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uamm\OneDrive\Masaüstü\"/>
    </mc:Choice>
  </mc:AlternateContent>
  <xr:revisionPtr revIDLastSave="0" documentId="8_{46DADD23-682A-4A02-9C19-D689BF70DF0A}" xr6:coauthVersionLast="47" xr6:coauthVersionMax="47" xr10:uidLastSave="{00000000-0000-0000-0000-000000000000}"/>
  <bookViews>
    <workbookView showSheetTabs="0" xWindow="-120" yWindow="-120" windowWidth="20730" windowHeight="11160" tabRatio="852" xr2:uid="{00000000-000D-0000-FFFF-FFFF00000000}"/>
  </bookViews>
  <sheets>
    <sheet name="GİRİŞ" sheetId="45" r:id="rId1"/>
    <sheet name="Liste" sheetId="50" r:id="rId2"/>
    <sheet name="K. Bilgiler" sheetId="5" r:id="rId3"/>
    <sheet name="Kaynak " sheetId="41" r:id="rId4"/>
    <sheet name="NOT Baremi" sheetId="7" r:id="rId5"/>
    <sheet name="SENARYO GİR" sheetId="48" r:id="rId6"/>
    <sheet name="1. Sınav" sheetId="1" r:id="rId7"/>
    <sheet name="2. Sınav" sheetId="44" r:id="rId8"/>
    <sheet name="TEDBİR" sheetId="51" r:id="rId9"/>
    <sheet name="kazanımlar" sheetId="62" r:id="rId10"/>
  </sheets>
  <externalReferences>
    <externalReference r:id="rId11"/>
  </externalReferences>
  <definedNames>
    <definedName name="_xlnm._FilterDatabase" localSheetId="6" hidden="1">'1. Sınav'!$F$55:$Y$55</definedName>
    <definedName name="_xlnm._FilterDatabase" localSheetId="7" hidden="1">'2. Sınav'!$F$60:$Y$60</definedName>
    <definedName name="A_9" localSheetId="0">#REF!</definedName>
    <definedName name="A_9">#REF!</definedName>
    <definedName name="A_99">#REF!</definedName>
    <definedName name="ABCD" localSheetId="7">'2. Sınav'!$E$91</definedName>
    <definedName name="ABCD">'1. Sınav'!$E$80</definedName>
    <definedName name="dersler" localSheetId="0">#REF!</definedName>
    <definedName name="dersler">'Kaynak '!$B$3:$B$21</definedName>
    <definedName name="DERSLER2">#REF!</definedName>
    <definedName name="S10A">'[1]10ABCDEF'!$C$3:$R$33</definedName>
    <definedName name="S10B">'[1]10ABCDEF'!$C$34:$R$64</definedName>
    <definedName name="S10C">'[1]10ABCDEF'!$C$65:$R$93</definedName>
    <definedName name="S10D">'[1]10ABCDEF'!$C$94:$R$122</definedName>
    <definedName name="S10E">'[1]10ABCDEF'!$C$123:$R$152</definedName>
    <definedName name="S10F">'[1]10ABCDEF'!$C$153:$R$182</definedName>
    <definedName name="S10G">'[1]10G'!$C$3:$P$32</definedName>
    <definedName name="S11A">'[1]11ABCDE'!$C$3:$R$33</definedName>
    <definedName name="S11B">'[1]11ABCDE'!$C$34:$R$64</definedName>
    <definedName name="S11C">'[1]11ABCDE'!$C$65:$R$95</definedName>
    <definedName name="S11D">'[1]11ABCDE'!$C$96:$R$126</definedName>
    <definedName name="S11E">'[1]11ABCDE'!$C$127:$R$157</definedName>
    <definedName name="S11TM">'[1]11TM'!$C$3:$Q$33</definedName>
    <definedName name="S12A">'[1]12ABCD'!$C$3:$R$32</definedName>
    <definedName name="S12B">'[1]12ABCD'!$C$33:$R$62</definedName>
    <definedName name="S12C">'[1]12ABCD'!$C$63:$R$93</definedName>
    <definedName name="S12D">'[1]12ABCD'!$C$94:$R$124</definedName>
    <definedName name="S12TM">'[1]12TM'!$C$3:$Q$32</definedName>
    <definedName name="S9A">'[1]9ABCDE'!$C$4:$R$34</definedName>
    <definedName name="S9B">'[1]9ABCDE'!$C$35:$R$65</definedName>
    <definedName name="S9C">'[1]9ABCDE'!$C$66:$R$96</definedName>
    <definedName name="S9D">'[1]9ABCDE'!$C$97:$R$128</definedName>
    <definedName name="S9E">'[1]9ABCDE'!$C$129:$R$159</definedName>
    <definedName name="ŞUBE">'Kaynak '!$D$3:$D$12</definedName>
    <definedName name="tarih">'K. Bilgiler'!#REF!</definedName>
    <definedName name="TarihGir">'Kaynak '!$I$13:$I$14</definedName>
    <definedName name="_xlnm.Print_Area" localSheetId="6">'1. Sınav'!$A$1:$AP$111</definedName>
    <definedName name="_xlnm.Print_Area" localSheetId="7">'2. Sınav'!$A$1:$AA$121</definedName>
    <definedName name="_xlnm.Print_Area" localSheetId="0">GİRİŞ!$B$2:$T$45</definedName>
    <definedName name="_xlnm.Print_Area" localSheetId="2">'K. Bilgiler'!$D$1:$K$23</definedName>
    <definedName name="_xlnm.Print_Area" localSheetId="4">'NOT Baremi'!$A$1:$Y$14</definedName>
    <definedName name="_xlnm.Print_Area" localSheetId="5">'SENARYO GİR'!$A$1:$E$38</definedName>
    <definedName name="_xlnm.Print_Area" localSheetId="8">TEDBİR!$A$1:$F$37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1" i="1" l="1"/>
  <c r="Z16" i="1"/>
  <c r="D19" i="51"/>
  <c r="D17" i="51"/>
  <c r="D16" i="51"/>
  <c r="C19" i="51"/>
  <c r="C17" i="51"/>
  <c r="C16" i="51"/>
  <c r="C28" i="51"/>
  <c r="O3" i="1"/>
  <c r="N3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F4" i="1"/>
  <c r="T3" i="1"/>
  <c r="S3" i="1"/>
  <c r="R3" i="1"/>
  <c r="N5" i="1"/>
  <c r="I3" i="1"/>
  <c r="J3" i="1"/>
  <c r="M5" i="1"/>
  <c r="O5" i="1"/>
  <c r="P5" i="1"/>
  <c r="Q5" i="1"/>
  <c r="R5" i="1"/>
  <c r="S5" i="1"/>
  <c r="T5" i="1"/>
  <c r="N118" i="44" l="1"/>
  <c r="V103" i="1"/>
  <c r="J119" i="44"/>
  <c r="J118" i="44"/>
  <c r="L103" i="1"/>
  <c r="N117" i="44"/>
  <c r="J117" i="44"/>
  <c r="Z1" i="1"/>
  <c r="B141" i="62"/>
  <c r="B142" i="62"/>
  <c r="B143" i="62"/>
  <c r="B144" i="62"/>
  <c r="B145" i="62"/>
  <c r="B146" i="62"/>
  <c r="B147" i="62"/>
  <c r="B148" i="62"/>
  <c r="B149" i="62"/>
  <c r="B150" i="62"/>
  <c r="B151" i="62"/>
  <c r="B152" i="62"/>
  <c r="B153" i="62"/>
  <c r="B154" i="62"/>
  <c r="B155" i="62"/>
  <c r="B156" i="62"/>
  <c r="B157" i="62"/>
  <c r="B158" i="62"/>
  <c r="B159" i="62"/>
  <c r="B160" i="62"/>
  <c r="B161" i="62"/>
  <c r="B162" i="62"/>
  <c r="B163" i="62"/>
  <c r="B164" i="62"/>
  <c r="B165" i="62"/>
  <c r="B166" i="62"/>
  <c r="B167" i="62"/>
  <c r="B168" i="62"/>
  <c r="B169" i="62"/>
  <c r="B170" i="62"/>
  <c r="B171" i="62"/>
  <c r="B172" i="62"/>
  <c r="B173" i="62"/>
  <c r="B174" i="62"/>
  <c r="B175" i="62"/>
  <c r="B176" i="62"/>
  <c r="B177" i="62"/>
  <c r="B178" i="62"/>
  <c r="B179" i="62"/>
  <c r="B180" i="62"/>
  <c r="B181" i="62"/>
  <c r="B182" i="62"/>
  <c r="B183" i="62"/>
  <c r="B184" i="62"/>
  <c r="B185" i="62"/>
  <c r="B186" i="62"/>
  <c r="B187" i="62"/>
  <c r="B188" i="62"/>
  <c r="B189" i="62"/>
  <c r="B190" i="62"/>
  <c r="B191" i="62"/>
  <c r="B192" i="62"/>
  <c r="B193" i="62"/>
  <c r="B194" i="62"/>
  <c r="B195" i="62"/>
  <c r="B196" i="62"/>
  <c r="B197" i="62"/>
  <c r="B198" i="62"/>
  <c r="B199" i="62"/>
  <c r="B200" i="62"/>
  <c r="B201" i="62"/>
  <c r="B202" i="62"/>
  <c r="B203" i="62"/>
  <c r="B204" i="62"/>
  <c r="B205" i="62"/>
  <c r="B206" i="62"/>
  <c r="B207" i="62"/>
  <c r="B208" i="62"/>
  <c r="B209" i="62"/>
  <c r="B210" i="62"/>
  <c r="B211" i="62"/>
  <c r="B212" i="62"/>
  <c r="B213" i="62"/>
  <c r="B214" i="62"/>
  <c r="B215" i="62"/>
  <c r="B216" i="62"/>
  <c r="B217" i="62"/>
  <c r="B218" i="62"/>
  <c r="B219" i="62"/>
  <c r="B220" i="62"/>
  <c r="B221" i="62"/>
  <c r="B222" i="62"/>
  <c r="B223" i="62"/>
  <c r="B224" i="62"/>
  <c r="B225" i="62"/>
  <c r="B226" i="62"/>
  <c r="B227" i="62"/>
  <c r="B228" i="62"/>
  <c r="B229" i="62"/>
  <c r="B230" i="62"/>
  <c r="B231" i="62"/>
  <c r="B232" i="62"/>
  <c r="B233" i="62"/>
  <c r="B234" i="62"/>
  <c r="B235" i="62"/>
  <c r="B236" i="62"/>
  <c r="B237" i="62"/>
  <c r="B238" i="62"/>
  <c r="B239" i="62"/>
  <c r="B240" i="62"/>
  <c r="B241" i="62"/>
  <c r="B242" i="62"/>
  <c r="B243" i="62"/>
  <c r="B244" i="62"/>
  <c r="B245" i="62"/>
  <c r="B246" i="62"/>
  <c r="B247" i="62"/>
  <c r="B248" i="62"/>
  <c r="B249" i="62"/>
  <c r="B250" i="62"/>
  <c r="B251" i="62"/>
  <c r="B252" i="62"/>
  <c r="B253" i="62"/>
  <c r="B254" i="62"/>
  <c r="B255" i="62"/>
  <c r="B256" i="62"/>
  <c r="B257" i="62"/>
  <c r="B258" i="62"/>
  <c r="B259" i="62"/>
  <c r="B260" i="62"/>
  <c r="B261" i="62"/>
  <c r="B262" i="62"/>
  <c r="B263" i="62"/>
  <c r="B264" i="62"/>
  <c r="B265" i="62"/>
  <c r="B266" i="62"/>
  <c r="B267" i="62"/>
  <c r="B268" i="62"/>
  <c r="B269" i="62"/>
  <c r="B270" i="62"/>
  <c r="B271" i="62"/>
  <c r="B272" i="62"/>
  <c r="B273" i="62"/>
  <c r="B274" i="62"/>
  <c r="B275" i="62"/>
  <c r="B276" i="62"/>
  <c r="B277" i="62"/>
  <c r="B278" i="62"/>
  <c r="B279" i="62"/>
  <c r="B280" i="62"/>
  <c r="B281" i="62"/>
  <c r="B282" i="62"/>
  <c r="B283" i="62"/>
  <c r="B284" i="62"/>
  <c r="B285" i="62"/>
  <c r="B286" i="62"/>
  <c r="B287" i="62"/>
  <c r="B288" i="62"/>
  <c r="B289" i="62"/>
  <c r="B290" i="62"/>
  <c r="B291" i="62"/>
  <c r="B292" i="62"/>
  <c r="B293" i="62"/>
  <c r="B294" i="62"/>
  <c r="B295" i="62"/>
  <c r="B296" i="62"/>
  <c r="B297" i="62"/>
  <c r="B298" i="62"/>
  <c r="B299" i="62"/>
  <c r="B300" i="62"/>
  <c r="B301" i="62"/>
  <c r="B302" i="62"/>
  <c r="B303" i="62"/>
  <c r="B304" i="62"/>
  <c r="B305" i="62"/>
  <c r="B306" i="62"/>
  <c r="B307" i="62"/>
  <c r="B308" i="62"/>
  <c r="B309" i="62"/>
  <c r="B310" i="62"/>
  <c r="B311" i="62"/>
  <c r="B312" i="62"/>
  <c r="B313" i="62"/>
  <c r="B314" i="62"/>
  <c r="B315" i="62"/>
  <c r="B316" i="62"/>
  <c r="B317" i="62"/>
  <c r="B318" i="62"/>
  <c r="B319" i="62"/>
  <c r="B320" i="62"/>
  <c r="B321" i="62"/>
  <c r="B322" i="62"/>
  <c r="B323" i="62"/>
  <c r="B324" i="62"/>
  <c r="B325" i="62"/>
  <c r="B326" i="62"/>
  <c r="B327" i="62"/>
  <c r="B328" i="62"/>
  <c r="B329" i="62"/>
  <c r="B330" i="62"/>
  <c r="B331" i="62"/>
  <c r="B332" i="62"/>
  <c r="B333" i="62"/>
  <c r="B334" i="62"/>
  <c r="B335" i="62"/>
  <c r="B336" i="62"/>
  <c r="B337" i="62"/>
  <c r="B338" i="62"/>
  <c r="B339" i="62"/>
  <c r="B340" i="62"/>
  <c r="B341" i="62"/>
  <c r="B342" i="62"/>
  <c r="B343" i="62"/>
  <c r="B344" i="62"/>
  <c r="B345" i="62"/>
  <c r="B346" i="62"/>
  <c r="B347" i="62"/>
  <c r="B348" i="62"/>
  <c r="B349" i="62"/>
  <c r="B350" i="62"/>
  <c r="B351" i="62"/>
  <c r="B352" i="62"/>
  <c r="B353" i="62"/>
  <c r="B354" i="62"/>
  <c r="B355" i="62"/>
  <c r="B356" i="62"/>
  <c r="B357" i="62"/>
  <c r="B358" i="62"/>
  <c r="B359" i="62"/>
  <c r="B360" i="62"/>
  <c r="B361" i="62"/>
  <c r="B362" i="62"/>
  <c r="B363" i="62"/>
  <c r="B364" i="62"/>
  <c r="B365" i="62"/>
  <c r="B366" i="62"/>
  <c r="B367" i="62"/>
  <c r="B368" i="62"/>
  <c r="B369" i="62"/>
  <c r="B370" i="62"/>
  <c r="B371" i="62"/>
  <c r="B372" i="62"/>
  <c r="B373" i="62"/>
  <c r="B374" i="62"/>
  <c r="B375" i="62"/>
  <c r="B376" i="62"/>
  <c r="B377" i="62"/>
  <c r="B378" i="62"/>
  <c r="B379" i="62"/>
  <c r="B380" i="62"/>
  <c r="B381" i="62"/>
  <c r="B382" i="62"/>
  <c r="B383" i="62"/>
  <c r="B73" i="62"/>
  <c r="B74" i="62"/>
  <c r="B75" i="62"/>
  <c r="B76" i="62"/>
  <c r="B77" i="62"/>
  <c r="B78" i="62"/>
  <c r="B79" i="62"/>
  <c r="B80" i="62"/>
  <c r="B81" i="62"/>
  <c r="B82" i="62"/>
  <c r="B83" i="62"/>
  <c r="B84" i="62"/>
  <c r="B85" i="62"/>
  <c r="B86" i="62"/>
  <c r="B87" i="62"/>
  <c r="B88" i="62"/>
  <c r="B89" i="62"/>
  <c r="B90" i="62"/>
  <c r="B91" i="62"/>
  <c r="B92" i="62"/>
  <c r="B93" i="62"/>
  <c r="B94" i="62"/>
  <c r="B95" i="62"/>
  <c r="B96" i="62"/>
  <c r="B97" i="62"/>
  <c r="B98" i="62"/>
  <c r="B99" i="62"/>
  <c r="B100" i="62"/>
  <c r="B101" i="62"/>
  <c r="B102" i="62"/>
  <c r="B103" i="62"/>
  <c r="B104" i="62"/>
  <c r="B105" i="62"/>
  <c r="B106" i="62"/>
  <c r="B107" i="62"/>
  <c r="B108" i="62"/>
  <c r="B109" i="62"/>
  <c r="B110" i="62"/>
  <c r="B111" i="62"/>
  <c r="B112" i="62"/>
  <c r="B113" i="62"/>
  <c r="B114" i="62"/>
  <c r="B115" i="62"/>
  <c r="B116" i="62"/>
  <c r="B117" i="62"/>
  <c r="B118" i="62"/>
  <c r="B119" i="62"/>
  <c r="B120" i="62"/>
  <c r="B121" i="62"/>
  <c r="B122" i="62"/>
  <c r="B123" i="62"/>
  <c r="B124" i="62"/>
  <c r="B125" i="62"/>
  <c r="B126" i="62"/>
  <c r="B127" i="62"/>
  <c r="B128" i="62"/>
  <c r="B129" i="62"/>
  <c r="B130" i="62"/>
  <c r="B131" i="62"/>
  <c r="B132" i="62"/>
  <c r="B133" i="62"/>
  <c r="B134" i="62"/>
  <c r="B135" i="62"/>
  <c r="B136" i="62"/>
  <c r="B137" i="62"/>
  <c r="B138" i="62"/>
  <c r="B139" i="62"/>
  <c r="B140" i="62"/>
  <c r="B70" i="62"/>
  <c r="B71" i="62"/>
  <c r="B72" i="62"/>
  <c r="B68" i="62"/>
  <c r="B69" i="62"/>
  <c r="B58" i="62"/>
  <c r="B59" i="62"/>
  <c r="B60" i="62"/>
  <c r="B61" i="62"/>
  <c r="B62" i="62"/>
  <c r="B63" i="62"/>
  <c r="B64" i="62"/>
  <c r="B65" i="62"/>
  <c r="B66" i="62"/>
  <c r="B67" i="62"/>
  <c r="B48" i="62"/>
  <c r="B49" i="62"/>
  <c r="B50" i="62"/>
  <c r="B51" i="62"/>
  <c r="B52" i="62"/>
  <c r="B53" i="62"/>
  <c r="B54" i="62"/>
  <c r="B55" i="62"/>
  <c r="B56" i="62"/>
  <c r="B57" i="62"/>
  <c r="B40" i="62"/>
  <c r="B41" i="62"/>
  <c r="B42" i="62"/>
  <c r="B43" i="62"/>
  <c r="B44" i="62"/>
  <c r="B45" i="62"/>
  <c r="B46" i="62"/>
  <c r="B47" i="62"/>
  <c r="B39" i="62"/>
  <c r="B38" i="62"/>
  <c r="B4" i="62"/>
  <c r="B5" i="62"/>
  <c r="B6" i="62"/>
  <c r="B7" i="62"/>
  <c r="B8" i="62"/>
  <c r="B9" i="62"/>
  <c r="B10" i="62"/>
  <c r="B11" i="62"/>
  <c r="B12" i="62"/>
  <c r="B13" i="62"/>
  <c r="B14" i="62"/>
  <c r="B15" i="62"/>
  <c r="B16" i="62"/>
  <c r="B17" i="62"/>
  <c r="B18" i="62"/>
  <c r="B19" i="62"/>
  <c r="B20" i="62"/>
  <c r="B21" i="62"/>
  <c r="B22" i="62"/>
  <c r="B23" i="62"/>
  <c r="B24" i="62"/>
  <c r="B25" i="62"/>
  <c r="B26" i="62"/>
  <c r="B27" i="62"/>
  <c r="B28" i="62"/>
  <c r="B29" i="62"/>
  <c r="B30" i="62"/>
  <c r="B31" i="62"/>
  <c r="B32" i="62"/>
  <c r="B33" i="62"/>
  <c r="B34" i="62"/>
  <c r="B35" i="62"/>
  <c r="B36" i="62"/>
  <c r="B37" i="62"/>
  <c r="B2" i="62"/>
  <c r="B3" i="62"/>
  <c r="E27" i="51"/>
  <c r="C27" i="51"/>
  <c r="C3" i="51"/>
  <c r="A2" i="1"/>
  <c r="E4" i="51"/>
  <c r="B1" i="51"/>
  <c r="A1" i="1"/>
  <c r="E29" i="51"/>
  <c r="A2" i="5"/>
  <c r="A1" i="5"/>
  <c r="C30" i="48"/>
  <c r="C29" i="48"/>
  <c r="Z3" i="1"/>
  <c r="A3" i="48"/>
  <c r="C4" i="48"/>
  <c r="Q3" i="1"/>
  <c r="Z2" i="44"/>
  <c r="V102" i="1"/>
  <c r="L104" i="1"/>
  <c r="L102" i="1"/>
  <c r="D29" i="48" l="1"/>
  <c r="C27" i="44"/>
  <c r="C28" i="44"/>
  <c r="C35" i="44"/>
  <c r="C36" i="44"/>
  <c r="C39" i="44"/>
  <c r="C43" i="44"/>
  <c r="C44" i="44"/>
  <c r="C47" i="44"/>
  <c r="B28" i="44"/>
  <c r="B29" i="44"/>
  <c r="B33" i="44"/>
  <c r="B36" i="44"/>
  <c r="B37" i="44"/>
  <c r="B41" i="44"/>
  <c r="B44" i="44"/>
  <c r="B45" i="44"/>
  <c r="B49" i="44"/>
  <c r="B26" i="1"/>
  <c r="B27" i="1"/>
  <c r="B33" i="1"/>
  <c r="B34" i="1"/>
  <c r="B35" i="1"/>
  <c r="B41" i="1"/>
  <c r="B42" i="1"/>
  <c r="B43" i="1"/>
  <c r="D4" i="50"/>
  <c r="C6" i="1" s="1"/>
  <c r="D21" i="50"/>
  <c r="C23" i="1" s="1"/>
  <c r="D22" i="50"/>
  <c r="C24" i="1" s="1"/>
  <c r="D23" i="50"/>
  <c r="C25" i="1" s="1"/>
  <c r="D24" i="50"/>
  <c r="C26" i="44" s="1"/>
  <c r="D25" i="50"/>
  <c r="D26" i="50"/>
  <c r="D27" i="50"/>
  <c r="C29" i="44" s="1"/>
  <c r="D28" i="50"/>
  <c r="C30" i="1" s="1"/>
  <c r="D29" i="50"/>
  <c r="C31" i="1" s="1"/>
  <c r="D30" i="50"/>
  <c r="C32" i="1" s="1"/>
  <c r="D31" i="50"/>
  <c r="C33" i="1" s="1"/>
  <c r="D32" i="50"/>
  <c r="C34" i="44" s="1"/>
  <c r="D33" i="50"/>
  <c r="D34" i="50"/>
  <c r="C36" i="1" s="1"/>
  <c r="D35" i="50"/>
  <c r="C37" i="44" s="1"/>
  <c r="D36" i="50"/>
  <c r="C38" i="1" s="1"/>
  <c r="D37" i="50"/>
  <c r="C39" i="1" s="1"/>
  <c r="D38" i="50"/>
  <c r="C40" i="1" s="1"/>
  <c r="D39" i="50"/>
  <c r="C41" i="44" s="1"/>
  <c r="D40" i="50"/>
  <c r="C42" i="1" s="1"/>
  <c r="D41" i="50"/>
  <c r="C43" i="1" s="1"/>
  <c r="D42" i="50"/>
  <c r="C44" i="1" s="1"/>
  <c r="D43" i="50"/>
  <c r="C45" i="44" s="1"/>
  <c r="D44" i="50"/>
  <c r="C46" i="44" s="1"/>
  <c r="D45" i="50"/>
  <c r="D46" i="50"/>
  <c r="C48" i="44" s="1"/>
  <c r="D47" i="50"/>
  <c r="C49" i="44" s="1"/>
  <c r="D48" i="50"/>
  <c r="C50" i="44" s="1"/>
  <c r="C21" i="50"/>
  <c r="B23" i="44" s="1"/>
  <c r="C22" i="50"/>
  <c r="B24" i="44" s="1"/>
  <c r="C23" i="50"/>
  <c r="B25" i="44" s="1"/>
  <c r="C24" i="50"/>
  <c r="B26" i="44" s="1"/>
  <c r="C25" i="50"/>
  <c r="B27" i="44" s="1"/>
  <c r="C26" i="50"/>
  <c r="B28" i="1" s="1"/>
  <c r="C27" i="50"/>
  <c r="B29" i="1" s="1"/>
  <c r="C28" i="50"/>
  <c r="B30" i="1" s="1"/>
  <c r="C29" i="50"/>
  <c r="B31" i="44" s="1"/>
  <c r="C30" i="50"/>
  <c r="B32" i="44" s="1"/>
  <c r="C31" i="50"/>
  <c r="C32" i="50"/>
  <c r="B34" i="44" s="1"/>
  <c r="C33" i="50"/>
  <c r="B35" i="44" s="1"/>
  <c r="C34" i="50"/>
  <c r="B36" i="1" s="1"/>
  <c r="C35" i="50"/>
  <c r="B37" i="1" s="1"/>
  <c r="C36" i="50"/>
  <c r="B38" i="1" s="1"/>
  <c r="C37" i="50"/>
  <c r="B39" i="44" s="1"/>
  <c r="C38" i="50"/>
  <c r="B40" i="44" s="1"/>
  <c r="C39" i="50"/>
  <c r="C40" i="50"/>
  <c r="B42" i="44" s="1"/>
  <c r="C41" i="50"/>
  <c r="B43" i="44" s="1"/>
  <c r="C42" i="50"/>
  <c r="B44" i="1" s="1"/>
  <c r="C43" i="50"/>
  <c r="B45" i="1" s="1"/>
  <c r="C44" i="50"/>
  <c r="B46" i="44" s="1"/>
  <c r="C45" i="50"/>
  <c r="B47" i="44" s="1"/>
  <c r="C46" i="50"/>
  <c r="B48" i="44" s="1"/>
  <c r="C47" i="50"/>
  <c r="C48" i="50"/>
  <c r="B50" i="44" s="1"/>
  <c r="C5" i="50"/>
  <c r="B7" i="44" s="1"/>
  <c r="C6" i="50"/>
  <c r="B8" i="44" s="1"/>
  <c r="C7" i="50"/>
  <c r="B9" i="44" s="1"/>
  <c r="C8" i="50"/>
  <c r="B10" i="1" s="1"/>
  <c r="C9" i="50"/>
  <c r="B11" i="1" s="1"/>
  <c r="C10" i="50"/>
  <c r="B12" i="1" s="1"/>
  <c r="C11" i="50"/>
  <c r="B13" i="1" s="1"/>
  <c r="C12" i="50"/>
  <c r="B14" i="1" s="1"/>
  <c r="C13" i="50"/>
  <c r="B15" i="44" s="1"/>
  <c r="C14" i="50"/>
  <c r="B16" i="44" s="1"/>
  <c r="C15" i="50"/>
  <c r="B17" i="44" s="1"/>
  <c r="C16" i="50"/>
  <c r="B18" i="1" s="1"/>
  <c r="C17" i="50"/>
  <c r="B19" i="1" s="1"/>
  <c r="C18" i="50"/>
  <c r="B20" i="1" s="1"/>
  <c r="C19" i="50"/>
  <c r="B21" i="1" s="1"/>
  <c r="C20" i="50"/>
  <c r="B22" i="1" s="1"/>
  <c r="C4" i="50"/>
  <c r="B6" i="44" s="1"/>
  <c r="D5" i="50"/>
  <c r="C7" i="44" s="1"/>
  <c r="D6" i="50"/>
  <c r="C8" i="1" s="1"/>
  <c r="D7" i="50"/>
  <c r="C9" i="1" s="1"/>
  <c r="D8" i="50"/>
  <c r="C10" i="44" s="1"/>
  <c r="D9" i="50"/>
  <c r="C11" i="44" s="1"/>
  <c r="D10" i="50"/>
  <c r="C12" i="44" s="1"/>
  <c r="D11" i="50"/>
  <c r="C13" i="1" s="1"/>
  <c r="D12" i="50"/>
  <c r="C14" i="44" s="1"/>
  <c r="D13" i="50"/>
  <c r="C15" i="44" s="1"/>
  <c r="D14" i="50"/>
  <c r="C16" i="1" s="1"/>
  <c r="D15" i="50"/>
  <c r="C17" i="44" s="1"/>
  <c r="D16" i="50"/>
  <c r="C18" i="1" s="1"/>
  <c r="D17" i="50"/>
  <c r="C19" i="1" s="1"/>
  <c r="D18" i="50"/>
  <c r="C20" i="44" s="1"/>
  <c r="D19" i="50"/>
  <c r="C21" i="1" s="1"/>
  <c r="D20" i="50"/>
  <c r="C22" i="44" s="1"/>
  <c r="Y3" i="44"/>
  <c r="X3" i="44"/>
  <c r="W3" i="44"/>
  <c r="V3" i="44"/>
  <c r="U3" i="44"/>
  <c r="S3" i="44"/>
  <c r="Q3" i="44"/>
  <c r="P3" i="44"/>
  <c r="R3" i="44"/>
  <c r="T3" i="44"/>
  <c r="O3" i="44"/>
  <c r="X3" i="1"/>
  <c r="M3" i="1"/>
  <c r="P3" i="1"/>
  <c r="U3" i="1"/>
  <c r="V3" i="1"/>
  <c r="W3" i="1"/>
  <c r="Y3" i="1"/>
  <c r="G3" i="1"/>
  <c r="H3" i="1"/>
  <c r="K3" i="1"/>
  <c r="L3" i="1"/>
  <c r="Z45" i="1"/>
  <c r="AA45" i="1" s="1"/>
  <c r="Z40" i="1"/>
  <c r="AA40" i="1" s="1"/>
  <c r="Z41" i="1"/>
  <c r="AA41" i="1" s="1"/>
  <c r="Z42" i="1"/>
  <c r="AA42" i="1" s="1"/>
  <c r="Z43" i="1"/>
  <c r="AA43" i="1" s="1"/>
  <c r="Z44" i="1"/>
  <c r="AA44" i="1" s="1"/>
  <c r="P5" i="44"/>
  <c r="Q5" i="44"/>
  <c r="R5" i="44"/>
  <c r="S5" i="44"/>
  <c r="T5" i="44"/>
  <c r="U5" i="44"/>
  <c r="V5" i="44"/>
  <c r="W5" i="44"/>
  <c r="X5" i="44"/>
  <c r="Y5" i="44"/>
  <c r="Z40" i="44"/>
  <c r="AA40" i="44" s="1"/>
  <c r="Z41" i="44"/>
  <c r="AA41" i="44" s="1"/>
  <c r="Z42" i="44"/>
  <c r="AA42" i="44" s="1"/>
  <c r="Z43" i="44"/>
  <c r="AA43" i="44" s="1"/>
  <c r="Z44" i="44"/>
  <c r="AA44" i="44" s="1"/>
  <c r="Z45" i="44"/>
  <c r="AA45" i="44" s="1"/>
  <c r="Z46" i="44"/>
  <c r="AA46" i="44" s="1"/>
  <c r="Z47" i="44"/>
  <c r="AA47" i="44" s="1"/>
  <c r="Z48" i="44"/>
  <c r="AA48" i="44" s="1"/>
  <c r="Z49" i="44"/>
  <c r="AA49" i="44" s="1"/>
  <c r="Z50" i="44"/>
  <c r="AA50" i="44" s="1"/>
  <c r="Z3" i="44"/>
  <c r="AG84" i="1"/>
  <c r="B25" i="1" l="1"/>
  <c r="B20" i="44"/>
  <c r="B12" i="44"/>
  <c r="B38" i="44"/>
  <c r="B30" i="44"/>
  <c r="C42" i="44"/>
  <c r="B40" i="1"/>
  <c r="B32" i="1"/>
  <c r="B24" i="1"/>
  <c r="C33" i="44"/>
  <c r="C25" i="44"/>
  <c r="B39" i="1"/>
  <c r="B31" i="1"/>
  <c r="C40" i="44"/>
  <c r="C32" i="44"/>
  <c r="C24" i="44"/>
  <c r="C31" i="44"/>
  <c r="C38" i="44"/>
  <c r="C30" i="44"/>
  <c r="B21" i="44"/>
  <c r="B23" i="1"/>
  <c r="B13" i="44"/>
  <c r="C9" i="44"/>
  <c r="B16" i="1"/>
  <c r="C18" i="44"/>
  <c r="B8" i="1"/>
  <c r="B17" i="1"/>
  <c r="B9" i="1"/>
  <c r="B22" i="44"/>
  <c r="B14" i="44"/>
  <c r="C6" i="44"/>
  <c r="C19" i="44"/>
  <c r="B7" i="1"/>
  <c r="B6" i="1"/>
  <c r="B19" i="44"/>
  <c r="B11" i="44"/>
  <c r="C16" i="44"/>
  <c r="C8" i="44"/>
  <c r="B18" i="44"/>
  <c r="B10" i="44"/>
  <c r="C23" i="44"/>
  <c r="B15" i="1"/>
  <c r="C21" i="44"/>
  <c r="C13" i="44"/>
  <c r="C41" i="1"/>
  <c r="C22" i="1"/>
  <c r="C26" i="1"/>
  <c r="C45" i="1"/>
  <c r="C29" i="1"/>
  <c r="C34" i="1"/>
  <c r="C37" i="1"/>
  <c r="C28" i="1"/>
  <c r="C35" i="1"/>
  <c r="C27" i="1"/>
  <c r="C17" i="1"/>
  <c r="C11" i="1"/>
  <c r="C10" i="1"/>
  <c r="C20" i="1"/>
  <c r="C12" i="1"/>
  <c r="C15" i="1"/>
  <c r="C7" i="1"/>
  <c r="C14" i="1"/>
  <c r="Z7" i="44"/>
  <c r="AA7" i="44" s="1"/>
  <c r="Z8" i="44"/>
  <c r="AA8" i="44" s="1"/>
  <c r="Z9" i="44"/>
  <c r="AA9" i="44" s="1"/>
  <c r="Z10" i="44"/>
  <c r="AA10" i="44" s="1"/>
  <c r="Z11" i="44"/>
  <c r="AA11" i="44" s="1"/>
  <c r="Z12" i="44"/>
  <c r="AA12" i="44" s="1"/>
  <c r="Z13" i="44"/>
  <c r="AA13" i="44" s="1"/>
  <c r="Z14" i="44"/>
  <c r="AA14" i="44" s="1"/>
  <c r="Z15" i="44"/>
  <c r="AA15" i="44" s="1"/>
  <c r="Z16" i="44"/>
  <c r="AA16" i="44" s="1"/>
  <c r="Z17" i="44"/>
  <c r="AA17" i="44" s="1"/>
  <c r="Z18" i="44"/>
  <c r="AA18" i="44" s="1"/>
  <c r="Z19" i="44"/>
  <c r="AA19" i="44" s="1"/>
  <c r="Z20" i="44"/>
  <c r="AA20" i="44" s="1"/>
  <c r="Z21" i="44"/>
  <c r="AA21" i="44" s="1"/>
  <c r="Z22" i="44"/>
  <c r="AA22" i="44" s="1"/>
  <c r="Z23" i="44"/>
  <c r="Z24" i="44"/>
  <c r="AA24" i="44" s="1"/>
  <c r="Z25" i="44"/>
  <c r="AA25" i="44" s="1"/>
  <c r="Z26" i="44"/>
  <c r="AA26" i="44" s="1"/>
  <c r="Z27" i="44"/>
  <c r="AA27" i="44" s="1"/>
  <c r="Z28" i="44"/>
  <c r="AA28" i="44" s="1"/>
  <c r="Z29" i="44"/>
  <c r="AA29" i="44" s="1"/>
  <c r="Z30" i="44"/>
  <c r="AA30" i="44" s="1"/>
  <c r="Z31" i="44"/>
  <c r="AA31" i="44" s="1"/>
  <c r="Z32" i="44"/>
  <c r="AA32" i="44" s="1"/>
  <c r="Z33" i="44"/>
  <c r="AA33" i="44" s="1"/>
  <c r="Z34" i="44"/>
  <c r="AA34" i="44" s="1"/>
  <c r="Z35" i="44"/>
  <c r="AA35" i="44" s="1"/>
  <c r="Z36" i="44"/>
  <c r="AA36" i="44" s="1"/>
  <c r="Z37" i="44"/>
  <c r="AA37" i="44" s="1"/>
  <c r="Z38" i="44"/>
  <c r="AA38" i="44" s="1"/>
  <c r="Z39" i="44"/>
  <c r="AA39" i="44" s="1"/>
  <c r="AA23" i="44"/>
  <c r="AA16" i="1"/>
  <c r="Z7" i="1"/>
  <c r="AA7" i="1" s="1"/>
  <c r="Z8" i="1"/>
  <c r="AA8" i="1" s="1"/>
  <c r="Z9" i="1"/>
  <c r="AA9" i="1" s="1"/>
  <c r="Z10" i="1"/>
  <c r="AA10" i="1" s="1"/>
  <c r="Z11" i="1"/>
  <c r="AA11" i="1" s="1"/>
  <c r="Z12" i="1"/>
  <c r="AA12" i="1" s="1"/>
  <c r="Z13" i="1"/>
  <c r="AA13" i="1" s="1"/>
  <c r="Z14" i="1"/>
  <c r="AA14" i="1" s="1"/>
  <c r="Z15" i="1"/>
  <c r="AA15" i="1" s="1"/>
  <c r="Z17" i="1"/>
  <c r="AA17" i="1" s="1"/>
  <c r="Z18" i="1"/>
  <c r="AA18" i="1" s="1"/>
  <c r="Z19" i="1"/>
  <c r="AA19" i="1" s="1"/>
  <c r="Z20" i="1"/>
  <c r="AA20" i="1" s="1"/>
  <c r="AA21" i="1"/>
  <c r="Z22" i="1"/>
  <c r="AA22" i="1" s="1"/>
  <c r="Z23" i="1"/>
  <c r="AA23" i="1" s="1"/>
  <c r="Z24" i="1"/>
  <c r="AA24" i="1" s="1"/>
  <c r="Z25" i="1"/>
  <c r="AA25" i="1" s="1"/>
  <c r="Z26" i="1"/>
  <c r="AA26" i="1" s="1"/>
  <c r="Z27" i="1"/>
  <c r="AA27" i="1" s="1"/>
  <c r="Z28" i="1"/>
  <c r="AA28" i="1" s="1"/>
  <c r="Z29" i="1"/>
  <c r="AA29" i="1" s="1"/>
  <c r="Z30" i="1"/>
  <c r="AA30" i="1" s="1"/>
  <c r="Z6" i="1"/>
  <c r="AA6" i="1" s="1"/>
  <c r="B4" i="48" l="1"/>
  <c r="A2" i="44"/>
  <c r="A2" i="48"/>
  <c r="N3" i="44" l="1"/>
  <c r="M3" i="44"/>
  <c r="L3" i="44"/>
  <c r="K3" i="44"/>
  <c r="J3" i="44"/>
  <c r="I3" i="44"/>
  <c r="H3" i="44"/>
  <c r="G3" i="44"/>
  <c r="F3" i="44"/>
  <c r="F3" i="1"/>
  <c r="H5" i="1"/>
  <c r="H46" i="1" s="1"/>
  <c r="D26" i="48" l="1"/>
  <c r="G4" i="44" l="1"/>
  <c r="H4" i="44"/>
  <c r="I4" i="44"/>
  <c r="J4" i="44"/>
  <c r="K4" i="44"/>
  <c r="L4" i="44"/>
  <c r="L54" i="44" s="1"/>
  <c r="L55" i="44" s="1"/>
  <c r="L56" i="44" s="1"/>
  <c r="M4" i="44"/>
  <c r="M54" i="44" s="1"/>
  <c r="M55" i="44" s="1"/>
  <c r="M56" i="44" s="1"/>
  <c r="N4" i="44"/>
  <c r="O4" i="44"/>
  <c r="P4" i="44"/>
  <c r="P60" i="44" s="1"/>
  <c r="P61" i="44" s="1"/>
  <c r="Q4" i="44"/>
  <c r="R4" i="44"/>
  <c r="R60" i="44" s="1"/>
  <c r="R61" i="44" s="1"/>
  <c r="S4" i="44"/>
  <c r="T4" i="44"/>
  <c r="T60" i="44" s="1"/>
  <c r="T61" i="44" s="1"/>
  <c r="U4" i="44"/>
  <c r="V4" i="44"/>
  <c r="V60" i="44" s="1"/>
  <c r="V61" i="44" s="1"/>
  <c r="W4" i="44"/>
  <c r="X4" i="44"/>
  <c r="X60" i="44" s="1"/>
  <c r="X61" i="44" s="1"/>
  <c r="Y4" i="44"/>
  <c r="F4" i="44"/>
  <c r="Y57" i="44"/>
  <c r="Y58" i="44" s="1"/>
  <c r="Y59" i="44" s="1"/>
  <c r="X57" i="44"/>
  <c r="X58" i="44" s="1"/>
  <c r="X59" i="44" s="1"/>
  <c r="W57" i="44"/>
  <c r="W58" i="44" s="1"/>
  <c r="W59" i="44" s="1"/>
  <c r="V57" i="44"/>
  <c r="V58" i="44" s="1"/>
  <c r="V59" i="44" s="1"/>
  <c r="U57" i="44"/>
  <c r="U58" i="44" s="1"/>
  <c r="U59" i="44" s="1"/>
  <c r="T57" i="44"/>
  <c r="T58" i="44" s="1"/>
  <c r="T59" i="44" s="1"/>
  <c r="S57" i="44"/>
  <c r="S58" i="44" s="1"/>
  <c r="S59" i="44" s="1"/>
  <c r="R57" i="44"/>
  <c r="R58" i="44" s="1"/>
  <c r="R59" i="44" s="1"/>
  <c r="Q57" i="44"/>
  <c r="Q58" i="44" s="1"/>
  <c r="Q59" i="44" s="1"/>
  <c r="P57" i="44"/>
  <c r="P58" i="44" s="1"/>
  <c r="P59" i="44" s="1"/>
  <c r="O57" i="44"/>
  <c r="O58" i="44" s="1"/>
  <c r="O59" i="44" s="1"/>
  <c r="N57" i="44"/>
  <c r="N58" i="44" s="1"/>
  <c r="N59" i="44" s="1"/>
  <c r="M57" i="44"/>
  <c r="M58" i="44" s="1"/>
  <c r="M59" i="44" s="1"/>
  <c r="L57" i="44"/>
  <c r="L58" i="44" s="1"/>
  <c r="L59" i="44" s="1"/>
  <c r="K57" i="44"/>
  <c r="K58" i="44" s="1"/>
  <c r="K59" i="44" s="1"/>
  <c r="J57" i="44"/>
  <c r="J58" i="44" s="1"/>
  <c r="J59" i="44" s="1"/>
  <c r="I57" i="44"/>
  <c r="I58" i="44" s="1"/>
  <c r="I59" i="44" s="1"/>
  <c r="H57" i="44"/>
  <c r="H58" i="44" s="1"/>
  <c r="H59" i="44" s="1"/>
  <c r="G57" i="44"/>
  <c r="G58" i="44" s="1"/>
  <c r="G59" i="44" s="1"/>
  <c r="F57" i="44"/>
  <c r="F58" i="44" s="1"/>
  <c r="F59" i="44" s="1"/>
  <c r="Y54" i="44"/>
  <c r="Y55" i="44" s="1"/>
  <c r="Y56" i="44" s="1"/>
  <c r="X54" i="44"/>
  <c r="X55" i="44" s="1"/>
  <c r="X56" i="44" s="1"/>
  <c r="W54" i="44"/>
  <c r="W55" i="44" s="1"/>
  <c r="W56" i="44" s="1"/>
  <c r="V54" i="44"/>
  <c r="V55" i="44" s="1"/>
  <c r="V56" i="44" s="1"/>
  <c r="U54" i="44"/>
  <c r="U55" i="44" s="1"/>
  <c r="U56" i="44" s="1"/>
  <c r="T54" i="44"/>
  <c r="T55" i="44" s="1"/>
  <c r="T56" i="44" s="1"/>
  <c r="S54" i="44"/>
  <c r="S55" i="44" s="1"/>
  <c r="S56" i="44" s="1"/>
  <c r="R54" i="44"/>
  <c r="R55" i="44" s="1"/>
  <c r="R56" i="44" s="1"/>
  <c r="Q54" i="44"/>
  <c r="Q55" i="44" s="1"/>
  <c r="Q56" i="44" s="1"/>
  <c r="P54" i="44"/>
  <c r="P55" i="44" s="1"/>
  <c r="P56" i="44" s="1"/>
  <c r="Y53" i="44"/>
  <c r="X53" i="44"/>
  <c r="W53" i="44"/>
  <c r="V53" i="44"/>
  <c r="U53" i="44"/>
  <c r="T53" i="44"/>
  <c r="S53" i="44"/>
  <c r="R53" i="44"/>
  <c r="Q53" i="44"/>
  <c r="P53" i="44"/>
  <c r="O53" i="44"/>
  <c r="O60" i="44" s="1"/>
  <c r="O61" i="44" s="1"/>
  <c r="N53" i="44"/>
  <c r="M53" i="44"/>
  <c r="L53" i="44"/>
  <c r="K53" i="44"/>
  <c r="J53" i="44"/>
  <c r="I53" i="44"/>
  <c r="H53" i="44"/>
  <c r="G53" i="44"/>
  <c r="F53" i="44"/>
  <c r="Y52" i="44"/>
  <c r="X52" i="44"/>
  <c r="W52" i="44"/>
  <c r="V52" i="44"/>
  <c r="U52" i="44"/>
  <c r="T52" i="44"/>
  <c r="S52" i="44"/>
  <c r="R52" i="44"/>
  <c r="Q52" i="44"/>
  <c r="P52" i="44"/>
  <c r="O52" i="44"/>
  <c r="N52" i="44"/>
  <c r="M52" i="44"/>
  <c r="L52" i="44"/>
  <c r="K52" i="44"/>
  <c r="J52" i="44"/>
  <c r="I52" i="44"/>
  <c r="H52" i="44"/>
  <c r="G52" i="44"/>
  <c r="F52" i="44"/>
  <c r="Z6" i="44"/>
  <c r="AA6" i="44" s="1"/>
  <c r="E87" i="44" s="1"/>
  <c r="E96" i="44" s="1"/>
  <c r="Y51" i="44"/>
  <c r="X51" i="44"/>
  <c r="W51" i="44"/>
  <c r="V51" i="44"/>
  <c r="U51" i="44"/>
  <c r="T51" i="44"/>
  <c r="S51" i="44"/>
  <c r="R51" i="44"/>
  <c r="Q51" i="44"/>
  <c r="P51" i="44"/>
  <c r="O5" i="44"/>
  <c r="O51" i="44" s="1"/>
  <c r="N5" i="44"/>
  <c r="N51" i="44" s="1"/>
  <c r="M5" i="44"/>
  <c r="M51" i="44" s="1"/>
  <c r="L5" i="44"/>
  <c r="L51" i="44" s="1"/>
  <c r="K5" i="44"/>
  <c r="K51" i="44" s="1"/>
  <c r="J5" i="44"/>
  <c r="J51" i="44" s="1"/>
  <c r="I5" i="44"/>
  <c r="I51" i="44" s="1"/>
  <c r="H5" i="44"/>
  <c r="H51" i="44" s="1"/>
  <c r="G5" i="44"/>
  <c r="G51" i="44" s="1"/>
  <c r="F5" i="44"/>
  <c r="F51" i="44" s="1"/>
  <c r="A1" i="44"/>
  <c r="Z4" i="44" l="1"/>
  <c r="U60" i="44"/>
  <c r="U61" i="44" s="1"/>
  <c r="I60" i="44"/>
  <c r="I61" i="44" s="1"/>
  <c r="N60" i="44"/>
  <c r="N61" i="44" s="1"/>
  <c r="L60" i="44"/>
  <c r="L61" i="44" s="1"/>
  <c r="H60" i="44"/>
  <c r="H61" i="44" s="1"/>
  <c r="A109" i="44"/>
  <c r="D101" i="44"/>
  <c r="D107" i="44"/>
  <c r="D103" i="44"/>
  <c r="D105" i="44"/>
  <c r="D100" i="44"/>
  <c r="D102" i="44"/>
  <c r="D99" i="44"/>
  <c r="D104" i="44"/>
  <c r="D98" i="44"/>
  <c r="D106" i="44"/>
  <c r="J60" i="44"/>
  <c r="J61" i="44" s="1"/>
  <c r="W60" i="44"/>
  <c r="W61" i="44" s="1"/>
  <c r="S60" i="44"/>
  <c r="S61" i="44" s="1"/>
  <c r="K60" i="44"/>
  <c r="K61" i="44" s="1"/>
  <c r="G60" i="44"/>
  <c r="G61" i="44" s="1"/>
  <c r="Y60" i="44"/>
  <c r="Y61" i="44" s="1"/>
  <c r="Q60" i="44"/>
  <c r="Q61" i="44" s="1"/>
  <c r="M60" i="44"/>
  <c r="M61" i="44" s="1"/>
  <c r="D91" i="44"/>
  <c r="N54" i="44"/>
  <c r="N55" i="44" s="1"/>
  <c r="N56" i="44" s="1"/>
  <c r="F60" i="44"/>
  <c r="F61" i="44" s="1"/>
  <c r="G54" i="44"/>
  <c r="G55" i="44" s="1"/>
  <c r="G56" i="44" s="1"/>
  <c r="O54" i="44"/>
  <c r="O55" i="44" s="1"/>
  <c r="O56" i="44" s="1"/>
  <c r="F54" i="44"/>
  <c r="F55" i="44" s="1"/>
  <c r="F56" i="44" s="1"/>
  <c r="H54" i="44"/>
  <c r="H55" i="44" s="1"/>
  <c r="H56" i="44" s="1"/>
  <c r="I54" i="44"/>
  <c r="I55" i="44" s="1"/>
  <c r="I56" i="44" s="1"/>
  <c r="Z53" i="44"/>
  <c r="D93" i="44" s="1"/>
  <c r="D92" i="44"/>
  <c r="J54" i="44"/>
  <c r="J55" i="44" s="1"/>
  <c r="J56" i="44" s="1"/>
  <c r="K54" i="44"/>
  <c r="K55" i="44" s="1"/>
  <c r="K56" i="44" s="1"/>
  <c r="E86" i="44" l="1"/>
  <c r="E84" i="44"/>
  <c r="E85" i="44"/>
  <c r="E83" i="44"/>
  <c r="F86" i="44" l="1"/>
  <c r="E88" i="44"/>
  <c r="H84" i="44"/>
  <c r="H87" i="44"/>
  <c r="H85" i="44"/>
  <c r="H83" i="44"/>
  <c r="H86" i="44"/>
  <c r="F83" i="44"/>
  <c r="E95" i="44"/>
  <c r="F87" i="44"/>
  <c r="F85" i="44"/>
  <c r="F84" i="44"/>
  <c r="F48" i="1"/>
  <c r="Z39" i="1"/>
  <c r="AA39" i="1" s="1"/>
  <c r="Z38" i="1"/>
  <c r="AA38" i="1" s="1"/>
  <c r="Z37" i="1"/>
  <c r="AA37" i="1" s="1"/>
  <c r="Z36" i="1"/>
  <c r="AA36" i="1" s="1"/>
  <c r="Z35" i="1"/>
  <c r="AA35" i="1" s="1"/>
  <c r="Z34" i="1"/>
  <c r="AA34" i="1" s="1"/>
  <c r="Z33" i="1"/>
  <c r="AA33" i="1" s="1"/>
  <c r="Z32" i="1"/>
  <c r="AA32" i="1" s="1"/>
  <c r="Z31" i="1"/>
  <c r="AG83" i="1"/>
  <c r="H49" i="1"/>
  <c r="H50" i="1" s="1"/>
  <c r="H51" i="1" s="1"/>
  <c r="H48" i="1"/>
  <c r="G49" i="1"/>
  <c r="G50" i="1" s="1"/>
  <c r="G51" i="1" s="1"/>
  <c r="G48" i="1"/>
  <c r="I49" i="1"/>
  <c r="I50" i="1" s="1"/>
  <c r="I51" i="1" s="1"/>
  <c r="I48" i="1"/>
  <c r="J49" i="1"/>
  <c r="J48" i="1"/>
  <c r="K49" i="1"/>
  <c r="K50" i="1" s="1"/>
  <c r="K51" i="1" s="1"/>
  <c r="K48" i="1"/>
  <c r="L49" i="1"/>
  <c r="L50" i="1" s="1"/>
  <c r="L51" i="1" s="1"/>
  <c r="L48" i="1"/>
  <c r="M49" i="1"/>
  <c r="M50" i="1" s="1"/>
  <c r="M51" i="1" s="1"/>
  <c r="M48" i="1"/>
  <c r="N49" i="1"/>
  <c r="Z4" i="1"/>
  <c r="U4" i="1"/>
  <c r="V4" i="1"/>
  <c r="W4" i="1"/>
  <c r="X4" i="1"/>
  <c r="Y4" i="1"/>
  <c r="Y49" i="1" s="1"/>
  <c r="Y50" i="1" s="1"/>
  <c r="Y51" i="1" s="1"/>
  <c r="G5" i="1"/>
  <c r="G46" i="1" s="1"/>
  <c r="I5" i="1"/>
  <c r="I46" i="1" s="1"/>
  <c r="J5" i="1"/>
  <c r="J46" i="1" s="1"/>
  <c r="K5" i="1"/>
  <c r="K46" i="1" s="1"/>
  <c r="L5" i="1"/>
  <c r="L46" i="1" s="1"/>
  <c r="M46" i="1"/>
  <c r="N46" i="1"/>
  <c r="O46" i="1"/>
  <c r="P46" i="1"/>
  <c r="Q46" i="1"/>
  <c r="R46" i="1"/>
  <c r="S46" i="1"/>
  <c r="T46" i="1"/>
  <c r="U5" i="1"/>
  <c r="U46" i="1" s="1"/>
  <c r="V5" i="1"/>
  <c r="V46" i="1" s="1"/>
  <c r="W5" i="1"/>
  <c r="W46" i="1" s="1"/>
  <c r="X5" i="1"/>
  <c r="X46" i="1" s="1"/>
  <c r="Y5" i="1"/>
  <c r="Y46" i="1" s="1"/>
  <c r="F5" i="1"/>
  <c r="F46" i="1" s="1"/>
  <c r="AG85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N48" i="1"/>
  <c r="O48" i="1"/>
  <c r="P48" i="1"/>
  <c r="Q48" i="1"/>
  <c r="R48" i="1"/>
  <c r="S48" i="1"/>
  <c r="T48" i="1"/>
  <c r="T55" i="1" s="1"/>
  <c r="U48" i="1"/>
  <c r="V48" i="1"/>
  <c r="W48" i="1"/>
  <c r="X48" i="1"/>
  <c r="Y48" i="1"/>
  <c r="V49" i="1"/>
  <c r="V50" i="1"/>
  <c r="V51" i="1" s="1"/>
  <c r="X49" i="1"/>
  <c r="X50" i="1"/>
  <c r="X51" i="1" s="1"/>
  <c r="Q49" i="1"/>
  <c r="Q50" i="1" s="1"/>
  <c r="Q51" i="1" s="1"/>
  <c r="R49" i="1"/>
  <c r="R50" i="1" s="1"/>
  <c r="R51" i="1" s="1"/>
  <c r="T49" i="1"/>
  <c r="T50" i="1" s="1"/>
  <c r="T51" i="1" s="1"/>
  <c r="U49" i="1"/>
  <c r="U50" i="1" s="1"/>
  <c r="U51" i="1" s="1"/>
  <c r="G52" i="1"/>
  <c r="G53" i="1" s="1"/>
  <c r="G54" i="1" s="1"/>
  <c r="H52" i="1"/>
  <c r="H53" i="1" s="1"/>
  <c r="H54" i="1" s="1"/>
  <c r="I52" i="1"/>
  <c r="I53" i="1" s="1"/>
  <c r="I54" i="1" s="1"/>
  <c r="J52" i="1"/>
  <c r="J53" i="1" s="1"/>
  <c r="J54" i="1" s="1"/>
  <c r="K52" i="1"/>
  <c r="K53" i="1" s="1"/>
  <c r="K54" i="1" s="1"/>
  <c r="L52" i="1"/>
  <c r="L53" i="1" s="1"/>
  <c r="L54" i="1" s="1"/>
  <c r="M52" i="1"/>
  <c r="M53" i="1" s="1"/>
  <c r="M54" i="1" s="1"/>
  <c r="N52" i="1"/>
  <c r="N53" i="1" s="1"/>
  <c r="N54" i="1" s="1"/>
  <c r="O52" i="1"/>
  <c r="O53" i="1" s="1"/>
  <c r="O54" i="1" s="1"/>
  <c r="P52" i="1"/>
  <c r="P53" i="1" s="1"/>
  <c r="P54" i="1" s="1"/>
  <c r="Q52" i="1"/>
  <c r="Q53" i="1" s="1"/>
  <c r="Q54" i="1" s="1"/>
  <c r="R52" i="1"/>
  <c r="R53" i="1" s="1"/>
  <c r="R54" i="1" s="1"/>
  <c r="S52" i="1"/>
  <c r="S53" i="1" s="1"/>
  <c r="S54" i="1" s="1"/>
  <c r="T52" i="1"/>
  <c r="T53" i="1" s="1"/>
  <c r="T54" i="1" s="1"/>
  <c r="U52" i="1"/>
  <c r="U53" i="1" s="1"/>
  <c r="U54" i="1" s="1"/>
  <c r="V52" i="1"/>
  <c r="V53" i="1" s="1"/>
  <c r="V54" i="1" s="1"/>
  <c r="W52" i="1"/>
  <c r="W53" i="1"/>
  <c r="W54" i="1" s="1"/>
  <c r="X52" i="1"/>
  <c r="X53" i="1" s="1"/>
  <c r="X54" i="1" s="1"/>
  <c r="Y52" i="1"/>
  <c r="Y53" i="1" s="1"/>
  <c r="Y54" i="1" s="1"/>
  <c r="F52" i="1"/>
  <c r="F53" i="1" s="1"/>
  <c r="F54" i="1" s="1"/>
  <c r="Y8" i="7"/>
  <c r="Y13" i="7"/>
  <c r="N50" i="1" l="1"/>
  <c r="N51" i="1" s="1"/>
  <c r="T56" i="1"/>
  <c r="C20" i="51"/>
  <c r="D20" i="51" s="1"/>
  <c r="F88" i="44"/>
  <c r="I96" i="44"/>
  <c r="H96" i="44" s="1"/>
  <c r="J50" i="1"/>
  <c r="J51" i="1" s="1"/>
  <c r="P55" i="1"/>
  <c r="P56" i="1" s="1"/>
  <c r="AA31" i="1"/>
  <c r="Z48" i="1"/>
  <c r="D82" i="1" s="1"/>
  <c r="I87" i="44"/>
  <c r="W55" i="1"/>
  <c r="W56" i="1" s="1"/>
  <c r="S55" i="1"/>
  <c r="S56" i="1" s="1"/>
  <c r="A98" i="1"/>
  <c r="D93" i="1"/>
  <c r="D89" i="1"/>
  <c r="D96" i="1"/>
  <c r="D92" i="1"/>
  <c r="D88" i="1"/>
  <c r="D95" i="1"/>
  <c r="D91" i="1"/>
  <c r="D87" i="1"/>
  <c r="D94" i="1"/>
  <c r="D90" i="1"/>
  <c r="P49" i="1"/>
  <c r="P50" i="1" s="1"/>
  <c r="P51" i="1" s="1"/>
  <c r="S49" i="1"/>
  <c r="S50" i="1" s="1"/>
  <c r="S51" i="1" s="1"/>
  <c r="W49" i="1"/>
  <c r="W50" i="1" s="1"/>
  <c r="W51" i="1" s="1"/>
  <c r="I85" i="44"/>
  <c r="Y55" i="1"/>
  <c r="Y56" i="1" s="1"/>
  <c r="X55" i="1"/>
  <c r="X56" i="1" s="1"/>
  <c r="V55" i="1"/>
  <c r="V56" i="1" s="1"/>
  <c r="R55" i="1"/>
  <c r="U55" i="1"/>
  <c r="U56" i="1" s="1"/>
  <c r="Q55" i="1"/>
  <c r="Q56" i="1" s="1"/>
  <c r="H55" i="1"/>
  <c r="F96" i="44"/>
  <c r="I83" i="44"/>
  <c r="I95" i="44"/>
  <c r="H95" i="44" s="1"/>
  <c r="F95" i="44"/>
  <c r="I84" i="44"/>
  <c r="I86" i="44"/>
  <c r="O55" i="1"/>
  <c r="C15" i="51" s="1"/>
  <c r="D15" i="51" s="1"/>
  <c r="O49" i="1"/>
  <c r="O50" i="1" s="1"/>
  <c r="O51" i="1" s="1"/>
  <c r="M55" i="1"/>
  <c r="N55" i="1"/>
  <c r="C14" i="51" s="1"/>
  <c r="D14" i="51" s="1"/>
  <c r="L55" i="1"/>
  <c r="G55" i="1"/>
  <c r="K55" i="1"/>
  <c r="D80" i="1"/>
  <c r="D81" i="1"/>
  <c r="J55" i="1"/>
  <c r="C10" i="51" s="1"/>
  <c r="D10" i="51" s="1"/>
  <c r="I55" i="1"/>
  <c r="R56" i="1" l="1"/>
  <c r="C18" i="51"/>
  <c r="D18" i="51" s="1"/>
  <c r="H56" i="1"/>
  <c r="C8" i="51"/>
  <c r="D8" i="51" s="1"/>
  <c r="I56" i="1"/>
  <c r="C9" i="51"/>
  <c r="D9" i="51" s="1"/>
  <c r="G56" i="1"/>
  <c r="C7" i="51"/>
  <c r="D7" i="51" s="1"/>
  <c r="K56" i="1"/>
  <c r="C11" i="51"/>
  <c r="D11" i="51" s="1"/>
  <c r="M56" i="1"/>
  <c r="C13" i="51"/>
  <c r="D13" i="51" s="1"/>
  <c r="L56" i="1"/>
  <c r="C12" i="51"/>
  <c r="D12" i="51" s="1"/>
  <c r="N56" i="1"/>
  <c r="O56" i="1"/>
  <c r="J56" i="1"/>
  <c r="E74" i="1"/>
  <c r="F74" i="1" s="1"/>
  <c r="E75" i="1"/>
  <c r="F75" i="1" s="1"/>
  <c r="E73" i="1"/>
  <c r="F73" i="1" s="1"/>
  <c r="E72" i="1"/>
  <c r="E76" i="1"/>
  <c r="F76" i="1" s="1"/>
  <c r="H72" i="1" l="1"/>
  <c r="E77" i="1"/>
  <c r="I72" i="1" s="1"/>
  <c r="H76" i="1"/>
  <c r="H74" i="1"/>
  <c r="H73" i="1"/>
  <c r="H75" i="1"/>
  <c r="E84" i="1"/>
  <c r="F72" i="1"/>
  <c r="E85" i="1"/>
  <c r="F84" i="1" l="1"/>
  <c r="I84" i="1"/>
  <c r="H84" i="1" s="1"/>
  <c r="F85" i="1"/>
  <c r="I85" i="1"/>
  <c r="H85" i="1" s="1"/>
  <c r="I73" i="1"/>
  <c r="I75" i="1"/>
  <c r="I76" i="1"/>
  <c r="I74" i="1"/>
  <c r="F77" i="1"/>
  <c r="F55" i="1" l="1"/>
  <c r="F49" i="1"/>
  <c r="F50" i="1" s="1"/>
  <c r="F51" i="1" s="1"/>
  <c r="F56" i="1" l="1"/>
  <c r="C6" i="51"/>
  <c r="D6" i="5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C6" authorId="0" shapeId="0" xr:uid="{ABCE4E3E-4F20-44C7-B84D-226D6535B046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KAZANIMLARI SATIRLARA TIKLAYARAK AÇILIR MENÜDEN SEÇEÇEKSİNİZ. SOSYAL BİLGİLER ÖĞRETMENİ DEĞİLSENİZ YANDAKİ BÜYÜK SİYAH </t>
        </r>
        <r>
          <rPr>
            <sz val="9"/>
            <color indexed="33"/>
            <rFont val="Tahoma"/>
            <family val="2"/>
            <charset val="162"/>
          </rPr>
          <t>BAĞLANTIYI</t>
        </r>
        <r>
          <rPr>
            <sz val="9"/>
            <color indexed="81"/>
            <rFont val="Tahoma"/>
            <family val="2"/>
            <charset val="162"/>
          </rPr>
          <t xml:space="preserve"> TIKLAYIN VE KAZANIM LİSTENİZİ EKLEYİN.</t>
        </r>
      </text>
    </comment>
    <comment ref="C9" authorId="0" shapeId="0" xr:uid="{82441ED7-EC63-477F-B006-D2234875F00F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KAZANIMLARI SATIRLARA TIKLAYARAK AÇILIR MENÜDEN SEÇEÇEKSİNİZ. SOSYAL BİLGİLER ÖĞRETMENİ DEĞİLSENİZ YANDAKİ BÜYÜK SİYAH BAĞLANTIYI TIKLAYIN VE KAZANIM LİSTENİZİ EKLEYİN.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A3" authorId="0" shapeId="0" xr:uid="{00000000-0006-0000-0600-000001000000}">
      <text>
        <r>
          <rPr>
            <b/>
            <sz val="8"/>
            <color indexed="81"/>
            <rFont val="Tahoma"/>
            <family val="2"/>
            <charset val="162"/>
          </rPr>
          <t>Muammer ASLAN:</t>
        </r>
        <r>
          <rPr>
            <sz val="8"/>
            <color indexed="81"/>
            <rFont val="Tahoma"/>
            <family val="2"/>
            <charset val="162"/>
          </rPr>
          <t xml:space="preserve">
</t>
        </r>
        <r>
          <rPr>
            <b/>
            <sz val="8"/>
            <color indexed="81"/>
            <rFont val="Tahoma"/>
            <family val="2"/>
            <charset val="162"/>
          </rPr>
          <t>SAĞ TARAFTAKİ</t>
        </r>
        <r>
          <rPr>
            <b/>
            <sz val="10"/>
            <color indexed="81"/>
            <rFont val="Tahoma"/>
            <family val="2"/>
            <charset val="162"/>
          </rPr>
          <t xml:space="preserve">  5- SENARYO GİR</t>
        </r>
        <r>
          <rPr>
            <b/>
            <sz val="8"/>
            <color indexed="81"/>
            <rFont val="Tahoma"/>
            <family val="2"/>
            <charset val="162"/>
          </rPr>
          <t xml:space="preserve"> MENÜSÜNE SENARYO KAZANIMLARINI GİRİN BURAYA OTOMATİK DÜŞER</t>
        </r>
      </text>
    </comment>
    <comment ref="F4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 DEĞERİNİ</t>
        </r>
        <r>
          <rPr>
            <b/>
            <sz val="12"/>
            <color indexed="81"/>
            <rFont val="Tahoma"/>
            <family val="2"/>
            <charset val="162"/>
          </rPr>
          <t xml:space="preserve"> 4- SENARYO BAREMİ</t>
        </r>
        <r>
          <rPr>
            <sz val="9"/>
            <color indexed="81"/>
            <rFont val="Tahoma"/>
            <family val="2"/>
            <charset val="162"/>
          </rPr>
          <t>DEN DEĞİŞTİREBİLİRSİNİZ.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F4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SORULARIN PUANLRINI NOT SENARYO BAREMİ SAYFASINDAN DEĞİŞTREBİLİRSİN.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Muammer ASLAN</author>
  </authors>
  <commentList>
    <comment ref="E6" authorId="0" shapeId="0" xr:uid="{197A0F6E-A464-40F7-8174-980D5970A04C}">
      <text>
        <r>
          <rPr>
            <b/>
            <sz val="9"/>
            <color indexed="81"/>
            <rFont val="Tahoma"/>
            <family val="2"/>
            <charset val="162"/>
          </rPr>
          <t>Muammer ASLAN:</t>
        </r>
        <r>
          <rPr>
            <sz val="9"/>
            <color indexed="81"/>
            <rFont val="Tahoma"/>
            <family val="2"/>
            <charset val="162"/>
          </rPr>
          <t xml:space="preserve">
SİZ DOLDURACAKSINIZ</t>
        </r>
      </text>
    </comment>
  </commentList>
</comments>
</file>

<file path=xl/sharedStrings.xml><?xml version="1.0" encoding="utf-8"?>
<sst xmlns="http://schemas.openxmlformats.org/spreadsheetml/2006/main" count="456" uniqueCount="335">
  <si>
    <t>SIRA NO</t>
  </si>
  <si>
    <t>TOPLAM PUAN</t>
  </si>
  <si>
    <t>OKULUN ADI</t>
  </si>
  <si>
    <t>DERSİN ADI</t>
  </si>
  <si>
    <t>SINIF</t>
  </si>
  <si>
    <t>ŞUBE</t>
  </si>
  <si>
    <t>EĞİTİM-ÖĞRETİM YILI</t>
  </si>
  <si>
    <t>DÖNEM</t>
  </si>
  <si>
    <t>DERSİN ÖĞRETMENİ</t>
  </si>
  <si>
    <t>OKUL MÜDÜRÜ</t>
  </si>
  <si>
    <t>SORU NO</t>
  </si>
  <si>
    <t>PUAN DEĞERİ</t>
  </si>
  <si>
    <t>SORULAR</t>
  </si>
  <si>
    <t>1.SINAV</t>
  </si>
  <si>
    <t>AD SOYAD</t>
  </si>
  <si>
    <t>SORULARIN PUAN DEĞERİ</t>
  </si>
  <si>
    <t>SORULARIN YÜZDELİK DEĞERİ</t>
  </si>
  <si>
    <t>SORULARIN TOPLAM PUANI</t>
  </si>
  <si>
    <t>TOPLAM 
PUAN</t>
  </si>
  <si>
    <t>SORULARDAN TAM PUAN 
ALANLARIN SAYISI</t>
  </si>
  <si>
    <t>SORULARDAN SIFIR PUAN 
ALANLARIN SAYISI</t>
  </si>
  <si>
    <t>SORULARDAN TAM PUAN 
ALANLARIN YÜZDESİ</t>
  </si>
  <si>
    <t>SORULARDAN SIFIR PUAN 
ALANLARIN YÜZDESİ</t>
  </si>
  <si>
    <t>ÖĞR.NO</t>
  </si>
  <si>
    <t>85-100 ARASI</t>
  </si>
  <si>
    <t>TOPLAM</t>
  </si>
  <si>
    <t>EN BÜYÜK PUAN</t>
  </si>
  <si>
    <t>EN DÜŞÜK PUAN</t>
  </si>
  <si>
    <t>SINIF ORTALAMASI</t>
  </si>
  <si>
    <t xml:space="preserve">BAŞARILI ÖĞRENCİ SAYISI </t>
  </si>
  <si>
    <t>BAŞARISIZ ÖĞRENCİ SAYISI</t>
  </si>
  <si>
    <t>SORULARDAN ALINAN PUANLARIN ARİTMETİK ORTALAMASI</t>
  </si>
  <si>
    <t>DÜZENLEYEN</t>
  </si>
  <si>
    <t>BRANŞI</t>
  </si>
  <si>
    <t>UYGUNDUR</t>
  </si>
  <si>
    <t>Okul Müdürü</t>
  </si>
  <si>
    <t>1. SINAVDAKİ SORULARIN PUAN DEĞERLERİ</t>
  </si>
  <si>
    <t>2. SINAVDAKİ SORULARIN PUAN DEĞERLERİ</t>
  </si>
  <si>
    <t>1. SINAV NOT DAĞILIMININ YÜZDELİK GÖSTERİMİ</t>
  </si>
  <si>
    <t>1. SINAV SINIF BAŞARISININ YÜZDELİK GÖSTERİMİ</t>
  </si>
  <si>
    <t>1.SINAV NOT DAĞILIMININ ÖĞRENCİ SAYISI BAZINDA GÖSTERİMİ</t>
  </si>
  <si>
    <t>1. SINAV NOT DAĞILIM ÇİZELGESİ</t>
  </si>
  <si>
    <t>Sınavlarda sorulan soruların puan değerlerini ilgili sorunun altına yazınız.</t>
  </si>
  <si>
    <t>Dersler</t>
  </si>
  <si>
    <t>Sınıflar</t>
  </si>
  <si>
    <t>Şubeler</t>
  </si>
  <si>
    <t>A</t>
  </si>
  <si>
    <t>B</t>
  </si>
  <si>
    <t>C</t>
  </si>
  <si>
    <t>Dönem</t>
  </si>
  <si>
    <t>Sene</t>
  </si>
  <si>
    <t>I. DÖNEM</t>
  </si>
  <si>
    <t>II. DÖNEM</t>
  </si>
  <si>
    <t>PEKİYİ</t>
  </si>
  <si>
    <t>İYİ</t>
  </si>
  <si>
    <t>ORTA</t>
  </si>
  <si>
    <t>GEÇER</t>
  </si>
  <si>
    <t>GEÇMEZ</t>
  </si>
  <si>
    <t xml:space="preserve">70-84,99 ARASI </t>
  </si>
  <si>
    <t>Derece</t>
  </si>
  <si>
    <t>55-69,99 ARASI</t>
  </si>
  <si>
    <t>SINAV SONUÇ DAĞILIMI</t>
  </si>
  <si>
    <t>0 -10</t>
  </si>
  <si>
    <t>91-100</t>
  </si>
  <si>
    <t>11-20</t>
  </si>
  <si>
    <t>21-30</t>
  </si>
  <si>
    <t>31-40</t>
  </si>
  <si>
    <t>51-60</t>
  </si>
  <si>
    <t xml:space="preserve">61-70 </t>
  </si>
  <si>
    <t>71-80</t>
  </si>
  <si>
    <t>80-90</t>
  </si>
  <si>
    <t>41-50</t>
  </si>
  <si>
    <t>81-90</t>
  </si>
  <si>
    <t>STANDART SAPMA</t>
  </si>
  <si>
    <t>G</t>
  </si>
  <si>
    <t>D</t>
  </si>
  <si>
    <t>Sosyal Bilgiler Öğretmeni</t>
  </si>
  <si>
    <t>Muammer ASLAN</t>
  </si>
  <si>
    <t>2023-2024</t>
  </si>
  <si>
    <t>SBD ORTAOKULU</t>
  </si>
  <si>
    <t>F</t>
  </si>
  <si>
    <t>E</t>
  </si>
  <si>
    <t>2025-2026</t>
  </si>
  <si>
    <t>İnkılap Tarihi Öğretmeni</t>
  </si>
  <si>
    <t>Özgür ÖZTÜRK</t>
  </si>
  <si>
    <t>2024-2025</t>
  </si>
  <si>
    <t>Branş EKLE</t>
  </si>
  <si>
    <t>• Okul genelinde yapılacak sınavlarda açık uçlu sorular sorulacağı göz önünde bulundurularak örnek senaryolar tabloda gösterilmiştir.</t>
  </si>
  <si>
    <t>TOPLAM SORULAR</t>
  </si>
  <si>
    <t>İTA.8.2.2. Birinci Dünya Savaşı’nda Osmanlı Devleti’nin durumu hakkında çıkarımlarda bulunur.</t>
  </si>
  <si>
    <t>İTA.8.2.1. Birinci Dünya Savaşı’nın sebeplerini ve savaşın başlamasına yol açan gelişmeleri kavrar.</t>
  </si>
  <si>
    <t>İTA.8.1.4. Mustafa Kemal’in askerlik hayatı ile ilgili olayları ve olguları onun kişilik özellikleri ile ilişkilendirir.</t>
  </si>
  <si>
    <t>İTA.8.1.3. Gençlik döneminde Mustafa Kemal’in fikir hayatını etkileyen önemli kişileri ve olayları kavrar.</t>
  </si>
  <si>
    <t>İTA.8.1.2. Mustafa Kemal’in çocukluk ve öğrenim hayatından hareketle onun kişilik özelliklerinin oluşumu hakkında çıkarımlarda bulunur.</t>
  </si>
  <si>
    <t>İTA.8.1.1. Avrupa’daki gelişmelerin yansımaları bağlamında Osmanlı Devleti’nin yirminci yüzyılın başlarındaki siyasi ve sosyal durumunu kavrar.</t>
  </si>
  <si>
    <t>Okul EKLE</t>
  </si>
  <si>
    <t>Öğretmen EKLE</t>
  </si>
  <si>
    <t>SENARYO NOT BAREMİ</t>
  </si>
  <si>
    <t>KAZANIMLAR</t>
  </si>
  <si>
    <t>SOSYAL BİLGİLER</t>
  </si>
  <si>
    <t>T.C. İNKILÂP TARİHİ VE ATATÜRKÇÜLÜK</t>
  </si>
  <si>
    <t>TÜRK KÜLTÜR VE MEDENİYET TARİHİ</t>
  </si>
  <si>
    <t>İSLAM KÜLTÜR VE MEDENİYETİ</t>
  </si>
  <si>
    <t>İSLAM BİLİM TARİHİ</t>
  </si>
  <si>
    <t>ORTAK TÜRK TARİHİ</t>
  </si>
  <si>
    <t>HUKUK VE ADALET</t>
  </si>
  <si>
    <t>ÇEVRE EĞİTİMİ VE İKLİM DEĞİŞİKLİĞİ</t>
  </si>
  <si>
    <t>TÜRK SOSYAL HAYATINDA AİLE</t>
  </si>
  <si>
    <t>AFET BİLİNCİ</t>
  </si>
  <si>
    <t>TEMEL YAŞAM BECERİLERİ</t>
  </si>
  <si>
    <t>KÜLTÜR VE MEDENİYETİMİZE YÖN VERENLER</t>
  </si>
  <si>
    <t>AHLÂK VE YURTTAŞLIK EĞİTİMİ</t>
  </si>
  <si>
    <t>MASAL VE DESTANLARIMIZ</t>
  </si>
  <si>
    <t>TARİH</t>
  </si>
  <si>
    <t>COĞRAFYA</t>
  </si>
  <si>
    <t>TÜRK EĞİTİM TARİHİ</t>
  </si>
  <si>
    <t>ÇAĞDAŞ TÜRK VE DÜNYA TARİHİ</t>
  </si>
  <si>
    <t>DEMOKRASİ VE İNSAN HAKLARI</t>
  </si>
  <si>
    <t>HALK KÜLTÜRÜ</t>
  </si>
  <si>
    <t>DÜŞÜNME EĞİTİMİ</t>
  </si>
  <si>
    <t>SENARYO NO</t>
  </si>
  <si>
    <t>Senaryo NO SEÇ</t>
  </si>
  <si>
    <t>KULLLANICI BİLGİLERİ</t>
  </si>
  <si>
    <t>SENARYO : 2</t>
  </si>
  <si>
    <t>SENARYO : 1</t>
  </si>
  <si>
    <t>SENARYO : 3</t>
  </si>
  <si>
    <t>SENARYO : 4</t>
  </si>
  <si>
    <t>SENARYO : 5</t>
  </si>
  <si>
    <t>SENARYO : 6</t>
  </si>
  <si>
    <t>SENARYO : 7</t>
  </si>
  <si>
    <t>SENARYO : 8</t>
  </si>
  <si>
    <t>SENARYO : 9</t>
  </si>
  <si>
    <t>SENARYO : 10</t>
  </si>
  <si>
    <t xml:space="preserve">                                                                                </t>
  </si>
  <si>
    <t>H</t>
  </si>
  <si>
    <t>J</t>
  </si>
  <si>
    <t>I</t>
  </si>
  <si>
    <t>SBD FACEBOOK</t>
  </si>
  <si>
    <t>2026-2027</t>
  </si>
  <si>
    <t>2027-2028</t>
  </si>
  <si>
    <t>2028-2029</t>
  </si>
  <si>
    <t>YAZILI TARİHİ GİR</t>
  </si>
  <si>
    <t>*</t>
  </si>
  <si>
    <t>NO</t>
  </si>
  <si>
    <t>ÖĞRENCİNİN ADI SOYADI</t>
  </si>
  <si>
    <t xml:space="preserve">EĞER YAPAMADIYSANIZ                                      NASIL YAPILIR VİDEOSU                                    İÇİN TIKLAYIN. </t>
  </si>
  <si>
    <t>EĞER DOĞRU YAPIŞTIRMA YAPARSANIZ SOLDAKİ ALANDA ÖĞRENCİ NUMARASI ADI VE SOYADI DOĞRU SÜTUNDA YER BULACAKTIR. Doğru sütunda yer alan liste sınav listesine otomatik eklenir.</t>
  </si>
  <si>
    <t>50-54,99 ARASI</t>
  </si>
  <si>
    <t>0-49,99 ARASI</t>
  </si>
  <si>
    <t>Adı Soyadı</t>
  </si>
  <si>
    <t>1.Sınav</t>
  </si>
  <si>
    <t>2.Sınav</t>
  </si>
  <si>
    <t>1.Proje</t>
  </si>
  <si>
    <t>2.Proje</t>
  </si>
  <si>
    <t>1.Ders Et.Kat.</t>
  </si>
  <si>
    <t>2.Ders Et.Kat.</t>
  </si>
  <si>
    <t>3.Ders Et.Kat.</t>
  </si>
  <si>
    <t>Okul No</t>
  </si>
  <si>
    <t>Proje-Ders Etk. Ort.</t>
  </si>
  <si>
    <t>Puanı</t>
  </si>
  <si>
    <t>ATATÜRK ORTAOKULU</t>
  </si>
  <si>
    <t>MÜDÜRÜNÜN ADI</t>
  </si>
  <si>
    <t>SBD</t>
  </si>
  <si>
    <t>Matematik Öğretmeni</t>
  </si>
  <si>
    <t>Fen Bilimleri Öğretmeni</t>
  </si>
  <si>
    <t>İngilizce Öğretmeni</t>
  </si>
  <si>
    <t>Cumhuriyet Ortaokulu</t>
  </si>
  <si>
    <t>DİKKAT!!!                                                                                                                                                 BU SAYFADA SADECE YEŞİL ALANLARI DEĞİŞTİREBİLİRSİNİZ. BİLGİLER YEŞİL HÜCRELERE GİRİLİR.</t>
  </si>
  <si>
    <t>KAYNAKLAR SAYFASI</t>
  </si>
  <si>
    <t>Sinan KILIÇ</t>
  </si>
  <si>
    <t>Sarfiye KEÇECİ</t>
  </si>
  <si>
    <t>SEÇİM SÜTUNU</t>
  </si>
  <si>
    <t>2. SINAV NOT DAĞILIM ÇİZELGESİ</t>
  </si>
  <si>
    <t>2.SINAV NOT DAĞILIMININ ÖĞRENCİ SAYISI BAZINDA GÖSTERİMİ</t>
  </si>
  <si>
    <t>2. SINAV SINIF BAŞARISININ YÜZDELİK GÖSTERİMİ</t>
  </si>
  <si>
    <t>xxxxxxxxxxxxx</t>
  </si>
  <si>
    <t>xx</t>
  </si>
  <si>
    <t>xxx</t>
  </si>
  <si>
    <t>xxxx</t>
  </si>
  <si>
    <t>SINAVIN YAPILDIĞI TARİH</t>
  </si>
  <si>
    <t>YAPILAN SINAVDA BAŞARI ORANI %50' NİN ALTINDA OLAN KAZANIM(LAR)</t>
  </si>
  <si>
    <t>BAŞARISIZLIĞI GİDERİCİ ÇALIŞMA VE ÖNLEMLERİN NELER OLACAĞI/NASIL YAPILACAĞI</t>
  </si>
  <si>
    <t>KAZANIM BAŞARI ORANI</t>
  </si>
  <si>
    <t>ALİ VELİ</t>
  </si>
  <si>
    <t>Başarı oranı düşük olan kazanım ile ilgili tekrar çalışması yapılmıştır. Ayrıca kazanımla ilgili kazanım soruları verilerek konunun pekiştirilmesi sağlanmıştır.</t>
  </si>
  <si>
    <t>SINIF BAŞARI ORANI %50'NİN ALTINDA OLAN KAZANIMLARA YÖNELİK DÜZELTİCİ VE ÖNLEYİCİ TEDBİRLER</t>
  </si>
  <si>
    <t>SB.5.1.1. Sosyal Bilgiler dersinin, Türkiye Cumhuriyeti’nin etkin bir vatandaşı olarak kendi gelişimine katkısını fark eder.</t>
  </si>
  <si>
    <t>SB.6.1.1. Sosyal rollerin zaman içerisindeki değişimini inceler.</t>
  </si>
  <si>
    <t>SB.7.1.1. İletişimi etkileyen tutum ve davranışları analiz ederek kendi tutum ve davranışlarını sorgular.</t>
  </si>
  <si>
    <t>SB.5.1.2. Yakın çevresinde yaşanan bir örnekten yola çıkarak bir olayın çok boyutluluğunu açıklar.</t>
  </si>
  <si>
    <t>SB.6.1.2. Sosyal, kültürel ve tarihî bağların toplumsal birlikteliğin oluşmasındaki yerini ve rolünü analiz eder.</t>
  </si>
  <si>
    <t>SB.7.1.2. Bireysel ve toplumsal ilişkilerde olumlu iletişim yollarını kullanır.</t>
  </si>
  <si>
    <t>SB.5.1.3. Sahip olduğu haklarının farkında olan bir birey olarak katıldığı gruplarda aldığı rollerin gerektirdiği görev ve sorumluluklara uygun davranır.</t>
  </si>
  <si>
    <t>SB.6.1.3. Toplumda uyum içerisinde yaşayabilmek için farklılıklara yönelik ön yargıları sorgular</t>
  </si>
  <si>
    <t>SB.7.1.3. Medyanın sosyal değişim ve etkileşimdeki rolünü tartışır.</t>
  </si>
  <si>
    <t>SB.5.1.4. Çocuk olarak haklarından yararlanmaya ve bu hakların ihlal edildiği durumlara örnekler verir.</t>
  </si>
  <si>
    <t>SB.6.1.4. Toplumsal birlikteliğin oluşmasında sosyal yardımlaşma ve dayanışmayı destekleyici faaliyetlere katılır.</t>
  </si>
  <si>
    <t>SB.7.1.4. İletişim araçlarından yararlanırken haklarını kullanır ve sorumluluklarını yerine getirir.</t>
  </si>
  <si>
    <t>SB.5.2.1. Somut kalıntılarından yola çıkarak Anadolu ve Mezopotamya uygarlıklarının insanlık tarihine önemli katkılarını fark eder.</t>
  </si>
  <si>
    <t>SB.6.1.5. Bir soruna getirilen çözümlerin hak, sorumluluk ve özgürlükler temelinde olması gerektiğini savunur.</t>
  </si>
  <si>
    <t>SB.7.2.1. Osmanlı Devleti’nin siyasi güç olarak ortaya çıkış sürecini ve bu süreci etkileyen faktörleri açıklar.</t>
  </si>
  <si>
    <t>SB.5.2.2. Çevresindeki doğal varlıklar ile tarihî mekânları, nesneleri ve eserleri tanıtır.</t>
  </si>
  <si>
    <t>SB.6.2.1. Orta Asya’da kurulan ilk Türk devletlerinin coğrafi, siyasal, ekonomik ve kültürel özelliklerine ilişkin çıkarımlarda bulunur.</t>
  </si>
  <si>
    <t>SB.7.2.2. Osmanlı Devleti’nin fetih siyasetini örnekler üzerinden analiz eder.</t>
  </si>
  <si>
    <t>SB.5.2.3. Ülkemizin çeşitli yerlerinin kültürel özellikleri ile yaşadığı çevrenin kültürel özelliklerini karşılaştırarak bunlar arasındaki benzer ve farklı unsurları belirler.</t>
  </si>
  <si>
    <t>SB.6.2.2. İslamiyet’in ortaya çıkışını ve beraberinde getirdiği değişimleri yorumlar.</t>
  </si>
  <si>
    <t>SB.7.2.3. Avrupa’daki gelişmelerle bağlantılı olarak Osmanlı Devleti’ni değişime zorlayan süreçleri kavrar.</t>
  </si>
  <si>
    <t xml:space="preserve">İTA.8.2.3. Mondros Ateşkes Antlaşması’nın imzalanması ve uygulanması karşısında Osmanlı yönetiminin, Mustafa Kemal’in ve halkın tutumunu analiz eder. </t>
  </si>
  <si>
    <t>SB.5.2.4. Kültürel ögelerin, insanların bir arada yaşamasındaki rolünü analiz eder.</t>
  </si>
  <si>
    <t>SB.6.2.3. Türklerin İslamiyet’i kabulleri ile birlikte siyasi, sosyal ve kültürel alanlarda meydana gelen değişimleri fark eder.</t>
  </si>
  <si>
    <t>SB.7.2.4. Osmanlı Devleti’nde ıslahat hareketleri sonucu ortaya çıkan kurumlardan hareketle toplumsal ve ekonomik değişim hakkında çıkarımlarda bulunur.</t>
  </si>
  <si>
    <t>İTA.8.2.4. Kuvâ-yı Millîye’nin oluşum sürecini ve sonrasında meydana gelen gelişmeleri kavrar.</t>
  </si>
  <si>
    <t>SB.5.2.5. Günlük yaşamdaki kültürel unsurların tarihî gelişimini değerlendirir.</t>
  </si>
  <si>
    <t>SB.6.2.4. Türklerin Anadolu’yu yurt edinme sürecini XI ve XIII. yüzyıllar kapsamında analiz eder.</t>
  </si>
  <si>
    <t>SB.7.2.5. Osmanlı kültür, sanat ve estetik anlayışına örnekler verir.</t>
  </si>
  <si>
    <t>İTA.8.2.5. Millî Mücadele’nin hazırlık döneminde Mustafa Kemal’in yaptığı çalışmaları analiz eder.</t>
  </si>
  <si>
    <t>SB.6.2.5. Tarihî ticaret yollarının toplumlar arası siyasi, kültürel ve ekonomik ilişkilerdeki rolünü açıklar.</t>
  </si>
  <si>
    <t>SB.7.3.1. Örnek incelemeler yoluyla geçmişten günümüze, yerleşmeyi etkileyen faktörler hakkında çıkarımlarda bulunur.</t>
  </si>
  <si>
    <t>İTA.8.2.6. Misakımilli’nin kabulünü¨ ve Büyük Millet Meclisinin açılışını vatanın bütünlüğünü esası ile “ulusal egemenlik” ve “tam bağımsızlık” ilkeleri ile ilişkilendirir.</t>
  </si>
  <si>
    <t>SB.6.3.1. Konum ile ilgili kavramları kullanarak kıtaların, okyanusların ve ülkemizin coğrafi konumunu tanımlar.</t>
  </si>
  <si>
    <t>SB.7.3.2. Türkiye’de nüfusun dağılışını etkileyen faktörlerden hareketle Türkiye’nin demografik özelliklerini yorumlar.</t>
  </si>
  <si>
    <t>İTA.8.2.7. Büyük Millet Meclisine karşı ayaklanmalar ile ayaklanmaların bastırılması için alınan tedbirleri analiz eder.</t>
  </si>
  <si>
    <t>SB.5.3.1. Haritalar üzerinde yaşadığı yer ve çevresinin yeryüzü şekillerini genel olarak açıklar.</t>
  </si>
  <si>
    <t>SB.6.3.2. Türkiye’nin temel fiziki coğrafya özelliklerinden yer şekillerini, iklim özelliklerini ve bitki örtüsünü ilgili haritalar üzerinde inceler.</t>
  </si>
  <si>
    <t>SB.7.3.3. Örnek incelemeler yoluyla göçün neden ve sonuçlarını tartışır.</t>
  </si>
  <si>
    <t>İTA.8.2.8. Mustafa Kemal’in ve Türk milletinin Sevr Antlaşması’na karşı tepkilerini değerlendirir.</t>
  </si>
  <si>
    <t>SB.5.3.2. Yaşadığı çevrede görülen iklimin, insan faaliyetlerine etkisini, günlük yaşantısından örnekler vererek açıklar.</t>
  </si>
  <si>
    <t>SB.6.3.3. Türkiye’nin temel beşerî coğrafya özelliklerini ilgili haritalar üzerinde gösterir.</t>
  </si>
  <si>
    <t>SB.7.3.4. Temel haklardan yerleşme ve seyahat özgürlüğünün kısıtlanması halinde ortaya çıkacak olumsuz durumlara örnekler gösterir.</t>
  </si>
  <si>
    <t>İTA.8.3.1. Millî Mücadele Dönemi’nde Doğu Cephesi ve Güney Cephesi’nde meydana gelen gelişmeleri kavrar.</t>
  </si>
  <si>
    <t>SB.5.3.3. Yaşadığı yer ve çevresindeki doğal özellikler ile beşerî özelliklerin nüfus ve yerleşme üzerindeki etkilerine örnekler verir.</t>
  </si>
  <si>
    <t>SB.6.3.4. Dünyanın farklı doğal ortamlarındaki insan yaşantılarından yola çıkarak iklim özellikleri hakkında çıkarımlarda bulunur</t>
  </si>
  <si>
    <t>SB.7.4.1. Bilginin korunması, yaygınlaştırılması ve aktarılmasında değişim ve sürekliliği inceler.</t>
  </si>
  <si>
    <t>İTA.8.3.2. Millî Mücadele Dönemi’nde Batı Cephesi’nde meydana gelen gelişmeleri kavrar.</t>
  </si>
  <si>
    <t>SB.5.3.4. Yaşadığı çevredeki afetlerin ve çevre sorunlarının oluşum nedenlerini sorgular.</t>
  </si>
  <si>
    <t>SB.6.4.1. Sosyal bilimlerdeki çalışma ve bulgulardan hareketle sosyal bilimlerin toplum hayatına etkisine örnekler verir</t>
  </si>
  <si>
    <t>SB.7.4.2. Türk-İslam medeniyetinde yetişen bilginlerin bilimsel gelişme sürecine katkılarını tartışır.</t>
  </si>
  <si>
    <t xml:space="preserve">İTA.8.3.3. Millî Mücadele’nin zor bir döneminde Maarif Kongresi yapan Atatürk’ün, millî ve çağdaş eğitime verdiği önemi kavrar. </t>
  </si>
  <si>
    <t>SB.5.3.5. Doğal afetlerin toplum hayatı üzerine etkilerini örneklerle açıklar.</t>
  </si>
  <si>
    <t>SB.6.4.2.Bilimsel ve teknolojik gelişmelerin gelecekteki yaşam üzerine etkilerine ilişkin fikirler ileri sürer.</t>
  </si>
  <si>
    <t>SB.7.4.3. XV-XX. yüzyıllar arasında Avrupa’da yaşanan gelişmelerin günümüz bilimsel birikiminin oluşmasına etkisini analiz eder.</t>
  </si>
  <si>
    <t>İTA.8.3.4. Türk milletinin millî birlik, beraberlik ve dayanışmasının bir örneği olarak Tekalif-i Millîye Emirleri doğrultusunda yapılan uygulamaları analiz eder.</t>
  </si>
  <si>
    <t>SB.5.4.1. Teknoloji kullanımının sosyalleşme ve toplumsal ilişkiler üzerindeki etkisini tartışır.</t>
  </si>
  <si>
    <t>SB.6.4.3. Bilimsel araştırma basamaklarını kullanarak araştırma yapar.</t>
  </si>
  <si>
    <t>SB.7.4.4. Özgür düşüncenin bilimsel gelişmelere katkısını değerlendirir.</t>
  </si>
  <si>
    <t>İTA.8.3.5. Sakarya Meydan Savaşı’nın kazanılmasında ve Büyük Taarruz’un başarılı olmasında Mustafa Kemal’in rolüne ilişkin çıkarımlarda bulunur.</t>
  </si>
  <si>
    <t>SB.5.4.2. Sanal ortamda ulaştığı bilgilerin doğruluk ve güvenilirliğini sorgular.</t>
  </si>
  <si>
    <t>SB.6.4.4. Telif ve patent hakları saklı ürünlerin yasal yollardan temin edilmesinin gerekliliğini savunur.</t>
  </si>
  <si>
    <t>SB.7.5.1. Üretimde ve yönetimde toprağın önemini geçmişten ve günümüzden örneklerle açıklar.</t>
  </si>
  <si>
    <t>İTA.8.3.6. Lozan Antlaşması’nın sağladığı kazanımları analiz eder.</t>
  </si>
  <si>
    <t>SB.5.4.3. Sanal ortamı kullanırken güvenlik kurallarına uyar.</t>
  </si>
  <si>
    <t>SB.6.5.1. Ülkemizin kaynaklarıyla ekonomik faaliyetlerini ilişkilendirir.</t>
  </si>
  <si>
    <t>SB.7.5.2. Üretim teknolojisindeki gelişmelerin sosyal ve ekonomik hayata etkilerini değerlendirir.</t>
  </si>
  <si>
    <t>İTA.8.3.7. Millî Mücadele Dönemi’nin siyasi, sosyal ve kültürel olaylarının sanat ve edebiyat ürünlerine yansımalarına kanıtlar gösterir.</t>
  </si>
  <si>
    <t>SB.5.4.4. Buluş yapanların ve bilim insanlarının ortak özelliklerini belirler.</t>
  </si>
  <si>
    <t>SB.6.5.2. Kaynakların bilinçsizce tüketilmesinin canlı yaşamına etkilerini analiz eder.</t>
  </si>
  <si>
    <t>SB.7.5.3. Kurumların ve sivil toplum kuruluşlarının çalışmalarına ve sosyal yaşamdaki rollerine örneklerverir.</t>
  </si>
  <si>
    <t>İTA.8.4.1. Çağdaşlaşan Türkiye’nin temeli olan Atatürk ilkelerini açıklar.</t>
  </si>
  <si>
    <t>SB.5.4.5. Yaptığı çalışmalarda bilimsel etiğe uygun davranır.</t>
  </si>
  <si>
    <t>SB.6.5.3. Türkiye’nin coğrafi özelliklerini dikkate alarak yatırım ve pazarlama proje önerileri hazırlar.</t>
  </si>
  <si>
    <t>SB.7.5.4. Tarih boyunca Türklerde meslek edindirme ve meslek etiği kazandırmada rol oynayan kurumları tanır.</t>
  </si>
  <si>
    <t>İTA.8.4.2. Siyasi alanda meydana gelen gelişmeleri kavrar.</t>
  </si>
  <si>
    <t>SB.5.5.1. Yaşadığı yerin ve çevresinin ekonomik faaliyetlerini analiz eder.</t>
  </si>
  <si>
    <t>SB.6.5.4. Vatandaşlık sorumluluğu ve ülke ekonomisine katkısı açısından vergi vermenin gereğini ve önemini savunur.</t>
  </si>
  <si>
    <t>SB.7.5.5. Dünyadaki gelişmelere bağlı olarak ortaya çıkan yeni meslekleri dikkate alarak mesleki tercihlerine yönelik planlama yapar.</t>
  </si>
  <si>
    <t xml:space="preserve">İTA.8.4.3. Hukuk alanında meydana gelen gelişmelerin toplumsal hayata yansımalarını kavrar. </t>
  </si>
  <si>
    <t>SB.5.5.2. Yaşadığı yer ve çevresindeki ekonomik faaliyetlere bağlı olarak gelişen meslekleri tanır.</t>
  </si>
  <si>
    <t>SB.6.5.5. Nitelikli insan gücünün Türkiye ekonomisinin gelişimindeki yerini ve önemini analiz eder.</t>
  </si>
  <si>
    <t>SB.7.5.6. Dijital teknolojilerin üretim, dağıtım ve tüketim ağında meydana getirdiği değişimleri analiz eder.</t>
  </si>
  <si>
    <t>İTA.8.4.4. Eğitim ve kültür alanında yapılan inkılapları ve gelişmeleri kavrar.</t>
  </si>
  <si>
    <t>SB.5.5.3. Çevresindeki ekonomik faaliyetlerin, insanların sosyal hayatlarına etkisini analiz eder.</t>
  </si>
  <si>
    <t>SB.6.5.6. İlgi duyduğu mesleklerin gerektirdiği kişilik özelliklerini, becerileri ve eğitim sürecini araştırır.</t>
  </si>
  <si>
    <t>SB.7.6.1. Demokrasinin ortaya çıkışını, gelişim evrelerini ve günümüzde ifade ettiği anlamları açıklar.</t>
  </si>
  <si>
    <t>İTA.8.4.5. Toplumsal alanda yapılan inkılapları ve meydana gelen gelişmeleri kavrar.</t>
  </si>
  <si>
    <t>SB.5.5.4. Temel ihtiyaçları karşılamaya yönelik ürünlerin üretim, dağıtım ve tüketim ağını analiz eder.</t>
  </si>
  <si>
    <t>SB.6.6.1. Demokrasinin temel ilkeleri açısından farklı yönetim biçimlerini karşılaştırır.</t>
  </si>
  <si>
    <t>SB.7.6.2. Atatürk’ün Türk demokrasisinin gelişimine katkılarını açıklar.</t>
  </si>
  <si>
    <t>İTA.8.4.6. Ekonomi alanında meydana gelen gelişmeleri kavrar.</t>
  </si>
  <si>
    <t>SB.5.5.5. İş birliği yaparak üretim, dağıtım ve tüketime dayalı yeni fikirler geliştirir.</t>
  </si>
  <si>
    <t>SB.6.6.2. Türkiye Cumhuriyeti Devleti’nde yasama, yürütme ve yargı güçleri arasındaki ilişkiyi açıklar.</t>
  </si>
  <si>
    <t>SB.7.6.3. Türkiye Cumhuriyeti Devleti’nin temel niteliklerini toplumsal hayattaki uygulamalarla ilişkilendirir.</t>
  </si>
  <si>
    <t xml:space="preserve">İTA.8.4.7. Atatürk Dönemi’nde sağlık alanında yapılan çalışmaları devletin temel görevleri ile ilişkilendirir. </t>
  </si>
  <si>
    <t>SB.5.5.6. Bilinçli bir tüketici olarak haklarını kullanır.</t>
  </si>
  <si>
    <t>SB.6.6.3. Yönetimin karar alma sürecini etkileyen unsurları analiz eder.</t>
  </si>
  <si>
    <t>SB.7.6.4. Demokrasinin uygulanma süreçlerinde karşılaşılan sorunları analiz eder.</t>
  </si>
  <si>
    <t>İTA.8.4.8. Cumhuriyet’in sağladığı kazanımları ve Atatürk’ünTürk milleti için gösterdiği hedefleri analiz eder.</t>
  </si>
  <si>
    <t>SB.5.6.1. Bireysel ve toplumsal ihtiyaçlar ile bu ihtiyaçların karşılanması için hizmet veren kurumları ilişkilendirir.</t>
  </si>
  <si>
    <t>SB.6.6.4. Toplumsal hayatımızda demokrasinin önemini açıklar.</t>
  </si>
  <si>
    <t>SB.7.7.1. Türkiye’nin üyesi olduğu uluslararası kuruluşlara örnekler verir.</t>
  </si>
  <si>
    <t>İTA.8.4.9. Atatürk ilke ve inkılaplarını oluşturan temel esasları kavrar.</t>
  </si>
  <si>
    <t>SB.5.6.2. Yaşadığı yerin yönetim birimlerinin temel görevlerini açıklar.</t>
  </si>
  <si>
    <t xml:space="preserve">SB.6.6.5. Türkiye Cumhuriyeti’nin etkin bir vatandaşı olarak hak ve sorumluluklarının anayasal güvence altında olduğunu açıklar. </t>
  </si>
  <si>
    <t>SB.7.7.2. Türkiye’nin ilişkide olduğu ekonomik bölge ve kuruluşları tanır.</t>
  </si>
  <si>
    <t>İTA.8.5.1. Atatürk Dönemi’ndeki demokratikleşme yolunda atılan adımları açıklar.</t>
  </si>
  <si>
    <t>SB.5.6.3. Temel hakları ve bu hakları kullanmanın önemini açıklar.</t>
  </si>
  <si>
    <t>SB.7.7.3. Çeşitli kültürlere yönelik kalıp yargıları sorgular.</t>
  </si>
  <si>
    <t>İTA.8.5.2. Mustafa Kemal’e suikast girişimini analiz eder.</t>
  </si>
  <si>
    <t>SB.5.6.4. Millî egemenlik ve bağımsızlık sembollerimizden Bayrağımıza ve İstiklâl Marşına değer verir.</t>
  </si>
  <si>
    <t>SB.6.6.6.Türk tarihinden ve güncel örneklerden yola çıkarak toplumsal hayatta kadına verilen değeri fark eder.</t>
  </si>
  <si>
    <t>SB.7.7.4. Arkadaşlarıyla birlikte küresel sorunların çözümüne yönelik fikir önerileri geliştirir.</t>
  </si>
  <si>
    <t>İTA.8.5.3. Cumhuriyetin ilk yıllarında Türkiye Cumhuriyetine yönelik tehditleri analiz eder.</t>
  </si>
  <si>
    <t>SB.5.7.1. Yaşadığı yer ve çevresinin ülkemiz ile diğer ülkeler arasındaki ekonomik ilişkilerdeki rolünü araştırır.</t>
  </si>
  <si>
    <t>İTA.8.6.1. Atatürrk Dönemi Türk dış politikasının temel ilkelerini ve amaçlarını açıklar.</t>
  </si>
  <si>
    <t>SB.5.7.2. Ülkeler arasındaki ekonomik ilişkilerde iletişim ve ulaşım teknolojisinin etkisini tartışır.</t>
  </si>
  <si>
    <t>İTA.8.6.2. Atatürk Dönemi Türk dış politikasında yaşanan gelişmeleri analiz eder.</t>
  </si>
  <si>
    <t>SB.5.7.3. Turizmin uluslararası ilişkilerdeki önemini açıklar.</t>
  </si>
  <si>
    <t>İTA.8.6.3. Atatürk’ün Hatay’ı ülkemize katmak konusunda yaptıklarına ve bu uğurda gösterdiği özveriye kanıtlar gösterir.</t>
  </si>
  <si>
    <t>SB.5.7.4. Çeşitli ülkelerde bulunan ortak miras ögelerine örnekler verir.</t>
  </si>
  <si>
    <t xml:space="preserve">İTA.8.7.1. Atatürk’ün ölümüne ilişkin yansıma ve değerlendirmelerden hareketle onun fikir ve eserlerinin evrensel değerine ilişkin çıkarımlarda bulunur." </t>
  </si>
  <si>
    <t>İTA.8.7.2. Atatürk’ünTürk Milleti’ne bıraktığı eserlerinden örnekler verir.</t>
  </si>
  <si>
    <t>İTA.8.7.3. Atatürk’ün İkinci Dünya Savaşı öncesi tespitleri ve girişimleri Türkiye’nin savaşta izlediği denge siyaseti ile ilişkilendirilir.</t>
  </si>
  <si>
    <t>İTA.8.7.4. İkinci Dünya Savaşı’ndaki gelişmelerin ve bu savaşın sonuçlarının Türkiye ’ye etkilerini analiz eder.</t>
  </si>
  <si>
    <t>6.SINIF</t>
  </si>
  <si>
    <t>7.SINIF</t>
  </si>
  <si>
    <t>8.SINIF</t>
  </si>
  <si>
    <t>KAZANIMLAR BURAYA YAZILACAK</t>
  </si>
  <si>
    <t>başarı sağlanmıştır.</t>
  </si>
  <si>
    <t xml:space="preserve">DİĞER BRANŞ ÖĞRETMENLERİ SOLDAKİ KAZANIMLARI SİLİP KENDİ KAZANIM LİSTELERİNİ EKLEYEBİLİR. YA DA SADECE ÖRNEĞİN 7 SORU SORDUYSANIZ O 7 SORUNUN KAZANIMI SOL TARAFA YAZMANIZ BİLE YETER. KAZANIMLARINI GİR ARDINDAN SENARYO GİR BUTONUNA TIKLAYIP YAZDIGIN KAZANIMLARINI SEÇ </t>
  </si>
  <si>
    <t>ABDULKADİR SEVİÇ</t>
  </si>
  <si>
    <t>BİRSEN BİLGİ</t>
  </si>
  <si>
    <t>CENNET YAREN EKSEM</t>
  </si>
  <si>
    <t>DÖNE AVCI</t>
  </si>
  <si>
    <t>ELA NUR TAVUKÇU</t>
  </si>
  <si>
    <t>ELİF EKİM</t>
  </si>
  <si>
    <t>EROL SERT</t>
  </si>
  <si>
    <t>FURKAN AYDIN</t>
  </si>
  <si>
    <t>İREM NUR ÇELİK</t>
  </si>
  <si>
    <t>MUHAMMED ALİ KÜÇÜKDEVECİ</t>
  </si>
  <si>
    <t>OĞUZHAN TUTAR</t>
  </si>
  <si>
    <t>TUĞBA AKBAŞ</t>
  </si>
  <si>
    <t>YASEMİN ÇOKMETİN</t>
  </si>
  <si>
    <t>YASİN SARICA</t>
  </si>
  <si>
    <t>YETER SÜMEYYE GÜRLEK</t>
  </si>
  <si>
    <t>ZEKİ AYDIN</t>
  </si>
  <si>
    <t>BURAYI TIKLAYIP LİSTEDEN SEÇİM YAPIN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</si>
</sst>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4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9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10"/>
      <color indexed="8"/>
      <name val="Arial Tur"/>
      <charset val="162"/>
    </font>
    <font>
      <b/>
      <sz val="10"/>
      <color indexed="63"/>
      <name val="Arial Tur"/>
      <charset val="162"/>
    </font>
    <font>
      <u/>
      <sz val="10"/>
      <color indexed="12"/>
      <name val="Arial Tur"/>
      <charset val="162"/>
    </font>
    <font>
      <b/>
      <sz val="8"/>
      <color indexed="63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sz val="10"/>
      <color indexed="63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Arial"/>
      <family val="2"/>
      <charset val="162"/>
    </font>
    <font>
      <b/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 Tur"/>
      <charset val="162"/>
    </font>
    <font>
      <b/>
      <sz val="18"/>
      <color indexed="8"/>
      <name val="Arial Tur"/>
      <charset val="162"/>
    </font>
    <font>
      <b/>
      <sz val="18"/>
      <name val="Arial Tur"/>
      <charset val="162"/>
    </font>
    <font>
      <b/>
      <sz val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14"/>
      <color indexed="9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</font>
    <font>
      <b/>
      <sz val="18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0"/>
      <name val="Calibri"/>
      <family val="2"/>
      <charset val="162"/>
    </font>
    <font>
      <b/>
      <sz val="16"/>
      <color theme="0"/>
      <name val="Arial Tur"/>
      <charset val="162"/>
    </font>
    <font>
      <b/>
      <sz val="14"/>
      <color indexed="8"/>
      <name val="Arial"/>
      <family val="2"/>
      <charset val="162"/>
    </font>
    <font>
      <b/>
      <sz val="9"/>
      <name val="Arial"/>
      <family val="2"/>
      <charset val="162"/>
    </font>
    <font>
      <b/>
      <sz val="11"/>
      <name val="Arial"/>
      <family val="2"/>
      <charset val="162"/>
    </font>
    <font>
      <b/>
      <sz val="12"/>
      <name val="Arial"/>
      <family val="2"/>
      <charset val="162"/>
    </font>
    <font>
      <sz val="9"/>
      <name val="Arial"/>
      <family val="2"/>
      <charset val="162"/>
    </font>
    <font>
      <b/>
      <sz val="8"/>
      <color indexed="81"/>
      <name val="Tahoma"/>
      <family val="2"/>
      <charset val="162"/>
    </font>
    <font>
      <sz val="8"/>
      <color indexed="81"/>
      <name val="Tahoma"/>
      <family val="2"/>
      <charset val="162"/>
    </font>
    <font>
      <b/>
      <sz val="14"/>
      <color theme="0"/>
      <name val="99%HandWritting"/>
    </font>
    <font>
      <b/>
      <sz val="20"/>
      <name val="Arial Tur"/>
      <charset val="162"/>
    </font>
    <font>
      <b/>
      <sz val="20"/>
      <name val="Arial"/>
      <family val="2"/>
      <charset val="162"/>
    </font>
    <font>
      <b/>
      <sz val="22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9"/>
      <name val="Calibri"/>
      <family val="2"/>
      <charset val="162"/>
      <scheme val="minor"/>
    </font>
    <font>
      <b/>
      <sz val="9"/>
      <color indexed="8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14"/>
      <name val="Arial Tur"/>
      <charset val="162"/>
    </font>
    <font>
      <b/>
      <sz val="9"/>
      <color rgb="FF0099FF"/>
      <name val="Arial"/>
      <family val="2"/>
      <charset val="162"/>
    </font>
    <font>
      <b/>
      <sz val="9"/>
      <color rgb="FFFF0000"/>
      <name val="Arial"/>
      <family val="2"/>
      <charset val="162"/>
    </font>
    <font>
      <b/>
      <sz val="9"/>
      <color rgb="FFFFA500"/>
      <name val="Arial"/>
      <family val="2"/>
      <charset val="162"/>
    </font>
    <font>
      <b/>
      <sz val="9"/>
      <color rgb="FFFFFFFF"/>
      <name val="Verdana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28"/>
      <color theme="0"/>
      <name val="Arial Tur"/>
      <charset val="162"/>
    </font>
    <font>
      <sz val="28"/>
      <name val="Arial Tur"/>
      <charset val="162"/>
    </font>
    <font>
      <b/>
      <sz val="11"/>
      <color theme="1"/>
      <name val="Times New Roman"/>
      <family val="1"/>
    </font>
    <font>
      <b/>
      <sz val="16"/>
      <name val="Arial Tur"/>
      <charset val="162"/>
    </font>
    <font>
      <b/>
      <sz val="12"/>
      <color indexed="8"/>
      <name val="Arial"/>
      <family val="2"/>
      <charset val="162"/>
    </font>
    <font>
      <b/>
      <i/>
      <sz val="12"/>
      <color indexed="8"/>
      <name val="Arial"/>
      <family val="2"/>
      <charset val="162"/>
    </font>
    <font>
      <b/>
      <sz val="14"/>
      <name val="Arial"/>
      <family val="2"/>
      <charset val="162"/>
    </font>
    <font>
      <sz val="14"/>
      <name val="Arial"/>
      <family val="2"/>
      <charset val="162"/>
    </font>
    <font>
      <sz val="14"/>
      <name val="Arial Tur"/>
      <charset val="162"/>
    </font>
    <font>
      <sz val="14"/>
      <color indexed="63"/>
      <name val="Arial"/>
      <family val="2"/>
      <charset val="162"/>
    </font>
    <font>
      <b/>
      <sz val="11"/>
      <color indexed="8"/>
      <name val="Arial Tur"/>
      <charset val="162"/>
    </font>
    <font>
      <b/>
      <sz val="14"/>
      <color indexed="8"/>
      <name val="Arial Tur"/>
      <charset val="162"/>
    </font>
    <font>
      <sz val="10"/>
      <color theme="1"/>
      <name val="Arial Tur"/>
      <charset val="162"/>
    </font>
    <font>
      <b/>
      <sz val="10"/>
      <color indexed="63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name val="Arial Tur"/>
      <charset val="162"/>
    </font>
    <font>
      <b/>
      <sz val="16"/>
      <color rgb="FFFF0000"/>
      <name val="Calibri"/>
      <family val="2"/>
      <charset val="162"/>
      <scheme val="minor"/>
    </font>
    <font>
      <sz val="20"/>
      <name val="Arial Tur"/>
      <charset val="162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1"/>
      <color theme="1"/>
      <name val="Arial Tur"/>
      <charset val="162"/>
    </font>
    <font>
      <b/>
      <sz val="11"/>
      <color indexed="63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name val="Arial Tur"/>
      <charset val="162"/>
    </font>
    <font>
      <sz val="1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Helvetica-Bold"/>
    </font>
    <font>
      <sz val="8"/>
      <color rgb="FF000000"/>
      <name val="Times New Roman"/>
      <family val="1"/>
      <charset val="162"/>
    </font>
    <font>
      <b/>
      <sz val="20"/>
      <color theme="1"/>
      <name val="Calibri"/>
      <family val="2"/>
      <charset val="162"/>
      <scheme val="minor"/>
    </font>
    <font>
      <b/>
      <sz val="36"/>
      <name val="Arial Tur"/>
      <charset val="162"/>
    </font>
    <font>
      <b/>
      <sz val="22"/>
      <color theme="1"/>
      <name val="Calibri"/>
      <family val="2"/>
      <charset val="162"/>
      <scheme val="minor"/>
    </font>
    <font>
      <b/>
      <sz val="28"/>
      <name val="Arial Tur"/>
      <charset val="162"/>
    </font>
    <font>
      <sz val="9"/>
      <color indexed="33"/>
      <name val="Tahoma"/>
      <family val="2"/>
      <charset val="162"/>
    </font>
    <font>
      <b/>
      <sz val="24"/>
      <name val="Arial Tur"/>
      <charset val="162"/>
    </font>
    <font>
      <b/>
      <sz val="10"/>
      <color indexed="81"/>
      <name val="Tahoma"/>
      <family val="2"/>
      <charset val="162"/>
    </font>
    <font>
      <b/>
      <sz val="12"/>
      <color indexed="81"/>
      <name val="Tahoma"/>
      <family val="2"/>
      <charset val="16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2C3C5D"/>
        <bgColor indexed="64"/>
      </patternFill>
    </fill>
    <fill>
      <patternFill patternType="solid">
        <fgColor rgb="FFFFFFFF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rgb="FF00B050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0"/>
        </stop>
        <stop position="1">
          <color rgb="FFFFC000"/>
        </stop>
      </gradientFill>
    </fill>
    <fill>
      <gradientFill degree="270">
        <stop position="0">
          <color theme="0"/>
        </stop>
        <stop position="1">
          <color rgb="FFFF0000"/>
        </stop>
      </gradientFill>
    </fill>
    <fill>
      <patternFill patternType="solid">
        <fgColor theme="0" tint="-0.14996795556505021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39994506668294322"/>
        <bgColor indexed="64"/>
      </patternFill>
    </fill>
  </fills>
  <borders count="10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1"/>
      </top>
      <bottom style="thin">
        <color theme="1"/>
      </bottom>
      <diagonal/>
    </border>
    <border>
      <left style="medium">
        <color theme="0"/>
      </left>
      <right style="medium">
        <color theme="0"/>
      </right>
      <top style="thin">
        <color theme="1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7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16" fillId="0" borderId="0"/>
    <xf numFmtId="0" fontId="3" fillId="0" borderId="0"/>
    <xf numFmtId="0" fontId="2" fillId="0" borderId="0"/>
  </cellStyleXfs>
  <cellXfs count="573">
    <xf numFmtId="0" fontId="0" fillId="0" borderId="0" xfId="0"/>
    <xf numFmtId="0" fontId="7" fillId="2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0" fillId="2" borderId="0" xfId="0" applyFill="1"/>
    <xf numFmtId="0" fontId="21" fillId="2" borderId="1" xfId="0" applyNumberFormat="1" applyFont="1" applyFill="1" applyBorder="1" applyAlignment="1" applyProtection="1">
      <alignment horizontal="center" textRotation="90" wrapText="1"/>
    </xf>
    <xf numFmtId="1" fontId="22" fillId="2" borderId="1" xfId="0" applyNumberFormat="1" applyFont="1" applyFill="1" applyBorder="1" applyAlignment="1" applyProtection="1">
      <alignment horizontal="center" vertical="center" wrapText="1"/>
    </xf>
    <xf numFmtId="1" fontId="24" fillId="2" borderId="1" xfId="0" applyNumberFormat="1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horizontal="center" vertical="center" shrinkToFit="1"/>
    </xf>
    <xf numFmtId="0" fontId="16" fillId="2" borderId="0" xfId="0" applyFont="1" applyFill="1" applyBorder="1" applyAlignment="1" applyProtection="1">
      <alignment horizontal="center" vertical="center" shrinkToFit="1"/>
    </xf>
    <xf numFmtId="0" fontId="5" fillId="2" borderId="0" xfId="0" applyFont="1" applyFill="1" applyAlignment="1" applyProtection="1"/>
    <xf numFmtId="0" fontId="9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/>
    <xf numFmtId="1" fontId="24" fillId="4" borderId="1" xfId="0" applyNumberFormat="1" applyFont="1" applyFill="1" applyBorder="1" applyAlignment="1" applyProtection="1">
      <alignment horizontal="center" vertical="center" wrapText="1"/>
    </xf>
    <xf numFmtId="0" fontId="20" fillId="4" borderId="1" xfId="0" applyFont="1" applyFill="1" applyBorder="1" applyAlignment="1">
      <alignment horizontal="center" vertical="center" textRotation="90"/>
    </xf>
    <xf numFmtId="0" fontId="21" fillId="4" borderId="1" xfId="0" applyNumberFormat="1" applyFont="1" applyFill="1" applyBorder="1" applyAlignment="1" applyProtection="1">
      <alignment horizontal="center" vertical="center" textRotation="90" wrapText="1"/>
    </xf>
    <xf numFmtId="1" fontId="24" fillId="5" borderId="1" xfId="0" applyNumberFormat="1" applyFont="1" applyFill="1" applyBorder="1" applyAlignment="1" applyProtection="1">
      <alignment horizontal="center" vertical="center" wrapText="1"/>
    </xf>
    <xf numFmtId="0" fontId="14" fillId="8" borderId="1" xfId="0" applyFont="1" applyFill="1" applyBorder="1" applyAlignment="1" applyProtection="1">
      <alignment horizontal="center" vertical="center" textRotation="90" wrapText="1" shrinkToFit="1"/>
    </xf>
    <xf numFmtId="0" fontId="23" fillId="8" borderId="1" xfId="0" applyNumberFormat="1" applyFont="1" applyFill="1" applyBorder="1" applyAlignment="1" applyProtection="1">
      <alignment horizontal="center" vertical="center" shrinkToFit="1"/>
    </xf>
    <xf numFmtId="0" fontId="21" fillId="8" borderId="1" xfId="0" applyNumberFormat="1" applyFont="1" applyFill="1" applyBorder="1" applyAlignment="1" applyProtection="1">
      <alignment horizontal="center" vertical="center" shrinkToFit="1"/>
    </xf>
    <xf numFmtId="0" fontId="20" fillId="9" borderId="1" xfId="0" applyFont="1" applyFill="1" applyBorder="1" applyAlignment="1" applyProtection="1">
      <alignment horizontal="center" vertical="center" wrapText="1" shrinkToFit="1"/>
    </xf>
    <xf numFmtId="0" fontId="15" fillId="2" borderId="0" xfId="0" applyNumberFormat="1" applyFont="1" applyFill="1" applyBorder="1" applyAlignment="1" applyProtection="1">
      <alignment wrapText="1"/>
    </xf>
    <xf numFmtId="2" fontId="21" fillId="2" borderId="1" xfId="0" applyNumberFormat="1" applyFont="1" applyFill="1" applyBorder="1" applyAlignment="1" applyProtection="1">
      <alignment horizontal="center" textRotation="90" wrapText="1"/>
    </xf>
    <xf numFmtId="1" fontId="21" fillId="2" borderId="1" xfId="0" applyNumberFormat="1" applyFont="1" applyFill="1" applyBorder="1" applyAlignment="1" applyProtection="1">
      <alignment horizontal="center" textRotation="90" wrapText="1"/>
    </xf>
    <xf numFmtId="2" fontId="21" fillId="2" borderId="4" xfId="0" applyNumberFormat="1" applyFont="1" applyFill="1" applyBorder="1" applyAlignment="1" applyProtection="1">
      <alignment horizontal="center" textRotation="90" wrapText="1"/>
    </xf>
    <xf numFmtId="1" fontId="21" fillId="2" borderId="4" xfId="0" applyNumberFormat="1" applyFont="1" applyFill="1" applyBorder="1" applyAlignment="1" applyProtection="1">
      <alignment horizontal="center" textRotation="90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textRotation="90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textRotation="90" wrapText="1"/>
    </xf>
    <xf numFmtId="0" fontId="15" fillId="2" borderId="0" xfId="0" applyNumberFormat="1" applyFont="1" applyFill="1" applyBorder="1" applyAlignment="1" applyProtection="1">
      <alignment horizontal="center" wrapText="1"/>
    </xf>
    <xf numFmtId="0" fontId="0" fillId="2" borderId="0" xfId="0" applyFill="1" applyProtection="1"/>
    <xf numFmtId="2" fontId="15" fillId="2" borderId="0" xfId="0" applyNumberFormat="1" applyFont="1" applyFill="1" applyBorder="1" applyAlignment="1" applyProtection="1">
      <alignment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2" fontId="15" fillId="2" borderId="0" xfId="0" applyNumberFormat="1" applyFont="1" applyFill="1" applyBorder="1" applyAlignment="1" applyProtection="1">
      <alignment horizontal="right" wrapText="1"/>
    </xf>
    <xf numFmtId="0" fontId="0" fillId="2" borderId="0" xfId="0" applyFill="1" applyBorder="1" applyAlignment="1" applyProtection="1">
      <alignment wrapText="1"/>
    </xf>
    <xf numFmtId="0" fontId="5" fillId="2" borderId="0" xfId="0" applyFont="1" applyFill="1" applyProtection="1"/>
    <xf numFmtId="0" fontId="0" fillId="2" borderId="0" xfId="0" applyFill="1" applyAlignment="1" applyProtection="1"/>
    <xf numFmtId="0" fontId="23" fillId="1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2" fontId="21" fillId="4" borderId="2" xfId="0" applyNumberFormat="1" applyFont="1" applyFill="1" applyBorder="1" applyAlignment="1" applyProtection="1">
      <alignment horizontal="center" textRotation="90" wrapText="1"/>
    </xf>
    <xf numFmtId="2" fontId="21" fillId="4" borderId="5" xfId="0" applyNumberFormat="1" applyFont="1" applyFill="1" applyBorder="1" applyAlignment="1" applyProtection="1">
      <alignment horizontal="center" textRotation="90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24" xfId="0" applyFill="1" applyBorder="1"/>
    <xf numFmtId="0" fontId="0" fillId="2" borderId="24" xfId="0" applyFill="1" applyBorder="1" applyAlignment="1"/>
    <xf numFmtId="1" fontId="0" fillId="2" borderId="7" xfId="0" applyNumberFormat="1" applyFill="1" applyBorder="1" applyAlignment="1"/>
    <xf numFmtId="1" fontId="0" fillId="2" borderId="7" xfId="0" applyNumberFormat="1" applyFill="1" applyBorder="1"/>
    <xf numFmtId="1" fontId="19" fillId="2" borderId="7" xfId="0" applyNumberFormat="1" applyFont="1" applyFill="1" applyBorder="1"/>
    <xf numFmtId="1" fontId="0" fillId="2" borderId="6" xfId="0" applyNumberFormat="1" applyFill="1" applyBorder="1" applyAlignment="1"/>
    <xf numFmtId="1" fontId="0" fillId="2" borderId="6" xfId="0" applyNumberFormat="1" applyFill="1" applyBorder="1"/>
    <xf numFmtId="1" fontId="19" fillId="2" borderId="6" xfId="0" applyNumberFormat="1" applyFont="1" applyFill="1" applyBorder="1"/>
    <xf numFmtId="0" fontId="29" fillId="10" borderId="1" xfId="0" applyFont="1" applyFill="1" applyBorder="1" applyAlignment="1" applyProtection="1">
      <alignment horizontal="center" vertical="center" shrinkToFit="1"/>
      <protection locked="0"/>
    </xf>
    <xf numFmtId="0" fontId="0" fillId="16" borderId="0" xfId="0" applyFill="1"/>
    <xf numFmtId="0" fontId="0" fillId="16" borderId="0" xfId="0" applyFill="1" applyAlignment="1">
      <alignment wrapText="1"/>
    </xf>
    <xf numFmtId="0" fontId="0" fillId="0" borderId="0" xfId="0" applyAlignment="1">
      <alignment wrapText="1"/>
    </xf>
    <xf numFmtId="0" fontId="0" fillId="19" borderId="0" xfId="0" applyFill="1"/>
    <xf numFmtId="0" fontId="6" fillId="0" borderId="0" xfId="0" applyFont="1" applyAlignment="1">
      <alignment horizontal="center" vertical="center"/>
    </xf>
    <xf numFmtId="0" fontId="34" fillId="0" borderId="0" xfId="0" applyFont="1" applyAlignment="1">
      <alignment vertical="top" wrapText="1"/>
    </xf>
    <xf numFmtId="0" fontId="34" fillId="16" borderId="0" xfId="0" applyFont="1" applyFill="1" applyAlignment="1">
      <alignment vertical="top" wrapText="1"/>
    </xf>
    <xf numFmtId="0" fontId="6" fillId="20" borderId="6" xfId="0" applyFont="1" applyFill="1" applyBorder="1" applyAlignment="1">
      <alignment horizontal="center"/>
    </xf>
    <xf numFmtId="0" fontId="35" fillId="20" borderId="6" xfId="0" applyFont="1" applyFill="1" applyBorder="1" applyAlignment="1">
      <alignment horizontal="center" vertical="center" wrapText="1"/>
    </xf>
    <xf numFmtId="0" fontId="6" fillId="16" borderId="0" xfId="0" applyFont="1" applyFill="1" applyAlignment="1">
      <alignment horizontal="center" vertical="center"/>
    </xf>
    <xf numFmtId="0" fontId="10" fillId="19" borderId="0" xfId="0" applyFont="1" applyFill="1" applyAlignment="1" applyProtection="1">
      <alignment horizontal="center" vertical="center" wrapText="1"/>
    </xf>
    <xf numFmtId="0" fontId="19" fillId="19" borderId="0" xfId="0" applyFont="1" applyFill="1" applyBorder="1" applyAlignment="1" applyProtection="1">
      <alignment vertical="center"/>
    </xf>
    <xf numFmtId="0" fontId="0" fillId="19" borderId="0" xfId="0" applyFill="1" applyAlignment="1" applyProtection="1"/>
    <xf numFmtId="0" fontId="0" fillId="19" borderId="0" xfId="0" applyFill="1" applyBorder="1"/>
    <xf numFmtId="0" fontId="0" fillId="19" borderId="0" xfId="0" applyFill="1" applyBorder="1" applyAlignment="1">
      <alignment horizontal="center"/>
    </xf>
    <xf numFmtId="0" fontId="0" fillId="0" borderId="0" xfId="0" applyBorder="1"/>
    <xf numFmtId="0" fontId="0" fillId="19" borderId="0" xfId="0" applyFill="1" applyProtection="1"/>
    <xf numFmtId="0" fontId="0" fillId="19" borderId="0" xfId="0" applyFill="1" applyAlignment="1" applyProtection="1">
      <alignment horizontal="center" vertical="center" wrapText="1" shrinkToFit="1"/>
    </xf>
    <xf numFmtId="0" fontId="10" fillId="19" borderId="0" xfId="0" applyFont="1" applyFill="1" applyBorder="1" applyAlignment="1" applyProtection="1">
      <alignment horizontal="center" vertical="center" wrapText="1"/>
    </xf>
    <xf numFmtId="0" fontId="29" fillId="2" borderId="1" xfId="0" applyNumberFormat="1" applyFont="1" applyFill="1" applyBorder="1" applyAlignment="1" applyProtection="1">
      <alignment horizontal="center" textRotation="90" wrapText="1"/>
    </xf>
    <xf numFmtId="2" fontId="29" fillId="2" borderId="2" xfId="0" applyNumberFormat="1" applyFont="1" applyFill="1" applyBorder="1" applyAlignment="1" applyProtection="1">
      <alignment horizontal="center" textRotation="90" wrapText="1"/>
    </xf>
    <xf numFmtId="2" fontId="29" fillId="2" borderId="4" xfId="0" applyNumberFormat="1" applyFont="1" applyFill="1" applyBorder="1" applyAlignment="1" applyProtection="1">
      <alignment horizontal="center" textRotation="90" wrapText="1"/>
    </xf>
    <xf numFmtId="1" fontId="43" fillId="2" borderId="1" xfId="0" applyNumberFormat="1" applyFont="1" applyFill="1" applyBorder="1" applyAlignment="1" applyProtection="1">
      <alignment horizontal="center" vertical="center" wrapText="1"/>
    </xf>
    <xf numFmtId="0" fontId="18" fillId="23" borderId="7" xfId="0" applyNumberFormat="1" applyFont="1" applyFill="1" applyBorder="1" applyAlignment="1" applyProtection="1">
      <alignment horizontal="right" vertical="center" wrapText="1"/>
    </xf>
    <xf numFmtId="0" fontId="28" fillId="16" borderId="0" xfId="0" applyNumberFormat="1" applyFont="1" applyFill="1" applyBorder="1" applyAlignment="1" applyProtection="1">
      <alignment horizontal="center" textRotation="90" wrapText="1"/>
    </xf>
    <xf numFmtId="0" fontId="0" fillId="2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wrapText="1" shrinkToFit="1"/>
    </xf>
    <xf numFmtId="0" fontId="0" fillId="19" borderId="0" xfId="0" applyFill="1" applyBorder="1" applyAlignment="1" applyProtection="1">
      <alignment horizontal="center" vertical="center" textRotation="90" wrapText="1" shrinkToFit="1"/>
    </xf>
    <xf numFmtId="0" fontId="34" fillId="19" borderId="0" xfId="0" applyFont="1" applyFill="1" applyAlignment="1">
      <alignment vertical="top" wrapText="1"/>
    </xf>
    <xf numFmtId="0" fontId="37" fillId="16" borderId="6" xfId="0" applyFont="1" applyFill="1" applyBorder="1" applyAlignment="1" applyProtection="1">
      <alignment vertical="center" wrapText="1"/>
      <protection locked="0"/>
    </xf>
    <xf numFmtId="49" fontId="47" fillId="0" borderId="6" xfId="0" applyNumberFormat="1" applyFont="1" applyFill="1" applyBorder="1" applyAlignment="1" applyProtection="1">
      <alignment horizontal="center" vertical="center" wrapText="1"/>
    </xf>
    <xf numFmtId="49" fontId="44" fillId="0" borderId="6" xfId="0" applyNumberFormat="1" applyFont="1" applyFill="1" applyBorder="1" applyAlignment="1" applyProtection="1">
      <alignment horizontal="center" vertical="center" wrapText="1"/>
    </xf>
    <xf numFmtId="0" fontId="47" fillId="2" borderId="6" xfId="0" applyNumberFormat="1" applyFont="1" applyFill="1" applyBorder="1" applyAlignment="1" applyProtection="1">
      <alignment horizontal="center" wrapText="1"/>
    </xf>
    <xf numFmtId="0" fontId="47" fillId="2" borderId="7" xfId="0" applyNumberFormat="1" applyFont="1" applyFill="1" applyBorder="1" applyAlignment="1" applyProtection="1">
      <alignment horizontal="right" wrapText="1"/>
    </xf>
    <xf numFmtId="0" fontId="0" fillId="19" borderId="0" xfId="0" applyFill="1" applyProtection="1">
      <protection locked="0"/>
    </xf>
    <xf numFmtId="0" fontId="0" fillId="19" borderId="0" xfId="0" applyFill="1" applyBorder="1" applyAlignment="1" applyProtection="1">
      <alignment horizontal="center"/>
    </xf>
    <xf numFmtId="0" fontId="0" fillId="19" borderId="0" xfId="0" applyFill="1" applyBorder="1" applyProtection="1"/>
    <xf numFmtId="0" fontId="50" fillId="19" borderId="0" xfId="0" applyFont="1" applyFill="1" applyAlignment="1" applyProtection="1">
      <alignment horizontal="center" vertical="center"/>
    </xf>
    <xf numFmtId="0" fontId="0" fillId="19" borderId="0" xfId="0" applyFill="1" applyAlignment="1" applyProtection="1">
      <alignment horizontal="center" vertical="center"/>
    </xf>
    <xf numFmtId="0" fontId="19" fillId="19" borderId="0" xfId="0" applyFont="1" applyFill="1" applyProtection="1"/>
    <xf numFmtId="49" fontId="47" fillId="23" borderId="6" xfId="0" applyNumberFormat="1" applyFont="1" applyFill="1" applyBorder="1" applyAlignment="1" applyProtection="1">
      <alignment horizontal="center" vertical="center" wrapText="1"/>
    </xf>
    <xf numFmtId="49" fontId="44" fillId="23" borderId="6" xfId="0" applyNumberFormat="1" applyFont="1" applyFill="1" applyBorder="1" applyAlignment="1" applyProtection="1">
      <alignment horizontal="center" vertical="center" wrapText="1"/>
    </xf>
    <xf numFmtId="0" fontId="0" fillId="16" borderId="47" xfId="0" applyFill="1" applyBorder="1"/>
    <xf numFmtId="0" fontId="0" fillId="16" borderId="26" xfId="0" applyFill="1" applyBorder="1"/>
    <xf numFmtId="2" fontId="54" fillId="2" borderId="1" xfId="0" applyNumberFormat="1" applyFont="1" applyFill="1" applyBorder="1" applyAlignment="1" applyProtection="1">
      <alignment horizontal="center" vertical="center" wrapText="1"/>
    </xf>
    <xf numFmtId="2" fontId="56" fillId="2" borderId="1" xfId="0" applyNumberFormat="1" applyFont="1" applyFill="1" applyBorder="1" applyAlignment="1" applyProtection="1">
      <alignment horizontal="center" textRotation="90" wrapText="1"/>
    </xf>
    <xf numFmtId="2" fontId="56" fillId="2" borderId="1" xfId="0" applyNumberFormat="1" applyFont="1" applyFill="1" applyBorder="1" applyAlignment="1" applyProtection="1">
      <alignment horizontal="center" vertical="center" wrapText="1"/>
    </xf>
    <xf numFmtId="0" fontId="57" fillId="2" borderId="0" xfId="0" applyFont="1" applyFill="1"/>
    <xf numFmtId="2" fontId="58" fillId="2" borderId="1" xfId="0" applyNumberFormat="1" applyFont="1" applyFill="1" applyBorder="1" applyAlignment="1" applyProtection="1">
      <alignment horizontal="center" vertical="center" wrapText="1"/>
    </xf>
    <xf numFmtId="0" fontId="41" fillId="21" borderId="45" xfId="0" applyFont="1" applyFill="1" applyBorder="1" applyAlignment="1" applyProtection="1">
      <alignment vertical="center" wrapText="1"/>
      <protection locked="0"/>
    </xf>
    <xf numFmtId="0" fontId="41" fillId="21" borderId="46" xfId="0" applyFont="1" applyFill="1" applyBorder="1" applyAlignment="1" applyProtection="1">
      <alignment vertical="center" wrapText="1"/>
      <protection locked="0"/>
    </xf>
    <xf numFmtId="0" fontId="0" fillId="21" borderId="6" xfId="0" applyFill="1" applyBorder="1"/>
    <xf numFmtId="0" fontId="0" fillId="21" borderId="6" xfId="0" applyFill="1" applyBorder="1" applyAlignment="1" applyProtection="1">
      <alignment horizontal="center"/>
      <protection locked="0"/>
    </xf>
    <xf numFmtId="0" fontId="0" fillId="21" borderId="6" xfId="0" applyFill="1" applyBorder="1" applyProtection="1">
      <protection locked="0"/>
    </xf>
    <xf numFmtId="0" fontId="0" fillId="21" borderId="6" xfId="0" applyFill="1" applyBorder="1" applyProtection="1"/>
    <xf numFmtId="0" fontId="0" fillId="21" borderId="6" xfId="0" applyFill="1" applyBorder="1" applyAlignment="1" applyProtection="1">
      <alignment horizontal="center" wrapText="1"/>
      <protection locked="0"/>
    </xf>
    <xf numFmtId="0" fontId="10" fillId="19" borderId="0" xfId="0" applyFont="1" applyFill="1" applyAlignment="1">
      <alignment horizontal="center" vertical="center" wrapText="1"/>
    </xf>
    <xf numFmtId="0" fontId="59" fillId="19" borderId="0" xfId="0" applyFont="1" applyFill="1" applyBorder="1"/>
    <xf numFmtId="14" fontId="10" fillId="19" borderId="0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2" fontId="21" fillId="2" borderId="2" xfId="0" applyNumberFormat="1" applyFont="1" applyFill="1" applyBorder="1" applyAlignment="1" applyProtection="1">
      <alignment horizontal="center" textRotation="90" wrapText="1"/>
    </xf>
    <xf numFmtId="0" fontId="14" fillId="5" borderId="1" xfId="0" applyFont="1" applyFill="1" applyBorder="1" applyAlignment="1" applyProtection="1">
      <alignment horizontal="center" vertical="center" wrapText="1" shrinkToFit="1"/>
    </xf>
    <xf numFmtId="2" fontId="21" fillId="2" borderId="1" xfId="0" applyNumberFormat="1" applyFont="1" applyFill="1" applyBorder="1" applyAlignment="1" applyProtection="1">
      <alignment horizontal="center" vertical="center" wrapText="1"/>
    </xf>
    <xf numFmtId="2" fontId="47" fillId="2" borderId="6" xfId="0" applyNumberFormat="1" applyFont="1" applyFill="1" applyBorder="1" applyAlignment="1" applyProtection="1">
      <alignment horizontal="center" wrapText="1"/>
    </xf>
    <xf numFmtId="0" fontId="0" fillId="20" borderId="0" xfId="0" applyFill="1"/>
    <xf numFmtId="0" fontId="0" fillId="20" borderId="0" xfId="0" applyFill="1" applyProtection="1"/>
    <xf numFmtId="0" fontId="0" fillId="16" borderId="49" xfId="0" applyFill="1" applyBorder="1"/>
    <xf numFmtId="0" fontId="0" fillId="16" borderId="29" xfId="0" applyFill="1" applyBorder="1"/>
    <xf numFmtId="0" fontId="0" fillId="13" borderId="50" xfId="0" applyFill="1" applyBorder="1"/>
    <xf numFmtId="0" fontId="0" fillId="16" borderId="10" xfId="0" applyFill="1" applyBorder="1"/>
    <xf numFmtId="0" fontId="6" fillId="29" borderId="52" xfId="0" applyFont="1" applyFill="1" applyBorder="1" applyAlignment="1">
      <alignment horizontal="center" vertical="center" wrapText="1"/>
    </xf>
    <xf numFmtId="0" fontId="6" fillId="29" borderId="51" xfId="0" applyFont="1" applyFill="1" applyBorder="1" applyAlignment="1">
      <alignment horizontal="center" vertical="center"/>
    </xf>
    <xf numFmtId="0" fontId="63" fillId="18" borderId="48" xfId="0" applyFont="1" applyFill="1" applyBorder="1" applyAlignment="1" applyProtection="1">
      <alignment horizontal="center" vertical="center" wrapText="1"/>
      <protection locked="0"/>
    </xf>
    <xf numFmtId="0" fontId="63" fillId="25" borderId="8" xfId="0" applyFont="1" applyFill="1" applyBorder="1" applyAlignment="1" applyProtection="1">
      <alignment horizontal="center" vertical="center" wrapText="1"/>
      <protection locked="0"/>
    </xf>
    <xf numFmtId="0" fontId="63" fillId="25" borderId="6" xfId="0" applyFont="1" applyFill="1" applyBorder="1" applyAlignment="1" applyProtection="1">
      <alignment horizontal="center" vertical="center" wrapText="1"/>
      <protection locked="0"/>
    </xf>
    <xf numFmtId="0" fontId="47" fillId="26" borderId="29" xfId="0" applyFont="1" applyFill="1" applyBorder="1" applyAlignment="1" applyProtection="1">
      <alignment horizontal="left" vertical="center" wrapText="1"/>
      <protection locked="0"/>
    </xf>
    <xf numFmtId="0" fontId="47" fillId="26" borderId="6" xfId="0" applyFont="1" applyFill="1" applyBorder="1" applyAlignment="1" applyProtection="1">
      <alignment horizontal="left" vertical="center" wrapText="1"/>
      <protection locked="0"/>
    </xf>
    <xf numFmtId="0" fontId="47" fillId="26" borderId="6" xfId="0" applyFont="1" applyFill="1" applyBorder="1" applyAlignment="1" applyProtection="1">
      <alignment horizontal="center" vertical="center" wrapText="1"/>
      <protection locked="0"/>
    </xf>
    <xf numFmtId="0" fontId="60" fillId="26" borderId="6" xfId="0" applyFont="1" applyFill="1" applyBorder="1" applyAlignment="1" applyProtection="1">
      <alignment horizontal="left" vertical="center" wrapText="1"/>
      <protection locked="0"/>
    </xf>
    <xf numFmtId="0" fontId="61" fillId="26" borderId="6" xfId="0" applyFont="1" applyFill="1" applyBorder="1" applyAlignment="1" applyProtection="1">
      <alignment horizontal="left" vertical="center" wrapText="1"/>
      <protection locked="0"/>
    </xf>
    <xf numFmtId="0" fontId="62" fillId="26" borderId="6" xfId="0" applyFont="1" applyFill="1" applyBorder="1" applyAlignment="1" applyProtection="1">
      <alignment horizontal="center" vertical="center" wrapText="1"/>
      <protection locked="0"/>
    </xf>
    <xf numFmtId="0" fontId="47" fillId="26" borderId="8" xfId="0" applyFont="1" applyFill="1" applyBorder="1" applyAlignment="1" applyProtection="1">
      <alignment horizontal="left" vertical="center" wrapText="1"/>
      <protection locked="0"/>
    </xf>
    <xf numFmtId="0" fontId="47" fillId="0" borderId="8" xfId="0" applyFont="1" applyBorder="1" applyAlignment="1" applyProtection="1">
      <alignment horizontal="left" vertical="center" wrapText="1"/>
      <protection locked="0"/>
    </xf>
    <xf numFmtId="0" fontId="47" fillId="0" borderId="6" xfId="0" applyFont="1" applyBorder="1" applyAlignment="1" applyProtection="1">
      <alignment horizontal="left" vertical="center" wrapText="1"/>
      <protection locked="0"/>
    </xf>
    <xf numFmtId="0" fontId="47" fillId="0" borderId="6" xfId="0" applyFont="1" applyBorder="1" applyAlignment="1" applyProtection="1">
      <alignment horizontal="center" vertical="center" wrapText="1"/>
      <protection locked="0"/>
    </xf>
    <xf numFmtId="0" fontId="60" fillId="0" borderId="6" xfId="0" applyFont="1" applyBorder="1" applyAlignment="1" applyProtection="1">
      <alignment horizontal="left" vertical="center" wrapText="1"/>
      <protection locked="0"/>
    </xf>
    <xf numFmtId="0" fontId="61" fillId="0" borderId="6" xfId="0" applyFont="1" applyBorder="1" applyAlignment="1" applyProtection="1">
      <alignment horizontal="left" vertical="center" wrapText="1"/>
      <protection locked="0"/>
    </xf>
    <xf numFmtId="0" fontId="62" fillId="0" borderId="6" xfId="0" applyFont="1" applyBorder="1" applyAlignment="1" applyProtection="1">
      <alignment horizontal="center" vertical="center" wrapText="1"/>
      <protection locked="0"/>
    </xf>
    <xf numFmtId="0" fontId="0" fillId="20" borderId="6" xfId="0" applyFill="1" applyBorder="1" applyProtection="1">
      <protection locked="0"/>
    </xf>
    <xf numFmtId="0" fontId="0" fillId="21" borderId="6" xfId="0" applyFill="1" applyBorder="1" applyAlignment="1" applyProtection="1">
      <alignment horizontal="left" wrapText="1"/>
      <protection locked="0"/>
    </xf>
    <xf numFmtId="0" fontId="41" fillId="21" borderId="45" xfId="0" applyFont="1" applyFill="1" applyBorder="1" applyAlignment="1" applyProtection="1">
      <alignment vertical="center"/>
      <protection locked="0"/>
    </xf>
    <xf numFmtId="0" fontId="18" fillId="23" borderId="6" xfId="0" applyNumberFormat="1" applyFont="1" applyFill="1" applyBorder="1" applyAlignment="1" applyProtection="1">
      <alignment horizontal="center" vertical="center" wrapText="1"/>
    </xf>
    <xf numFmtId="0" fontId="0" fillId="21" borderId="6" xfId="0" applyFill="1" applyBorder="1" applyAlignment="1" applyProtection="1">
      <alignment horizontal="center" vertical="center"/>
      <protection locked="0"/>
    </xf>
    <xf numFmtId="0" fontId="0" fillId="21" borderId="37" xfId="0" applyFill="1" applyBorder="1" applyAlignment="1" applyProtection="1">
      <alignment horizontal="center"/>
      <protection locked="0"/>
    </xf>
    <xf numFmtId="0" fontId="0" fillId="21" borderId="37" xfId="0" applyFill="1" applyBorder="1" applyProtection="1">
      <protection locked="0"/>
    </xf>
    <xf numFmtId="0" fontId="0" fillId="21" borderId="38" xfId="0" applyFill="1" applyBorder="1" applyProtection="1">
      <protection locked="0"/>
    </xf>
    <xf numFmtId="0" fontId="0" fillId="21" borderId="39" xfId="0" applyFill="1" applyBorder="1" applyAlignment="1" applyProtection="1">
      <alignment horizontal="center"/>
      <protection locked="0"/>
    </xf>
    <xf numFmtId="0" fontId="0" fillId="21" borderId="39" xfId="0" applyFill="1" applyBorder="1" applyAlignment="1" applyProtection="1">
      <alignment horizontal="center" wrapText="1"/>
      <protection locked="0"/>
    </xf>
    <xf numFmtId="0" fontId="0" fillId="21" borderId="39" xfId="0" applyFill="1" applyBorder="1" applyProtection="1"/>
    <xf numFmtId="0" fontId="0" fillId="21" borderId="39" xfId="0" applyFill="1" applyBorder="1" applyAlignment="1" applyProtection="1">
      <alignment horizontal="left" wrapText="1"/>
      <protection locked="0"/>
    </xf>
    <xf numFmtId="0" fontId="0" fillId="16" borderId="61" xfId="0" applyFill="1" applyBorder="1"/>
    <xf numFmtId="0" fontId="0" fillId="21" borderId="42" xfId="0" applyFill="1" applyBorder="1" applyAlignment="1" applyProtection="1">
      <alignment horizontal="left" wrapText="1"/>
      <protection locked="0"/>
    </xf>
    <xf numFmtId="0" fontId="0" fillId="21" borderId="62" xfId="0" applyFill="1" applyBorder="1"/>
    <xf numFmtId="0" fontId="6" fillId="12" borderId="63" xfId="0" applyFont="1" applyFill="1" applyBorder="1" applyAlignment="1">
      <alignment horizontal="center"/>
    </xf>
    <xf numFmtId="0" fontId="0" fillId="21" borderId="63" xfId="0" applyFont="1" applyFill="1" applyBorder="1" applyAlignment="1" applyProtection="1">
      <alignment horizontal="left"/>
      <protection locked="0"/>
    </xf>
    <xf numFmtId="0" fontId="0" fillId="21" borderId="42" xfId="0" applyFill="1" applyBorder="1" applyAlignment="1" applyProtection="1">
      <alignment horizontal="left"/>
      <protection locked="0"/>
    </xf>
    <xf numFmtId="0" fontId="0" fillId="21" borderId="64" xfId="0" applyFill="1" applyBorder="1" applyAlignment="1" applyProtection="1">
      <alignment horizontal="left" wrapText="1"/>
      <protection locked="0"/>
    </xf>
    <xf numFmtId="0" fontId="0" fillId="16" borderId="0" xfId="0" applyFill="1" applyAlignment="1" applyProtection="1">
      <alignment wrapText="1"/>
    </xf>
    <xf numFmtId="0" fontId="0" fillId="16" borderId="0" xfId="0" applyFill="1" applyProtection="1"/>
    <xf numFmtId="0" fontId="0" fillId="19" borderId="0" xfId="0" applyFill="1" applyAlignment="1">
      <alignment horizontal="center" vertical="center"/>
    </xf>
    <xf numFmtId="0" fontId="26" fillId="19" borderId="0" xfId="0" applyFont="1" applyFill="1" applyBorder="1" applyAlignment="1" applyProtection="1">
      <alignment vertical="center"/>
    </xf>
    <xf numFmtId="0" fontId="42" fillId="19" borderId="0" xfId="0" applyFont="1" applyFill="1" applyAlignment="1" applyProtection="1">
      <alignment vertical="center"/>
    </xf>
    <xf numFmtId="0" fontId="6" fillId="24" borderId="93" xfId="0" applyFont="1" applyFill="1" applyBorder="1" applyAlignment="1" applyProtection="1">
      <alignment horizontal="center" vertical="center" wrapText="1" shrinkToFit="1"/>
    </xf>
    <xf numFmtId="0" fontId="0" fillId="2" borderId="54" xfId="0" applyFill="1" applyBorder="1" applyAlignment="1" applyProtection="1">
      <alignment horizontal="center" vertical="center" wrapText="1" shrinkToFit="1"/>
    </xf>
    <xf numFmtId="0" fontId="0" fillId="2" borderId="77" xfId="0" applyFill="1" applyBorder="1" applyAlignment="1" applyProtection="1">
      <alignment horizontal="center" vertical="center" textRotation="90" wrapText="1" shrinkToFit="1"/>
    </xf>
    <xf numFmtId="1" fontId="8" fillId="0" borderId="97" xfId="0" applyNumberFormat="1" applyFont="1" applyBorder="1" applyAlignment="1" applyProtection="1">
      <alignment horizontal="center" vertical="center" wrapText="1" shrinkToFit="1"/>
      <protection locked="0"/>
    </xf>
    <xf numFmtId="0" fontId="6" fillId="24" borderId="98" xfId="0" applyFont="1" applyFill="1" applyBorder="1" applyAlignment="1" applyProtection="1">
      <alignment horizontal="center" vertical="center" wrapText="1" shrinkToFit="1"/>
    </xf>
    <xf numFmtId="0" fontId="24" fillId="12" borderId="20" xfId="0" applyFont="1" applyFill="1" applyBorder="1" applyAlignment="1" applyProtection="1">
      <alignment vertical="center" wrapText="1"/>
    </xf>
    <xf numFmtId="0" fontId="24" fillId="12" borderId="21" xfId="0" applyFont="1" applyFill="1" applyBorder="1" applyAlignment="1" applyProtection="1">
      <alignment vertical="center" wrapText="1"/>
    </xf>
    <xf numFmtId="1" fontId="29" fillId="2" borderId="5" xfId="0" applyNumberFormat="1" applyFont="1" applyFill="1" applyBorder="1" applyAlignment="1" applyProtection="1">
      <alignment horizontal="center" textRotation="90" wrapText="1"/>
    </xf>
    <xf numFmtId="0" fontId="15" fillId="16" borderId="0" xfId="0" applyNumberFormat="1" applyFont="1" applyFill="1" applyBorder="1" applyAlignment="1" applyProtection="1">
      <alignment horizontal="center" vertical="center" wrapText="1"/>
    </xf>
    <xf numFmtId="0" fontId="15" fillId="16" borderId="0" xfId="0" applyNumberFormat="1" applyFont="1" applyFill="1" applyBorder="1" applyAlignment="1" applyProtection="1">
      <alignment horizontal="center" textRotation="90" wrapText="1"/>
    </xf>
    <xf numFmtId="0" fontId="0" fillId="16" borderId="0" xfId="0" applyFill="1" applyBorder="1"/>
    <xf numFmtId="2" fontId="29" fillId="4" borderId="6" xfId="0" applyNumberFormat="1" applyFont="1" applyFill="1" applyBorder="1" applyAlignment="1" applyProtection="1">
      <alignment horizontal="center" textRotation="90" wrapText="1"/>
    </xf>
    <xf numFmtId="2" fontId="43" fillId="4" borderId="6" xfId="0" applyNumberFormat="1" applyFont="1" applyFill="1" applyBorder="1" applyAlignment="1" applyProtection="1">
      <alignment horizontal="center" textRotation="90" wrapText="1"/>
    </xf>
    <xf numFmtId="1" fontId="70" fillId="2" borderId="1" xfId="0" applyNumberFormat="1" applyFont="1" applyFill="1" applyBorder="1" applyAlignment="1" applyProtection="1">
      <alignment horizontal="center" textRotation="90" wrapText="1"/>
    </xf>
    <xf numFmtId="2" fontId="70" fillId="2" borderId="1" xfId="0" applyNumberFormat="1" applyFont="1" applyFill="1" applyBorder="1" applyAlignment="1" applyProtection="1">
      <alignment horizontal="center" vertical="center" wrapText="1"/>
    </xf>
    <xf numFmtId="2" fontId="71" fillId="2" borderId="1" xfId="0" applyNumberFormat="1" applyFont="1" applyFill="1" applyBorder="1" applyAlignment="1" applyProtection="1">
      <alignment horizontal="center" vertical="center" wrapText="1"/>
    </xf>
    <xf numFmtId="0" fontId="45" fillId="23" borderId="7" xfId="0" applyNumberFormat="1" applyFont="1" applyFill="1" applyBorder="1" applyAlignment="1" applyProtection="1">
      <alignment horizontal="right" wrapText="1"/>
    </xf>
    <xf numFmtId="0" fontId="18" fillId="23" borderId="6" xfId="0" applyNumberFormat="1" applyFont="1" applyFill="1" applyBorder="1" applyAlignment="1" applyProtection="1">
      <alignment horizontal="center" wrapText="1"/>
    </xf>
    <xf numFmtId="2" fontId="18" fillId="23" borderId="6" xfId="0" applyNumberFormat="1" applyFont="1" applyFill="1" applyBorder="1" applyAlignment="1" applyProtection="1">
      <alignment horizontal="center" wrapText="1"/>
    </xf>
    <xf numFmtId="0" fontId="57" fillId="23" borderId="1" xfId="0" applyFont="1" applyFill="1" applyBorder="1" applyAlignment="1" applyProtection="1">
      <alignment horizontal="center" textRotation="90" wrapText="1" shrinkToFit="1"/>
    </xf>
    <xf numFmtId="0" fontId="57" fillId="19" borderId="0" xfId="0" applyFont="1" applyFill="1"/>
    <xf numFmtId="0" fontId="0" fillId="13" borderId="0" xfId="0" applyFill="1"/>
    <xf numFmtId="0" fontId="6" fillId="31" borderId="60" xfId="0" applyFont="1" applyFill="1" applyBorder="1" applyAlignment="1">
      <alignment horizontal="center"/>
    </xf>
    <xf numFmtId="0" fontId="6" fillId="31" borderId="40" xfId="0" applyFont="1" applyFill="1" applyBorder="1" applyAlignment="1">
      <alignment horizontal="center"/>
    </xf>
    <xf numFmtId="0" fontId="6" fillId="31" borderId="43" xfId="0" applyFont="1" applyFill="1" applyBorder="1" applyAlignment="1">
      <alignment horizontal="center"/>
    </xf>
    <xf numFmtId="0" fontId="6" fillId="31" borderId="59" xfId="0" applyFont="1" applyFill="1" applyBorder="1" applyAlignment="1"/>
    <xf numFmtId="0" fontId="6" fillId="31" borderId="41" xfId="0" applyFont="1" applyFill="1" applyBorder="1" applyAlignment="1"/>
    <xf numFmtId="0" fontId="6" fillId="31" borderId="44" xfId="0" applyFont="1" applyFill="1" applyBorder="1" applyAlignment="1">
      <alignment horizontal="center"/>
    </xf>
    <xf numFmtId="0" fontId="41" fillId="32" borderId="45" xfId="0" applyFont="1" applyFill="1" applyBorder="1" applyAlignment="1">
      <alignment vertical="center" wrapText="1"/>
    </xf>
    <xf numFmtId="0" fontId="0" fillId="32" borderId="37" xfId="0" applyFill="1" applyBorder="1" applyAlignment="1">
      <alignment horizontal="center" vertical="center"/>
    </xf>
    <xf numFmtId="0" fontId="0" fillId="32" borderId="6" xfId="0" applyFill="1" applyBorder="1" applyAlignment="1">
      <alignment horizontal="center" vertical="center"/>
    </xf>
    <xf numFmtId="0" fontId="0" fillId="32" borderId="7" xfId="0" applyFill="1" applyBorder="1" applyAlignment="1" applyProtection="1">
      <alignment wrapText="1"/>
    </xf>
    <xf numFmtId="0" fontId="0" fillId="32" borderId="7" xfId="0" applyFill="1" applyBorder="1" applyAlignment="1">
      <alignment wrapText="1"/>
    </xf>
    <xf numFmtId="0" fontId="0" fillId="32" borderId="42" xfId="0" applyFill="1" applyBorder="1" applyAlignment="1" applyProtection="1">
      <alignment horizontal="left" vertical="center"/>
    </xf>
    <xf numFmtId="0" fontId="0" fillId="32" borderId="62" xfId="0" applyFill="1" applyBorder="1" applyAlignment="1" applyProtection="1">
      <alignment horizontal="left"/>
    </xf>
    <xf numFmtId="0" fontId="0" fillId="32" borderId="63" xfId="0" applyFont="1" applyFill="1" applyBorder="1" applyAlignment="1" applyProtection="1">
      <alignment horizontal="left"/>
    </xf>
    <xf numFmtId="0" fontId="78" fillId="18" borderId="6" xfId="0" applyFont="1" applyFill="1" applyBorder="1" applyAlignment="1" applyProtection="1">
      <alignment horizontal="left" wrapText="1"/>
      <protection locked="0"/>
    </xf>
    <xf numFmtId="0" fontId="78" fillId="18" borderId="6" xfId="0" applyFont="1" applyFill="1" applyBorder="1" applyAlignment="1" applyProtection="1">
      <alignment wrapText="1"/>
      <protection locked="0"/>
    </xf>
    <xf numFmtId="0" fontId="6" fillId="2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79" fillId="5" borderId="2" xfId="0" applyFont="1" applyFill="1" applyBorder="1" applyAlignment="1" applyProtection="1">
      <alignment horizontal="center" vertical="center" wrapText="1" shrinkToFit="1"/>
    </xf>
    <xf numFmtId="14" fontId="27" fillId="11" borderId="15" xfId="0" applyNumberFormat="1" applyFont="1" applyFill="1" applyBorder="1" applyAlignment="1" applyProtection="1">
      <alignment vertical="center" shrinkToFit="1"/>
    </xf>
    <xf numFmtId="14" fontId="27" fillId="11" borderId="16" xfId="0" applyNumberFormat="1" applyFont="1" applyFill="1" applyBorder="1" applyAlignment="1" applyProtection="1">
      <alignment vertical="center" shrinkToFit="1"/>
    </xf>
    <xf numFmtId="0" fontId="47" fillId="6" borderId="1" xfId="0" applyFont="1" applyFill="1" applyBorder="1" applyAlignment="1" applyProtection="1">
      <alignment horizontal="center" textRotation="90" wrapText="1" shrinkToFit="1"/>
    </xf>
    <xf numFmtId="0" fontId="35" fillId="20" borderId="6" xfId="0" applyFont="1" applyFill="1" applyBorder="1" applyAlignment="1" applyProtection="1">
      <alignment horizontal="center" wrapText="1"/>
      <protection locked="0"/>
    </xf>
    <xf numFmtId="0" fontId="36" fillId="20" borderId="6" xfId="0" applyFont="1" applyFill="1" applyBorder="1" applyAlignment="1" applyProtection="1">
      <alignment horizontal="center" wrapText="1"/>
      <protection locked="0"/>
    </xf>
    <xf numFmtId="0" fontId="6" fillId="20" borderId="6" xfId="0" applyFont="1" applyFill="1" applyBorder="1" applyAlignment="1" applyProtection="1">
      <alignment horizontal="center"/>
      <protection locked="0"/>
    </xf>
    <xf numFmtId="0" fontId="0" fillId="33" borderId="0" xfId="0" applyFill="1" applyAlignment="1" applyProtection="1"/>
    <xf numFmtId="0" fontId="0" fillId="33" borderId="0" xfId="0" applyFill="1"/>
    <xf numFmtId="0" fontId="0" fillId="2" borderId="0" xfId="0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/>
    <xf numFmtId="0" fontId="0" fillId="2" borderId="0" xfId="0" applyFill="1" applyBorder="1" applyAlignment="1" applyProtection="1"/>
    <xf numFmtId="1" fontId="19" fillId="16" borderId="0" xfId="0" applyNumberFormat="1" applyFont="1" applyFill="1" applyBorder="1" applyAlignment="1" applyProtection="1">
      <alignment horizontal="center" vertical="center"/>
    </xf>
    <xf numFmtId="0" fontId="81" fillId="12" borderId="101" xfId="0" applyFont="1" applyFill="1" applyBorder="1" applyAlignment="1">
      <alignment horizontal="center" vertical="center" wrapText="1"/>
    </xf>
    <xf numFmtId="0" fontId="83" fillId="16" borderId="0" xfId="0" applyFont="1" applyFill="1"/>
    <xf numFmtId="0" fontId="83" fillId="0" borderId="0" xfId="0" applyFont="1"/>
    <xf numFmtId="0" fontId="83" fillId="19" borderId="0" xfId="0" applyFont="1" applyFill="1"/>
    <xf numFmtId="0" fontId="85" fillId="16" borderId="0" xfId="0" applyFont="1" applyFill="1"/>
    <xf numFmtId="0" fontId="81" fillId="12" borderId="101" xfId="0" applyFont="1" applyFill="1" applyBorder="1" applyAlignment="1" applyProtection="1">
      <alignment horizontal="center" vertical="center" wrapText="1"/>
    </xf>
    <xf numFmtId="14" fontId="80" fillId="35" borderId="101" xfId="0" applyNumberFormat="1" applyFont="1" applyFill="1" applyBorder="1" applyAlignment="1" applyProtection="1">
      <alignment horizontal="center" vertical="center"/>
    </xf>
    <xf numFmtId="0" fontId="83" fillId="16" borderId="0" xfId="0" applyFont="1" applyFill="1" applyAlignment="1" applyProtection="1">
      <alignment horizontal="center" vertical="center"/>
    </xf>
    <xf numFmtId="0" fontId="83" fillId="16" borderId="0" xfId="0" applyFont="1" applyFill="1" applyProtection="1"/>
    <xf numFmtId="14" fontId="83" fillId="16" borderId="0" xfId="0" applyNumberFormat="1" applyFont="1" applyFill="1" applyAlignment="1" applyProtection="1">
      <alignment horizontal="center" vertical="center" wrapText="1"/>
    </xf>
    <xf numFmtId="0" fontId="83" fillId="16" borderId="0" xfId="0" applyFont="1" applyFill="1" applyAlignment="1" applyProtection="1">
      <alignment horizontal="center"/>
    </xf>
    <xf numFmtId="0" fontId="84" fillId="16" borderId="9" xfId="0" applyFont="1" applyFill="1" applyBorder="1" applyAlignment="1">
      <alignment vertical="center"/>
    </xf>
    <xf numFmtId="0" fontId="84" fillId="16" borderId="13" xfId="0" applyFont="1" applyFill="1" applyBorder="1" applyAlignment="1">
      <alignment vertical="center"/>
    </xf>
    <xf numFmtId="0" fontId="86" fillId="16" borderId="0" xfId="0" applyFont="1" applyFill="1" applyBorder="1" applyAlignment="1">
      <alignment horizontal="center"/>
    </xf>
    <xf numFmtId="0" fontId="82" fillId="16" borderId="0" xfId="0" applyFont="1" applyFill="1" applyBorder="1" applyAlignment="1">
      <alignment horizontal="left" vertical="top" wrapText="1"/>
    </xf>
    <xf numFmtId="2" fontId="80" fillId="16" borderId="0" xfId="0" applyNumberFormat="1" applyFont="1" applyFill="1" applyBorder="1" applyAlignment="1" applyProtection="1">
      <alignment horizontal="center" vertical="center"/>
    </xf>
    <xf numFmtId="0" fontId="82" fillId="16" borderId="0" xfId="0" applyFont="1" applyFill="1" applyBorder="1" applyAlignment="1" applyProtection="1">
      <alignment wrapText="1"/>
    </xf>
    <xf numFmtId="0" fontId="87" fillId="23" borderId="1" xfId="0" applyFont="1" applyFill="1" applyBorder="1" applyAlignment="1" applyProtection="1">
      <alignment horizontal="center" textRotation="90" wrapText="1" shrinkToFit="1"/>
    </xf>
    <xf numFmtId="1" fontId="88" fillId="13" borderId="1" xfId="0" applyNumberFormat="1" applyFont="1" applyFill="1" applyBorder="1" applyAlignment="1">
      <alignment horizontal="center" vertical="center"/>
    </xf>
    <xf numFmtId="0" fontId="89" fillId="23" borderId="2" xfId="0" applyFont="1" applyFill="1" applyBorder="1" applyAlignment="1" applyProtection="1">
      <alignment horizontal="center" vertical="center" wrapText="1" shrinkToFit="1"/>
    </xf>
    <xf numFmtId="0" fontId="76" fillId="4" borderId="1" xfId="0" applyFont="1" applyFill="1" applyBorder="1" applyAlignment="1">
      <alignment horizontal="center" vertical="center" textRotation="90"/>
    </xf>
    <xf numFmtId="0" fontId="89" fillId="23" borderId="1" xfId="0" applyFont="1" applyFill="1" applyBorder="1" applyAlignment="1" applyProtection="1">
      <alignment horizontal="center" vertical="center" wrapText="1" shrinkToFit="1"/>
    </xf>
    <xf numFmtId="0" fontId="54" fillId="22" borderId="1" xfId="0" applyFont="1" applyFill="1" applyBorder="1" applyAlignment="1" applyProtection="1">
      <alignment horizontal="center" vertical="center" shrinkToFit="1"/>
      <protection locked="0"/>
    </xf>
    <xf numFmtId="1" fontId="54" fillId="23" borderId="1" xfId="0" applyNumberFormat="1" applyFont="1" applyFill="1" applyBorder="1" applyAlignment="1" applyProtection="1">
      <alignment horizontal="center" vertical="center" wrapText="1"/>
    </xf>
    <xf numFmtId="0" fontId="90" fillId="22" borderId="1" xfId="0" applyNumberFormat="1" applyFont="1" applyFill="1" applyBorder="1" applyAlignment="1" applyProtection="1">
      <alignment horizontal="center" vertical="center" shrinkToFit="1"/>
      <protection locked="0"/>
    </xf>
    <xf numFmtId="0" fontId="89" fillId="23" borderId="1" xfId="0" applyFont="1" applyFill="1" applyBorder="1" applyAlignment="1" applyProtection="1">
      <alignment horizontal="center" vertical="center" textRotation="90" wrapText="1" shrinkToFit="1"/>
    </xf>
    <xf numFmtId="0" fontId="90" fillId="23" borderId="1" xfId="0" applyNumberFormat="1" applyFont="1" applyFill="1" applyBorder="1" applyAlignment="1" applyProtection="1">
      <alignment horizontal="center" vertical="center" shrinkToFit="1"/>
    </xf>
    <xf numFmtId="0" fontId="54" fillId="23" borderId="1" xfId="0" applyNumberFormat="1" applyFont="1" applyFill="1" applyBorder="1" applyAlignment="1" applyProtection="1">
      <alignment horizontal="center" vertical="center" shrinkToFit="1"/>
    </xf>
    <xf numFmtId="0" fontId="92" fillId="16" borderId="6" xfId="0" applyFont="1" applyFill="1" applyBorder="1" applyAlignment="1" applyProtection="1">
      <alignment horizontal="left" vertical="top" wrapText="1"/>
    </xf>
    <xf numFmtId="2" fontId="80" fillId="23" borderId="6" xfId="0" applyNumberFormat="1" applyFont="1" applyFill="1" applyBorder="1" applyAlignment="1" applyProtection="1">
      <alignment horizontal="center" vertical="center"/>
    </xf>
    <xf numFmtId="0" fontId="93" fillId="15" borderId="56" xfId="0" applyFont="1" applyFill="1" applyBorder="1" applyAlignment="1">
      <alignment vertical="center" wrapText="1"/>
    </xf>
    <xf numFmtId="0" fontId="97" fillId="0" borderId="0" xfId="0" applyFont="1" applyAlignment="1" applyProtection="1">
      <alignment horizontal="center"/>
      <protection hidden="1"/>
    </xf>
    <xf numFmtId="0" fontId="98" fillId="15" borderId="56" xfId="0" applyFont="1" applyFill="1" applyBorder="1" applyAlignment="1" applyProtection="1">
      <alignment vertical="center" wrapText="1"/>
      <protection hidden="1"/>
    </xf>
    <xf numFmtId="0" fontId="93" fillId="15" borderId="56" xfId="0" applyFont="1" applyFill="1" applyBorder="1" applyAlignment="1" applyProtection="1">
      <alignment vertical="center" wrapText="1"/>
      <protection hidden="1"/>
    </xf>
    <xf numFmtId="0" fontId="96" fillId="15" borderId="102" xfId="0" applyFont="1" applyFill="1" applyBorder="1" applyAlignment="1" applyProtection="1">
      <alignment horizontal="center" vertical="center"/>
      <protection locked="0"/>
    </xf>
    <xf numFmtId="0" fontId="93" fillId="15" borderId="56" xfId="0" applyFont="1" applyFill="1" applyBorder="1" applyAlignment="1" applyProtection="1">
      <alignment vertical="center" wrapText="1"/>
      <protection locked="0"/>
    </xf>
    <xf numFmtId="0" fontId="96" fillId="36" borderId="102" xfId="0" applyFont="1" applyFill="1" applyBorder="1" applyAlignment="1" applyProtection="1">
      <alignment horizontal="center" vertical="center"/>
      <protection locked="0"/>
    </xf>
    <xf numFmtId="0" fontId="93" fillId="36" borderId="56" xfId="0" applyFont="1" applyFill="1" applyBorder="1" applyAlignment="1" applyProtection="1">
      <alignment vertical="center" wrapText="1"/>
      <protection locked="0"/>
    </xf>
    <xf numFmtId="0" fontId="94" fillId="37" borderId="56" xfId="0" applyFont="1" applyFill="1" applyBorder="1" applyAlignment="1" applyProtection="1">
      <alignment vertical="center" wrapText="1"/>
      <protection locked="0"/>
    </xf>
    <xf numFmtId="0" fontId="95" fillId="38" borderId="56" xfId="0" applyFont="1" applyFill="1" applyBorder="1" applyAlignment="1" applyProtection="1">
      <alignment vertical="center" wrapText="1"/>
      <protection locked="0"/>
    </xf>
    <xf numFmtId="0" fontId="95" fillId="38" borderId="57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18" borderId="0" xfId="0" applyFont="1" applyFill="1" applyAlignment="1">
      <alignment vertical="center" wrapText="1"/>
    </xf>
    <xf numFmtId="0" fontId="51" fillId="16" borderId="0" xfId="0" applyFont="1" applyFill="1"/>
    <xf numFmtId="0" fontId="59" fillId="16" borderId="6" xfId="0" applyFont="1" applyFill="1" applyBorder="1"/>
    <xf numFmtId="0" fontId="92" fillId="16" borderId="6" xfId="0" applyFont="1" applyFill="1" applyBorder="1" applyAlignment="1" applyProtection="1">
      <alignment horizontal="left" vertical="top" wrapText="1"/>
      <protection locked="0"/>
    </xf>
    <xf numFmtId="0" fontId="99" fillId="0" borderId="0" xfId="0" applyFont="1" applyAlignment="1" applyProtection="1">
      <alignment horizontal="center"/>
      <protection locked="0"/>
    </xf>
    <xf numFmtId="0" fontId="0" fillId="33" borderId="0" xfId="0" applyFill="1" applyAlignment="1" applyProtection="1">
      <protection locked="0"/>
    </xf>
    <xf numFmtId="0" fontId="0" fillId="20" borderId="0" xfId="0" applyFill="1" applyProtection="1">
      <protection locked="0"/>
    </xf>
    <xf numFmtId="0" fontId="46" fillId="12" borderId="1" xfId="0" applyFont="1" applyFill="1" applyBorder="1" applyAlignment="1" applyProtection="1">
      <alignment vertical="center" wrapText="1" shrinkToFit="1"/>
    </xf>
    <xf numFmtId="0" fontId="73" fillId="34" borderId="0" xfId="0" applyNumberFormat="1" applyFont="1" applyFill="1" applyBorder="1" applyAlignment="1" applyProtection="1">
      <alignment wrapText="1"/>
    </xf>
    <xf numFmtId="0" fontId="59" fillId="34" borderId="0" xfId="0" applyFont="1" applyFill="1" applyBorder="1" applyAlignment="1" applyProtection="1">
      <alignment vertical="center" shrinkToFit="1"/>
    </xf>
    <xf numFmtId="0" fontId="74" fillId="34" borderId="0" xfId="0" applyFont="1" applyFill="1" applyBorder="1" applyAlignment="1" applyProtection="1">
      <alignment vertical="center" shrinkToFit="1"/>
    </xf>
    <xf numFmtId="14" fontId="75" fillId="34" borderId="0" xfId="0" applyNumberFormat="1" applyFont="1" applyFill="1" applyBorder="1" applyAlignment="1" applyProtection="1">
      <alignment vertical="center" wrapText="1"/>
    </xf>
    <xf numFmtId="0" fontId="74" fillId="34" borderId="0" xfId="0" applyFont="1" applyFill="1" applyBorder="1" applyAlignment="1" applyProtection="1">
      <alignment vertical="center" wrapText="1" shrinkToFit="1"/>
    </xf>
    <xf numFmtId="0" fontId="47" fillId="2" borderId="6" xfId="0" applyNumberFormat="1" applyFont="1" applyFill="1" applyBorder="1" applyAlignment="1" applyProtection="1">
      <alignment horizontal="center" vertical="center" wrapText="1"/>
    </xf>
    <xf numFmtId="0" fontId="47" fillId="2" borderId="6" xfId="0" applyNumberFormat="1" applyFont="1" applyFill="1" applyBorder="1" applyAlignment="1" applyProtection="1">
      <alignment horizontal="right" vertical="center" wrapText="1"/>
    </xf>
    <xf numFmtId="2" fontId="47" fillId="2" borderId="6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2" fontId="47" fillId="2" borderId="0" xfId="0" applyNumberFormat="1" applyFont="1" applyFill="1" applyBorder="1" applyAlignment="1" applyProtection="1">
      <alignment vertical="center" wrapText="1"/>
    </xf>
    <xf numFmtId="2" fontId="47" fillId="2" borderId="0" xfId="0" applyNumberFormat="1" applyFont="1" applyFill="1" applyBorder="1" applyAlignment="1" applyProtection="1">
      <alignment wrapText="1"/>
    </xf>
    <xf numFmtId="2" fontId="47" fillId="2" borderId="6" xfId="0" applyNumberFormat="1" applyFont="1" applyFill="1" applyBorder="1" applyAlignment="1" applyProtection="1">
      <alignment wrapText="1"/>
    </xf>
    <xf numFmtId="0" fontId="87" fillId="23" borderId="1" xfId="0" applyFont="1" applyFill="1" applyBorder="1" applyAlignment="1" applyProtection="1">
      <alignment horizontal="left" vertical="center" textRotation="90" wrapText="1" shrinkToFit="1"/>
    </xf>
    <xf numFmtId="0" fontId="87" fillId="23" borderId="1" xfId="0" applyFont="1" applyFill="1" applyBorder="1" applyAlignment="1" applyProtection="1">
      <alignment horizontal="left" textRotation="90" wrapText="1" shrinkToFit="1"/>
    </xf>
    <xf numFmtId="0" fontId="86" fillId="16" borderId="6" xfId="0" applyFont="1" applyFill="1" applyBorder="1" applyAlignment="1">
      <alignment horizontal="center" vertical="center"/>
    </xf>
    <xf numFmtId="0" fontId="13" fillId="17" borderId="54" xfId="1" applyFill="1" applyBorder="1" applyAlignment="1" applyProtection="1">
      <alignment horizontal="center" vertical="center" wrapText="1"/>
    </xf>
    <xf numFmtId="0" fontId="0" fillId="27" borderId="55" xfId="0" applyFill="1" applyBorder="1" applyAlignment="1">
      <alignment horizontal="center" wrapText="1"/>
    </xf>
    <xf numFmtId="0" fontId="0" fillId="27" borderId="56" xfId="0" applyFill="1" applyBorder="1" applyAlignment="1">
      <alignment horizontal="center" wrapText="1"/>
    </xf>
    <xf numFmtId="0" fontId="0" fillId="27" borderId="56" xfId="0" applyFill="1" applyBorder="1" applyAlignment="1">
      <alignment horizontal="center"/>
    </xf>
    <xf numFmtId="0" fontId="0" fillId="27" borderId="57" xfId="0" applyFill="1" applyBorder="1" applyAlignment="1">
      <alignment horizontal="center"/>
    </xf>
    <xf numFmtId="0" fontId="0" fillId="27" borderId="0" xfId="0" applyFill="1" applyAlignment="1" applyProtection="1">
      <alignment horizontal="center"/>
    </xf>
    <xf numFmtId="0" fontId="0" fillId="28" borderId="0" xfId="0" applyFill="1" applyAlignment="1" applyProtection="1">
      <alignment horizontal="center"/>
    </xf>
    <xf numFmtId="0" fontId="6" fillId="20" borderId="78" xfId="0" applyFont="1" applyFill="1" applyBorder="1" applyAlignment="1" applyProtection="1">
      <alignment horizontal="center" vertical="center" wrapText="1"/>
      <protection locked="0"/>
    </xf>
    <xf numFmtId="0" fontId="6" fillId="20" borderId="75" xfId="0" applyFont="1" applyFill="1" applyBorder="1" applyAlignment="1" applyProtection="1">
      <alignment horizontal="center" vertical="center" wrapText="1"/>
      <protection locked="0"/>
    </xf>
    <xf numFmtId="0" fontId="6" fillId="20" borderId="85" xfId="0" applyFont="1" applyFill="1" applyBorder="1" applyAlignment="1" applyProtection="1">
      <alignment horizontal="center" vertical="center" wrapText="1"/>
      <protection locked="0"/>
    </xf>
    <xf numFmtId="0" fontId="6" fillId="20" borderId="79" xfId="0" applyFont="1" applyFill="1" applyBorder="1" applyAlignment="1" applyProtection="1">
      <alignment horizontal="center" vertical="center" wrapText="1"/>
      <protection locked="0"/>
    </xf>
    <xf numFmtId="0" fontId="6" fillId="20" borderId="76" xfId="0" applyFont="1" applyFill="1" applyBorder="1" applyAlignment="1" applyProtection="1">
      <alignment horizontal="center" vertical="center" wrapText="1"/>
      <protection locked="0"/>
    </xf>
    <xf numFmtId="0" fontId="6" fillId="20" borderId="84" xfId="0" applyFont="1" applyFill="1" applyBorder="1" applyAlignment="1" applyProtection="1">
      <alignment horizontal="center" vertical="center" wrapText="1"/>
      <protection locked="0"/>
    </xf>
    <xf numFmtId="0" fontId="6" fillId="13" borderId="78" xfId="0" applyFont="1" applyFill="1" applyBorder="1" applyAlignment="1" applyProtection="1">
      <alignment horizontal="center" vertical="center" wrapText="1"/>
      <protection locked="0"/>
    </xf>
    <xf numFmtId="0" fontId="6" fillId="13" borderId="75" xfId="0" applyFont="1" applyFill="1" applyBorder="1" applyAlignment="1" applyProtection="1">
      <alignment horizontal="center" vertical="center" wrapText="1"/>
      <protection locked="0"/>
    </xf>
    <xf numFmtId="0" fontId="6" fillId="13" borderId="85" xfId="0" applyFont="1" applyFill="1" applyBorder="1" applyAlignment="1" applyProtection="1">
      <alignment horizontal="center" vertical="center" wrapText="1"/>
      <protection locked="0"/>
    </xf>
    <xf numFmtId="0" fontId="6" fillId="13" borderId="79" xfId="0" applyFont="1" applyFill="1" applyBorder="1" applyAlignment="1" applyProtection="1">
      <alignment horizontal="center" vertical="center" wrapText="1"/>
      <protection locked="0"/>
    </xf>
    <xf numFmtId="0" fontId="6" fillId="13" borderId="76" xfId="0" applyFont="1" applyFill="1" applyBorder="1" applyAlignment="1" applyProtection="1">
      <alignment horizontal="center" vertical="center" wrapText="1"/>
      <protection locked="0"/>
    </xf>
    <xf numFmtId="0" fontId="6" fillId="13" borderId="84" xfId="0" applyFont="1" applyFill="1" applyBorder="1" applyAlignment="1" applyProtection="1">
      <alignment horizontal="center" vertical="center" wrapText="1"/>
      <protection locked="0"/>
    </xf>
    <xf numFmtId="0" fontId="11" fillId="20" borderId="67" xfId="0" applyFont="1" applyFill="1" applyBorder="1" applyAlignment="1" applyProtection="1">
      <alignment horizontal="center" vertical="center" wrapText="1"/>
    </xf>
    <xf numFmtId="0" fontId="11" fillId="20" borderId="6" xfId="0" applyFont="1" applyFill="1" applyBorder="1" applyAlignment="1" applyProtection="1">
      <alignment horizontal="center" vertical="center" wrapText="1"/>
    </xf>
    <xf numFmtId="0" fontId="11" fillId="20" borderId="68" xfId="0" applyFont="1" applyFill="1" applyBorder="1" applyAlignment="1" applyProtection="1">
      <alignment horizontal="center" vertical="center" wrapText="1"/>
    </xf>
    <xf numFmtId="0" fontId="11" fillId="13" borderId="67" xfId="0" applyFont="1" applyFill="1" applyBorder="1" applyAlignment="1" applyProtection="1">
      <alignment horizontal="center" vertical="center" wrapText="1"/>
    </xf>
    <xf numFmtId="0" fontId="11" fillId="13" borderId="6" xfId="0" applyFont="1" applyFill="1" applyBorder="1" applyAlignment="1" applyProtection="1">
      <alignment horizontal="center" vertical="center" wrapText="1"/>
    </xf>
    <xf numFmtId="0" fontId="11" fillId="13" borderId="68" xfId="0" applyFont="1" applyFill="1" applyBorder="1" applyAlignment="1" applyProtection="1">
      <alignment horizontal="center" vertical="center" wrapText="1"/>
    </xf>
    <xf numFmtId="0" fontId="0" fillId="16" borderId="0" xfId="0" applyFill="1" applyAlignment="1">
      <alignment horizontal="center"/>
    </xf>
    <xf numFmtId="0" fontId="10" fillId="24" borderId="80" xfId="0" applyFont="1" applyFill="1" applyBorder="1" applyAlignment="1" applyProtection="1">
      <alignment horizontal="center" vertical="center" wrapText="1"/>
    </xf>
    <xf numFmtId="0" fontId="10" fillId="24" borderId="81" xfId="0" applyFont="1" applyFill="1" applyBorder="1" applyAlignment="1" applyProtection="1">
      <alignment horizontal="center" vertical="center" wrapText="1"/>
    </xf>
    <xf numFmtId="0" fontId="10" fillId="24" borderId="82" xfId="0" applyFont="1" applyFill="1" applyBorder="1" applyAlignment="1" applyProtection="1">
      <alignment horizontal="center" vertical="center" wrapText="1"/>
    </xf>
    <xf numFmtId="0" fontId="42" fillId="19" borderId="0" xfId="0" applyFont="1" applyFill="1" applyAlignment="1" applyProtection="1">
      <alignment horizontal="center" vertical="center"/>
    </xf>
    <xf numFmtId="14" fontId="6" fillId="23" borderId="83" xfId="0" applyNumberFormat="1" applyFont="1" applyFill="1" applyBorder="1" applyAlignment="1" applyProtection="1">
      <alignment horizontal="center" vertical="center"/>
      <protection locked="0"/>
    </xf>
    <xf numFmtId="0" fontId="6" fillId="23" borderId="83" xfId="0" applyFont="1" applyFill="1" applyBorder="1" applyAlignment="1" applyProtection="1">
      <alignment horizontal="center" vertical="center"/>
      <protection locked="0"/>
    </xf>
    <xf numFmtId="0" fontId="6" fillId="23" borderId="86" xfId="0" applyFont="1" applyFill="1" applyBorder="1" applyAlignment="1" applyProtection="1">
      <alignment horizontal="center" vertical="center"/>
      <protection locked="0"/>
    </xf>
    <xf numFmtId="0" fontId="6" fillId="23" borderId="73" xfId="0" applyFont="1" applyFill="1" applyBorder="1" applyAlignment="1" applyProtection="1">
      <alignment horizontal="center" vertical="center"/>
      <protection locked="0"/>
    </xf>
    <xf numFmtId="0" fontId="6" fillId="23" borderId="74" xfId="0" applyFont="1" applyFill="1" applyBorder="1" applyAlignment="1" applyProtection="1">
      <alignment horizontal="center" vertical="center"/>
      <protection locked="0"/>
    </xf>
    <xf numFmtId="0" fontId="11" fillId="13" borderId="69" xfId="0" applyFont="1" applyFill="1" applyBorder="1" applyAlignment="1" applyProtection="1">
      <alignment horizontal="center" vertical="center" wrapText="1"/>
    </xf>
    <xf numFmtId="0" fontId="11" fillId="13" borderId="39" xfId="0" applyFont="1" applyFill="1" applyBorder="1" applyAlignment="1" applyProtection="1">
      <alignment horizontal="center" vertical="center" wrapText="1"/>
    </xf>
    <xf numFmtId="0" fontId="11" fillId="13" borderId="70" xfId="0" applyFont="1" applyFill="1" applyBorder="1" applyAlignment="1" applyProtection="1">
      <alignment horizontal="center" vertical="center" wrapText="1"/>
    </xf>
    <xf numFmtId="0" fontId="6" fillId="20" borderId="30" xfId="0" applyFont="1" applyFill="1" applyBorder="1" applyAlignment="1" applyProtection="1">
      <alignment horizontal="center" vertical="center" wrapText="1"/>
      <protection locked="0"/>
    </xf>
    <xf numFmtId="0" fontId="6" fillId="20" borderId="28" xfId="0" applyFont="1" applyFill="1" applyBorder="1" applyAlignment="1" applyProtection="1">
      <alignment horizontal="center" vertical="center" wrapText="1"/>
      <protection locked="0"/>
    </xf>
    <xf numFmtId="0" fontId="6" fillId="20" borderId="66" xfId="0" applyFont="1" applyFill="1" applyBorder="1" applyAlignment="1" applyProtection="1">
      <alignment horizontal="center" vertical="center" wrapText="1"/>
      <protection locked="0"/>
    </xf>
    <xf numFmtId="0" fontId="11" fillId="20" borderId="65" xfId="0" applyFont="1" applyFill="1" applyBorder="1" applyAlignment="1" applyProtection="1">
      <alignment horizontal="center" vertical="center" wrapText="1"/>
    </xf>
    <xf numFmtId="0" fontId="11" fillId="20" borderId="28" xfId="0" applyFont="1" applyFill="1" applyBorder="1" applyAlignment="1" applyProtection="1">
      <alignment horizontal="center" vertical="center" wrapText="1"/>
    </xf>
    <xf numFmtId="0" fontId="11" fillId="20" borderId="66" xfId="0" applyFont="1" applyFill="1" applyBorder="1" applyAlignment="1" applyProtection="1">
      <alignment horizontal="center" vertical="center" wrapText="1"/>
    </xf>
    <xf numFmtId="0" fontId="11" fillId="23" borderId="67" xfId="0" applyFont="1" applyFill="1" applyBorder="1" applyAlignment="1" applyProtection="1">
      <alignment horizontal="center" vertical="center" wrapText="1"/>
    </xf>
    <xf numFmtId="0" fontId="11" fillId="23" borderId="6" xfId="0" applyFont="1" applyFill="1" applyBorder="1" applyAlignment="1" applyProtection="1">
      <alignment horizontal="center" vertical="center" wrapText="1"/>
    </xf>
    <xf numFmtId="0" fontId="11" fillId="23" borderId="68" xfId="0" applyFont="1" applyFill="1" applyBorder="1" applyAlignment="1" applyProtection="1">
      <alignment horizontal="center" vertical="center" wrapText="1"/>
    </xf>
    <xf numFmtId="0" fontId="11" fillId="23" borderId="71" xfId="0" applyFont="1" applyFill="1" applyBorder="1" applyAlignment="1" applyProtection="1">
      <alignment horizontal="center" vertical="center" wrapText="1"/>
    </xf>
    <xf numFmtId="0" fontId="11" fillId="23" borderId="72" xfId="0" applyFont="1" applyFill="1" applyBorder="1" applyAlignment="1" applyProtection="1">
      <alignment horizontal="center" vertical="center" wrapText="1"/>
    </xf>
    <xf numFmtId="0" fontId="11" fillId="23" borderId="87" xfId="0" applyFont="1" applyFill="1" applyBorder="1" applyAlignment="1" applyProtection="1">
      <alignment horizontal="center" vertical="center" wrapText="1"/>
    </xf>
    <xf numFmtId="49" fontId="6" fillId="2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20" borderId="84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5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76" xfId="0" applyNumberFormat="1" applyFont="1" applyFill="1" applyBorder="1" applyAlignment="1" applyProtection="1">
      <alignment horizontal="center" vertical="center" wrapText="1"/>
      <protection locked="0"/>
    </xf>
    <xf numFmtId="49" fontId="6" fillId="13" borderId="84" xfId="0" applyNumberFormat="1" applyFont="1" applyFill="1" applyBorder="1" applyAlignment="1" applyProtection="1">
      <alignment horizontal="center" vertical="center" wrapText="1"/>
      <protection locked="0"/>
    </xf>
    <xf numFmtId="0" fontId="27" fillId="18" borderId="0" xfId="0" applyFont="1" applyFill="1" applyBorder="1" applyAlignment="1" applyProtection="1">
      <alignment horizontal="center" vertical="top" wrapText="1"/>
      <protection locked="0"/>
    </xf>
    <xf numFmtId="0" fontId="66" fillId="19" borderId="58" xfId="0" applyFont="1" applyFill="1" applyBorder="1" applyAlignment="1">
      <alignment horizontal="center"/>
    </xf>
    <xf numFmtId="0" fontId="67" fillId="19" borderId="58" xfId="0" applyFont="1" applyFill="1" applyBorder="1" applyAlignment="1">
      <alignment horizontal="center"/>
    </xf>
    <xf numFmtId="0" fontId="12" fillId="12" borderId="95" xfId="0" applyFont="1" applyFill="1" applyBorder="1" applyAlignment="1" applyProtection="1">
      <alignment horizontal="center" vertical="center" wrapText="1" shrinkToFit="1"/>
    </xf>
    <xf numFmtId="0" fontId="12" fillId="12" borderId="90" xfId="0" applyFont="1" applyFill="1" applyBorder="1" applyAlignment="1" applyProtection="1">
      <alignment horizontal="center" vertical="center" wrapText="1" shrinkToFit="1"/>
    </xf>
    <xf numFmtId="0" fontId="12" fillId="12" borderId="92" xfId="0" applyFont="1" applyFill="1" applyBorder="1" applyAlignment="1" applyProtection="1">
      <alignment horizontal="center" vertical="center" wrapText="1" shrinkToFit="1"/>
    </xf>
    <xf numFmtId="0" fontId="11" fillId="4" borderId="91" xfId="0" applyFont="1" applyFill="1" applyBorder="1" applyAlignment="1" applyProtection="1">
      <alignment horizontal="center" vertical="center" wrapText="1" shrinkToFit="1"/>
    </xf>
    <xf numFmtId="0" fontId="11" fillId="4" borderId="1" xfId="0" applyFont="1" applyFill="1" applyBorder="1" applyAlignment="1" applyProtection="1">
      <alignment horizontal="center" vertical="center" wrapText="1" shrinkToFit="1"/>
    </xf>
    <xf numFmtId="0" fontId="30" fillId="18" borderId="94" xfId="0" applyFont="1" applyFill="1" applyBorder="1" applyAlignment="1" applyProtection="1">
      <alignment horizontal="center" vertical="center" wrapText="1" shrinkToFit="1"/>
    </xf>
    <xf numFmtId="0" fontId="30" fillId="18" borderId="16" xfId="0" applyFont="1" applyFill="1" applyBorder="1" applyAlignment="1" applyProtection="1">
      <alignment horizontal="center" vertical="center" wrapText="1" shrinkToFit="1"/>
    </xf>
    <xf numFmtId="0" fontId="30" fillId="18" borderId="89" xfId="0" applyFont="1" applyFill="1" applyBorder="1" applyAlignment="1" applyProtection="1">
      <alignment horizontal="center" vertical="center" wrapText="1" shrinkToFit="1"/>
    </xf>
    <xf numFmtId="0" fontId="30" fillId="18" borderId="18" xfId="0" applyFont="1" applyFill="1" applyBorder="1" applyAlignment="1" applyProtection="1">
      <alignment horizontal="center" vertical="center" wrapText="1" shrinkToFit="1"/>
    </xf>
    <xf numFmtId="0" fontId="11" fillId="24" borderId="96" xfId="0" applyFont="1" applyFill="1" applyBorder="1" applyAlignment="1" applyProtection="1">
      <alignment horizontal="center" vertical="center" wrapText="1" shrinkToFit="1"/>
    </xf>
    <xf numFmtId="0" fontId="11" fillId="24" borderId="97" xfId="0" applyFont="1" applyFill="1" applyBorder="1" applyAlignment="1" applyProtection="1">
      <alignment horizontal="center" vertical="center" wrapText="1" shrinkToFit="1"/>
    </xf>
    <xf numFmtId="0" fontId="11" fillId="24" borderId="91" xfId="0" applyFont="1" applyFill="1" applyBorder="1" applyAlignment="1" applyProtection="1">
      <alignment horizontal="center" vertical="center" wrapText="1" shrinkToFit="1"/>
    </xf>
    <xf numFmtId="0" fontId="11" fillId="24" borderId="1" xfId="0" applyFont="1" applyFill="1" applyBorder="1" applyAlignment="1" applyProtection="1">
      <alignment horizontal="center" vertical="center" wrapText="1" shrinkToFit="1"/>
    </xf>
    <xf numFmtId="0" fontId="27" fillId="4" borderId="80" xfId="0" applyFont="1" applyFill="1" applyBorder="1" applyAlignment="1" applyProtection="1">
      <alignment horizontal="center" vertical="center" wrapText="1" shrinkToFit="1"/>
    </xf>
    <xf numFmtId="0" fontId="27" fillId="4" borderId="81" xfId="0" applyFont="1" applyFill="1" applyBorder="1" applyAlignment="1" applyProtection="1">
      <alignment horizontal="center" vertical="center" wrapText="1" shrinkToFit="1"/>
    </xf>
    <xf numFmtId="0" fontId="27" fillId="4" borderId="82" xfId="0" applyFont="1" applyFill="1" applyBorder="1" applyAlignment="1" applyProtection="1">
      <alignment horizontal="center" vertical="center" wrapText="1" shrinkToFit="1"/>
    </xf>
    <xf numFmtId="0" fontId="27" fillId="4" borderId="99" xfId="0" applyFont="1" applyFill="1" applyBorder="1" applyAlignment="1" applyProtection="1">
      <alignment horizontal="center" vertical="center" wrapText="1" shrinkToFit="1"/>
    </xf>
    <xf numFmtId="0" fontId="27" fillId="4" borderId="73" xfId="0" applyFont="1" applyFill="1" applyBorder="1" applyAlignment="1" applyProtection="1">
      <alignment horizontal="center" vertical="center" wrapText="1" shrinkToFit="1"/>
    </xf>
    <xf numFmtId="0" fontId="27" fillId="4" borderId="74" xfId="0" applyFont="1" applyFill="1" applyBorder="1" applyAlignment="1" applyProtection="1">
      <alignment horizontal="center" vertical="center" wrapText="1" shrinkToFit="1"/>
    </xf>
    <xf numFmtId="0" fontId="12" fillId="12" borderId="88" xfId="0" applyFont="1" applyFill="1" applyBorder="1" applyAlignment="1" applyProtection="1">
      <alignment horizontal="center" vertical="center" wrapText="1" shrinkToFit="1"/>
    </xf>
    <xf numFmtId="0" fontId="69" fillId="19" borderId="0" xfId="0" applyFont="1" applyFill="1" applyBorder="1" applyAlignment="1" applyProtection="1">
      <alignment horizontal="center" vertical="center" wrapText="1" shrinkToFit="1"/>
    </xf>
    <xf numFmtId="0" fontId="30" fillId="18" borderId="80" xfId="0" applyFont="1" applyFill="1" applyBorder="1" applyAlignment="1" applyProtection="1">
      <alignment horizontal="center" vertical="center" wrapText="1" shrinkToFit="1"/>
    </xf>
    <xf numFmtId="0" fontId="30" fillId="18" borderId="81" xfId="0" applyFont="1" applyFill="1" applyBorder="1" applyAlignment="1" applyProtection="1">
      <alignment horizontal="center" vertical="center" wrapText="1" shrinkToFit="1"/>
    </xf>
    <xf numFmtId="0" fontId="40" fillId="16" borderId="0" xfId="0" applyFont="1" applyFill="1" applyAlignment="1" applyProtection="1">
      <alignment horizontal="center" vertical="center" wrapText="1"/>
    </xf>
    <xf numFmtId="0" fontId="6" fillId="18" borderId="7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38" fillId="21" borderId="27" xfId="0" applyFont="1" applyFill="1" applyBorder="1" applyAlignment="1" applyProtection="1">
      <alignment horizontal="center" vertical="center"/>
      <protection locked="0"/>
    </xf>
    <xf numFmtId="0" fontId="38" fillId="21" borderId="29" xfId="0" applyFont="1" applyFill="1" applyBorder="1" applyAlignment="1" applyProtection="1">
      <alignment horizontal="center" vertical="center"/>
      <protection locked="0"/>
    </xf>
    <xf numFmtId="0" fontId="34" fillId="0" borderId="9" xfId="0" applyFont="1" applyBorder="1" applyAlignment="1">
      <alignment horizontal="center" vertical="top"/>
    </xf>
    <xf numFmtId="0" fontId="68" fillId="16" borderId="0" xfId="0" applyFont="1" applyFill="1" applyAlignment="1" applyProtection="1">
      <alignment horizontal="center" wrapText="1"/>
    </xf>
    <xf numFmtId="0" fontId="36" fillId="21" borderId="27" xfId="0" applyFont="1" applyFill="1" applyBorder="1" applyAlignment="1" applyProtection="1">
      <alignment horizontal="left" vertical="center" wrapText="1"/>
    </xf>
    <xf numFmtId="0" fontId="39" fillId="13" borderId="29" xfId="0" applyFont="1" applyFill="1" applyBorder="1" applyAlignment="1" applyProtection="1">
      <alignment horizontal="center" vertical="center" wrapText="1"/>
    </xf>
    <xf numFmtId="0" fontId="39" fillId="13" borderId="6" xfId="0" applyFont="1" applyFill="1" applyBorder="1" applyAlignment="1" applyProtection="1">
      <alignment horizontal="center" vertical="center" wrapText="1"/>
    </xf>
    <xf numFmtId="0" fontId="46" fillId="12" borderId="3" xfId="0" applyFont="1" applyFill="1" applyBorder="1" applyAlignment="1" applyProtection="1">
      <alignment horizontal="center" vertical="center" wrapText="1" shrinkToFit="1"/>
    </xf>
    <xf numFmtId="0" fontId="46" fillId="12" borderId="20" xfId="0" applyFont="1" applyFill="1" applyBorder="1" applyAlignment="1" applyProtection="1">
      <alignment horizontal="center" vertical="center" wrapText="1" shrinkToFit="1"/>
    </xf>
    <xf numFmtId="0" fontId="46" fillId="12" borderId="21" xfId="0" applyFont="1" applyFill="1" applyBorder="1" applyAlignment="1" applyProtection="1">
      <alignment horizontal="center" vertical="center" wrapText="1" shrinkToFit="1"/>
    </xf>
    <xf numFmtId="0" fontId="46" fillId="12" borderId="103" xfId="0" applyFont="1" applyFill="1" applyBorder="1" applyAlignment="1" applyProtection="1">
      <alignment horizontal="center" vertical="center" wrapText="1" shrinkToFit="1"/>
    </xf>
    <xf numFmtId="0" fontId="46" fillId="12" borderId="104" xfId="0" applyFont="1" applyFill="1" applyBorder="1" applyAlignment="1" applyProtection="1">
      <alignment horizontal="center" vertical="center" wrapText="1" shrinkToFit="1"/>
    </xf>
    <xf numFmtId="0" fontId="74" fillId="34" borderId="0" xfId="0" applyFont="1" applyFill="1" applyBorder="1" applyAlignment="1" applyProtection="1">
      <alignment horizontal="center" vertical="center" wrapText="1" shrinkToFit="1"/>
    </xf>
    <xf numFmtId="0" fontId="74" fillId="34" borderId="0" xfId="0" applyFont="1" applyFill="1" applyBorder="1" applyAlignment="1" applyProtection="1">
      <alignment horizontal="center" vertical="center" shrinkToFit="1"/>
    </xf>
    <xf numFmtId="0" fontId="74" fillId="34" borderId="0" xfId="0" applyFont="1" applyFill="1" applyBorder="1" applyAlignment="1" applyProtection="1">
      <alignment horizontal="center" vertical="center" wrapText="1"/>
    </xf>
    <xf numFmtId="0" fontId="54" fillId="12" borderId="3" xfId="0" applyFont="1" applyFill="1" applyBorder="1" applyAlignment="1" applyProtection="1">
      <alignment horizontal="center" vertical="center" wrapText="1"/>
    </xf>
    <xf numFmtId="0" fontId="54" fillId="12" borderId="20" xfId="0" applyFont="1" applyFill="1" applyBorder="1" applyAlignment="1" applyProtection="1">
      <alignment horizontal="center" vertical="center" wrapText="1"/>
    </xf>
    <xf numFmtId="0" fontId="54" fillId="12" borderId="100" xfId="0" applyFont="1" applyFill="1" applyBorder="1" applyAlignment="1" applyProtection="1">
      <alignment horizontal="center" vertical="center" wrapText="1"/>
    </xf>
    <xf numFmtId="0" fontId="73" fillId="34" borderId="0" xfId="0" applyNumberFormat="1" applyFont="1" applyFill="1" applyBorder="1" applyAlignment="1" applyProtection="1">
      <alignment horizontal="center" wrapText="1"/>
    </xf>
    <xf numFmtId="14" fontId="75" fillId="34" borderId="0" xfId="0" applyNumberFormat="1" applyFont="1" applyFill="1" applyBorder="1" applyAlignment="1" applyProtection="1">
      <alignment horizontal="center" vertical="center" wrapText="1"/>
    </xf>
    <xf numFmtId="0" fontId="75" fillId="34" borderId="0" xfId="0" applyNumberFormat="1" applyFont="1" applyFill="1" applyBorder="1" applyAlignment="1" applyProtection="1">
      <alignment horizontal="center" vertical="center" wrapText="1"/>
      <protection locked="0"/>
    </xf>
    <xf numFmtId="0" fontId="59" fillId="34" borderId="0" xfId="0" applyFont="1" applyFill="1" applyBorder="1" applyAlignment="1" applyProtection="1">
      <alignment horizontal="center" vertical="center" shrinkToFit="1"/>
    </xf>
    <xf numFmtId="14" fontId="54" fillId="12" borderId="6" xfId="0" applyNumberFormat="1" applyFont="1" applyFill="1" applyBorder="1" applyAlignment="1" applyProtection="1">
      <alignment horizontal="center" vertical="center" wrapText="1"/>
    </xf>
    <xf numFmtId="0" fontId="32" fillId="21" borderId="34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5" xfId="0" applyFont="1" applyFill="1" applyBorder="1" applyAlignment="1" applyProtection="1">
      <alignment horizontal="center" vertical="center" textRotation="90" wrapText="1"/>
      <protection hidden="1"/>
    </xf>
    <xf numFmtId="0" fontId="32" fillId="21" borderId="36" xfId="0" applyFont="1" applyFill="1" applyBorder="1" applyAlignment="1" applyProtection="1">
      <alignment horizontal="center" vertical="center" textRotation="90" wrapText="1"/>
      <protection hidden="1"/>
    </xf>
    <xf numFmtId="0" fontId="1" fillId="12" borderId="33" xfId="0" applyFont="1" applyFill="1" applyBorder="1" applyAlignment="1" applyProtection="1">
      <alignment horizontal="center"/>
      <protection hidden="1"/>
    </xf>
    <xf numFmtId="0" fontId="1" fillId="12" borderId="30" xfId="0" applyFont="1" applyFill="1" applyBorder="1" applyAlignment="1" applyProtection="1">
      <alignment horizontal="center"/>
      <protection hidden="1"/>
    </xf>
    <xf numFmtId="49" fontId="1" fillId="12" borderId="7" xfId="0" applyNumberFormat="1" applyFont="1" applyFill="1" applyBorder="1" applyAlignment="1" applyProtection="1">
      <alignment horizontal="center"/>
      <protection hidden="1"/>
    </xf>
    <xf numFmtId="49" fontId="1" fillId="12" borderId="8" xfId="0" applyNumberFormat="1" applyFont="1" applyFill="1" applyBorder="1" applyAlignment="1" applyProtection="1">
      <alignment horizontal="center"/>
      <protection hidden="1"/>
    </xf>
    <xf numFmtId="0" fontId="1" fillId="12" borderId="7" xfId="0" applyFont="1" applyFill="1" applyBorder="1" applyAlignment="1" applyProtection="1">
      <alignment horizontal="center"/>
      <protection hidden="1"/>
    </xf>
    <xf numFmtId="0" fontId="1" fillId="12" borderId="8" xfId="0" applyFont="1" applyFill="1" applyBorder="1" applyAlignment="1" applyProtection="1">
      <alignment horizontal="center"/>
      <protection hidden="1"/>
    </xf>
    <xf numFmtId="0" fontId="1" fillId="12" borderId="32" xfId="0" applyFont="1" applyFill="1" applyBorder="1" applyAlignment="1" applyProtection="1">
      <alignment horizontal="center"/>
      <protection hidden="1"/>
    </xf>
    <xf numFmtId="0" fontId="1" fillId="12" borderId="31" xfId="0" applyFont="1" applyFill="1" applyBorder="1" applyAlignment="1" applyProtection="1">
      <alignment horizontal="center"/>
      <protection hidden="1"/>
    </xf>
    <xf numFmtId="2" fontId="22" fillId="2" borderId="1" xfId="0" applyNumberFormat="1" applyFont="1" applyFill="1" applyBorder="1" applyAlignment="1" applyProtection="1">
      <alignment horizontal="center" vertical="center" wrapText="1"/>
    </xf>
    <xf numFmtId="2" fontId="22" fillId="2" borderId="2" xfId="0" applyNumberFormat="1" applyFont="1" applyFill="1" applyBorder="1" applyAlignment="1" applyProtection="1">
      <alignment horizontal="center" vertical="center" wrapText="1"/>
    </xf>
    <xf numFmtId="0" fontId="25" fillId="7" borderId="24" xfId="0" applyFont="1" applyFill="1" applyBorder="1" applyAlignment="1" applyProtection="1">
      <alignment horizontal="center" vertical="center" wrapText="1" shrinkToFit="1"/>
    </xf>
    <xf numFmtId="0" fontId="25" fillId="7" borderId="0" xfId="0" applyFont="1" applyFill="1" applyBorder="1" applyAlignment="1" applyProtection="1">
      <alignment horizontal="center" vertical="center" wrapText="1" shrinkToFit="1"/>
    </xf>
    <xf numFmtId="0" fontId="25" fillId="7" borderId="25" xfId="0" applyFont="1" applyFill="1" applyBorder="1" applyAlignment="1" applyProtection="1">
      <alignment horizontal="center" vertical="center" wrapText="1" shrinkToFit="1"/>
    </xf>
    <xf numFmtId="0" fontId="25" fillId="7" borderId="10" xfId="0" applyFont="1" applyFill="1" applyBorder="1" applyAlignment="1" applyProtection="1">
      <alignment horizontal="center" vertical="center" wrapText="1" shrinkToFit="1"/>
    </xf>
    <xf numFmtId="0" fontId="25" fillId="7" borderId="14" xfId="0" applyFont="1" applyFill="1" applyBorder="1" applyAlignment="1" applyProtection="1">
      <alignment horizontal="center" vertical="center" wrapText="1" shrinkToFit="1"/>
    </xf>
    <xf numFmtId="0" fontId="25" fillId="7" borderId="11" xfId="0" applyFont="1" applyFill="1" applyBorder="1" applyAlignment="1" applyProtection="1">
      <alignment horizontal="center" vertical="center" wrapText="1" shrinkToFit="1"/>
    </xf>
    <xf numFmtId="2" fontId="43" fillId="12" borderId="6" xfId="0" applyNumberFormat="1" applyFont="1" applyFill="1" applyBorder="1" applyAlignment="1" applyProtection="1">
      <alignment horizontal="center" textRotation="90" wrapText="1"/>
    </xf>
    <xf numFmtId="2" fontId="21" fillId="12" borderId="6" xfId="0" applyNumberFormat="1" applyFont="1" applyFill="1" applyBorder="1" applyAlignment="1" applyProtection="1">
      <alignment horizontal="center" textRotation="90" wrapText="1"/>
    </xf>
    <xf numFmtId="0" fontId="25" fillId="7" borderId="24" xfId="0" applyFont="1" applyFill="1" applyBorder="1" applyAlignment="1" applyProtection="1">
      <alignment horizontal="center" vertical="center" shrinkToFit="1"/>
    </xf>
    <xf numFmtId="0" fontId="25" fillId="7" borderId="0" xfId="0" applyFont="1" applyFill="1" applyBorder="1" applyAlignment="1" applyProtection="1">
      <alignment horizontal="center" vertical="center" shrinkToFit="1"/>
    </xf>
    <xf numFmtId="0" fontId="25" fillId="7" borderId="25" xfId="0" applyFont="1" applyFill="1" applyBorder="1" applyAlignment="1" applyProtection="1">
      <alignment horizontal="center" vertical="center" shrinkToFit="1"/>
    </xf>
    <xf numFmtId="0" fontId="46" fillId="2" borderId="0" xfId="0" applyNumberFormat="1" applyFont="1" applyFill="1" applyBorder="1" applyAlignment="1" applyProtection="1">
      <alignment horizontal="center" wrapText="1"/>
    </xf>
    <xf numFmtId="0" fontId="72" fillId="2" borderId="0" xfId="0" applyNumberFormat="1" applyFont="1" applyFill="1" applyBorder="1" applyAlignment="1" applyProtection="1">
      <alignment horizontal="center" wrapText="1"/>
    </xf>
    <xf numFmtId="0" fontId="44" fillId="2" borderId="0" xfId="0" applyNumberFormat="1" applyFont="1" applyFill="1" applyBorder="1" applyAlignment="1" applyProtection="1">
      <alignment horizontal="center" wrapText="1"/>
    </xf>
    <xf numFmtId="0" fontId="44" fillId="23" borderId="6" xfId="0" applyNumberFormat="1" applyFont="1" applyFill="1" applyBorder="1" applyAlignment="1" applyProtection="1">
      <alignment horizontal="center" vertical="center" wrapText="1"/>
    </xf>
    <xf numFmtId="2" fontId="45" fillId="23" borderId="8" xfId="0" applyNumberFormat="1" applyFont="1" applyFill="1" applyBorder="1" applyAlignment="1" applyProtection="1">
      <alignment horizontal="center" wrapText="1"/>
    </xf>
    <xf numFmtId="2" fontId="45" fillId="23" borderId="6" xfId="0" applyNumberFormat="1" applyFont="1" applyFill="1" applyBorder="1" applyAlignment="1" applyProtection="1">
      <alignment horizontal="center" wrapText="1"/>
    </xf>
    <xf numFmtId="0" fontId="18" fillId="7" borderId="12" xfId="0" applyNumberFormat="1" applyFont="1" applyFill="1" applyBorder="1" applyAlignment="1" applyProtection="1">
      <alignment horizontal="center" wrapText="1"/>
    </xf>
    <xf numFmtId="0" fontId="18" fillId="7" borderId="9" xfId="0" applyNumberFormat="1" applyFont="1" applyFill="1" applyBorder="1" applyAlignment="1" applyProtection="1">
      <alignment horizontal="center" wrapText="1"/>
    </xf>
    <xf numFmtId="0" fontId="18" fillId="7" borderId="13" xfId="0" applyNumberFormat="1" applyFont="1" applyFill="1" applyBorder="1" applyAlignment="1" applyProtection="1">
      <alignment horizontal="center" wrapText="1"/>
    </xf>
    <xf numFmtId="14" fontId="17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0" xfId="0" applyNumberFormat="1" applyFont="1" applyFill="1" applyBorder="1" applyAlignment="1" applyProtection="1">
      <alignment horizontal="center" wrapText="1"/>
    </xf>
    <xf numFmtId="0" fontId="44" fillId="23" borderId="7" xfId="0" applyNumberFormat="1" applyFont="1" applyFill="1" applyBorder="1" applyAlignment="1" applyProtection="1">
      <alignment horizontal="center" wrapText="1"/>
    </xf>
    <xf numFmtId="0" fontId="44" fillId="23" borderId="26" xfId="0" applyNumberFormat="1" applyFont="1" applyFill="1" applyBorder="1" applyAlignment="1" applyProtection="1">
      <alignment horizontal="center" wrapText="1"/>
    </xf>
    <xf numFmtId="0" fontId="15" fillId="2" borderId="24" xfId="0" applyNumberFormat="1" applyFont="1" applyFill="1" applyBorder="1" applyAlignment="1" applyProtection="1">
      <alignment wrapText="1"/>
    </xf>
    <xf numFmtId="0" fontId="15" fillId="2" borderId="0" xfId="0" applyNumberFormat="1" applyFont="1" applyFill="1" applyBorder="1" applyAlignment="1" applyProtection="1">
      <alignment wrapText="1"/>
    </xf>
    <xf numFmtId="2" fontId="15" fillId="2" borderId="24" xfId="0" applyNumberFormat="1" applyFont="1" applyFill="1" applyBorder="1" applyAlignment="1" applyProtection="1">
      <alignment wrapText="1"/>
    </xf>
    <xf numFmtId="2" fontId="15" fillId="2" borderId="0" xfId="0" applyNumberFormat="1" applyFont="1" applyFill="1" applyBorder="1" applyAlignment="1" applyProtection="1">
      <alignment wrapText="1"/>
    </xf>
    <xf numFmtId="0" fontId="45" fillId="23" borderId="26" xfId="0" applyNumberFormat="1" applyFont="1" applyFill="1" applyBorder="1" applyAlignment="1" applyProtection="1">
      <alignment horizontal="center" wrapText="1"/>
    </xf>
    <xf numFmtId="0" fontId="45" fillId="23" borderId="8" xfId="0" applyNumberFormat="1" applyFont="1" applyFill="1" applyBorder="1" applyAlignment="1" applyProtection="1">
      <alignment horizontal="center" wrapText="1"/>
    </xf>
    <xf numFmtId="0" fontId="28" fillId="23" borderId="6" xfId="0" applyNumberFormat="1" applyFont="1" applyFill="1" applyBorder="1" applyAlignment="1" applyProtection="1">
      <alignment horizontal="center" vertical="center" wrapText="1"/>
    </xf>
    <xf numFmtId="2" fontId="43" fillId="2" borderId="1" xfId="0" applyNumberFormat="1" applyFont="1" applyFill="1" applyBorder="1" applyAlignment="1" applyProtection="1">
      <alignment horizontal="center" vertical="center" wrapText="1"/>
    </xf>
    <xf numFmtId="2" fontId="43" fillId="2" borderId="2" xfId="0" applyNumberFormat="1" applyFont="1" applyFill="1" applyBorder="1" applyAlignment="1" applyProtection="1">
      <alignment horizontal="center" vertical="center" wrapText="1"/>
    </xf>
    <xf numFmtId="0" fontId="18" fillId="23" borderId="26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8" fillId="23" borderId="6" xfId="0" applyNumberFormat="1" applyFont="1" applyFill="1" applyBorder="1" applyAlignment="1" applyProtection="1">
      <alignment horizontal="center" vertical="center" wrapText="1"/>
    </xf>
    <xf numFmtId="2" fontId="18" fillId="23" borderId="26" xfId="0" applyNumberFormat="1" applyFont="1" applyFill="1" applyBorder="1" applyAlignment="1" applyProtection="1">
      <alignment horizontal="center" vertical="center" wrapText="1"/>
    </xf>
    <xf numFmtId="2" fontId="18" fillId="23" borderId="8" xfId="0" applyNumberFormat="1" applyFont="1" applyFill="1" applyBorder="1" applyAlignment="1" applyProtection="1">
      <alignment horizontal="center" vertical="center" wrapText="1"/>
    </xf>
    <xf numFmtId="0" fontId="52" fillId="12" borderId="3" xfId="0" applyFont="1" applyFill="1" applyBorder="1" applyAlignment="1" applyProtection="1">
      <alignment horizontal="center" vertical="center" shrinkToFit="1"/>
    </xf>
    <xf numFmtId="0" fontId="52" fillId="12" borderId="20" xfId="0" applyFont="1" applyFill="1" applyBorder="1" applyAlignment="1" applyProtection="1">
      <alignment horizontal="center" vertical="center" shrinkToFit="1"/>
    </xf>
    <xf numFmtId="0" fontId="52" fillId="12" borderId="21" xfId="0" applyFont="1" applyFill="1" applyBorder="1" applyAlignment="1" applyProtection="1">
      <alignment horizontal="center" vertical="center" shrinkToFit="1"/>
    </xf>
    <xf numFmtId="14" fontId="27" fillId="12" borderId="3" xfId="0" quotePrefix="1" applyNumberFormat="1" applyFont="1" applyFill="1" applyBorder="1" applyAlignment="1" applyProtection="1">
      <alignment horizontal="center" vertical="center" shrinkToFit="1"/>
    </xf>
    <xf numFmtId="14" fontId="27" fillId="12" borderId="21" xfId="0" applyNumberFormat="1" applyFont="1" applyFill="1" applyBorder="1" applyAlignment="1" applyProtection="1">
      <alignment horizontal="center" vertical="center" shrinkToFit="1"/>
    </xf>
    <xf numFmtId="0" fontId="15" fillId="2" borderId="2" xfId="0" applyNumberFormat="1" applyFont="1" applyFill="1" applyBorder="1" applyAlignment="1" applyProtection="1">
      <alignment horizontal="center" vertical="center" wrapText="1"/>
    </xf>
    <xf numFmtId="0" fontId="91" fillId="30" borderId="1" xfId="0" applyFont="1" applyFill="1" applyBorder="1" applyAlignment="1" applyProtection="1">
      <alignment horizontal="center" vertical="center" wrapText="1"/>
    </xf>
    <xf numFmtId="0" fontId="91" fillId="23" borderId="1" xfId="0" applyFont="1" applyFill="1" applyBorder="1" applyAlignment="1" applyProtection="1">
      <alignment horizontal="center" vertical="center" wrapText="1"/>
    </xf>
    <xf numFmtId="164" fontId="54" fillId="23" borderId="1" xfId="0" applyNumberFormat="1" applyFont="1" applyFill="1" applyBorder="1" applyAlignment="1" applyProtection="1">
      <alignment horizontal="left" vertical="center" shrinkToFit="1"/>
    </xf>
    <xf numFmtId="0" fontId="76" fillId="14" borderId="10" xfId="0" applyFont="1" applyFill="1" applyBorder="1" applyAlignment="1" applyProtection="1">
      <alignment horizontal="center" vertical="center"/>
    </xf>
    <xf numFmtId="0" fontId="76" fillId="14" borderId="14" xfId="0" applyFont="1" applyFill="1" applyBorder="1" applyAlignment="1" applyProtection="1">
      <alignment horizontal="center" vertical="center"/>
    </xf>
    <xf numFmtId="0" fontId="76" fillId="14" borderId="11" xfId="0" applyFont="1" applyFill="1" applyBorder="1" applyAlignment="1" applyProtection="1">
      <alignment horizontal="center" vertical="center"/>
    </xf>
    <xf numFmtId="1" fontId="77" fillId="15" borderId="7" xfId="0" applyNumberFormat="1" applyFont="1" applyFill="1" applyBorder="1" applyAlignment="1" applyProtection="1">
      <alignment horizontal="center" vertical="center"/>
    </xf>
    <xf numFmtId="1" fontId="77" fillId="15" borderId="26" xfId="0" applyNumberFormat="1" applyFont="1" applyFill="1" applyBorder="1" applyAlignment="1" applyProtection="1">
      <alignment horizontal="center" vertical="center"/>
    </xf>
    <xf numFmtId="1" fontId="77" fillId="15" borderId="8" xfId="0" applyNumberFormat="1" applyFont="1" applyFill="1" applyBorder="1" applyAlignment="1" applyProtection="1">
      <alignment horizontal="center" vertical="center"/>
    </xf>
    <xf numFmtId="0" fontId="21" fillId="4" borderId="3" xfId="0" applyNumberFormat="1" applyFont="1" applyFill="1" applyBorder="1" applyAlignment="1" applyProtection="1">
      <alignment horizontal="center" vertical="center" shrinkToFit="1"/>
    </xf>
    <xf numFmtId="0" fontId="21" fillId="4" borderId="20" xfId="0" applyNumberFormat="1" applyFont="1" applyFill="1" applyBorder="1" applyAlignment="1" applyProtection="1">
      <alignment horizontal="center" vertical="center" shrinkToFit="1"/>
    </xf>
    <xf numFmtId="0" fontId="21" fillId="4" borderId="21" xfId="0" applyNumberFormat="1" applyFont="1" applyFill="1" applyBorder="1" applyAlignment="1" applyProtection="1">
      <alignment horizontal="center" vertical="center" shrinkToFit="1"/>
    </xf>
    <xf numFmtId="0" fontId="55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center" vertical="center" shrinkToFit="1"/>
    </xf>
    <xf numFmtId="0" fontId="18" fillId="23" borderId="26" xfId="0" applyNumberFormat="1" applyFont="1" applyFill="1" applyBorder="1" applyAlignment="1" applyProtection="1">
      <alignment horizontal="center" wrapText="1"/>
    </xf>
    <xf numFmtId="0" fontId="0" fillId="23" borderId="8" xfId="0" applyFont="1" applyFill="1" applyBorder="1" applyProtection="1"/>
    <xf numFmtId="0" fontId="46" fillId="23" borderId="7" xfId="0" applyNumberFormat="1" applyFont="1" applyFill="1" applyBorder="1" applyAlignment="1" applyProtection="1">
      <alignment horizontal="center" vertical="center" wrapText="1"/>
    </xf>
    <xf numFmtId="0" fontId="46" fillId="23" borderId="26" xfId="0" applyNumberFormat="1" applyFont="1" applyFill="1" applyBorder="1" applyAlignment="1" applyProtection="1">
      <alignment horizontal="center" vertical="center" wrapText="1"/>
    </xf>
    <xf numFmtId="0" fontId="46" fillId="23" borderId="8" xfId="0" applyNumberFormat="1" applyFont="1" applyFill="1" applyBorder="1" applyAlignment="1" applyProtection="1">
      <alignment horizontal="center" vertical="center" wrapText="1"/>
    </xf>
    <xf numFmtId="2" fontId="21" fillId="4" borderId="6" xfId="0" applyNumberFormat="1" applyFont="1" applyFill="1" applyBorder="1" applyAlignment="1" applyProtection="1">
      <alignment horizontal="center" vertical="center" wrapText="1"/>
    </xf>
    <xf numFmtId="0" fontId="89" fillId="23" borderId="1" xfId="0" applyFont="1" applyFill="1" applyBorder="1" applyAlignment="1" applyProtection="1">
      <alignment horizontal="center" vertical="center" wrapText="1" shrinkToFit="1"/>
    </xf>
    <xf numFmtId="14" fontId="27" fillId="11" borderId="53" xfId="0" applyNumberFormat="1" applyFont="1" applyFill="1" applyBorder="1" applyAlignment="1" applyProtection="1">
      <alignment horizontal="center" vertical="center" shrinkToFit="1"/>
    </xf>
    <xf numFmtId="14" fontId="27" fillId="11" borderId="18" xfId="0" applyNumberFormat="1" applyFont="1" applyFill="1" applyBorder="1" applyAlignment="1" applyProtection="1">
      <alignment horizontal="center" vertical="center" shrinkToFit="1"/>
    </xf>
    <xf numFmtId="2" fontId="21" fillId="2" borderId="2" xfId="0" applyNumberFormat="1" applyFont="1" applyFill="1" applyBorder="1" applyAlignment="1" applyProtection="1">
      <alignment horizontal="center" textRotation="90" wrapText="1"/>
    </xf>
    <xf numFmtId="2" fontId="21" fillId="2" borderId="5" xfId="0" applyNumberFormat="1" applyFont="1" applyFill="1" applyBorder="1" applyAlignment="1" applyProtection="1">
      <alignment horizontal="center" textRotation="90" wrapText="1"/>
    </xf>
    <xf numFmtId="2" fontId="21" fillId="2" borderId="2" xfId="0" applyNumberFormat="1" applyFont="1" applyFill="1" applyBorder="1" applyAlignment="1" applyProtection="1">
      <alignment horizontal="center" vertical="center" wrapText="1"/>
    </xf>
    <xf numFmtId="2" fontId="21" fillId="2" borderId="4" xfId="0" applyNumberFormat="1" applyFont="1" applyFill="1" applyBorder="1" applyAlignment="1" applyProtection="1">
      <alignment horizontal="center" vertical="center" wrapText="1"/>
    </xf>
    <xf numFmtId="2" fontId="22" fillId="2" borderId="4" xfId="0" applyNumberFormat="1" applyFont="1" applyFill="1" applyBorder="1" applyAlignment="1" applyProtection="1">
      <alignment horizontal="center" vertical="center" wrapText="1"/>
    </xf>
    <xf numFmtId="0" fontId="32" fillId="13" borderId="34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5" xfId="0" applyFont="1" applyFill="1" applyBorder="1" applyAlignment="1" applyProtection="1">
      <alignment horizontal="center" vertical="center" textRotation="90" wrapText="1"/>
      <protection hidden="1"/>
    </xf>
    <xf numFmtId="0" fontId="32" fillId="13" borderId="36" xfId="0" applyFont="1" applyFill="1" applyBorder="1" applyAlignment="1" applyProtection="1">
      <alignment horizontal="center" vertical="center" textRotation="90" wrapText="1"/>
      <protection hidden="1"/>
    </xf>
    <xf numFmtId="0" fontId="33" fillId="17" borderId="33" xfId="0" applyFont="1" applyFill="1" applyBorder="1" applyAlignment="1" applyProtection="1">
      <alignment horizontal="center"/>
      <protection hidden="1"/>
    </xf>
    <xf numFmtId="0" fontId="33" fillId="17" borderId="30" xfId="0" applyFont="1" applyFill="1" applyBorder="1" applyAlignment="1" applyProtection="1">
      <alignment horizontal="center"/>
      <protection hidden="1"/>
    </xf>
    <xf numFmtId="49" fontId="33" fillId="17" borderId="7" xfId="0" applyNumberFormat="1" applyFont="1" applyFill="1" applyBorder="1" applyAlignment="1" applyProtection="1">
      <alignment horizontal="center"/>
      <protection hidden="1"/>
    </xf>
    <xf numFmtId="49" fontId="33" fillId="17" borderId="8" xfId="0" applyNumberFormat="1" applyFont="1" applyFill="1" applyBorder="1" applyAlignment="1" applyProtection="1">
      <alignment horizontal="center"/>
      <protection hidden="1"/>
    </xf>
    <xf numFmtId="0" fontId="33" fillId="17" borderId="7" xfId="0" applyFont="1" applyFill="1" applyBorder="1" applyAlignment="1" applyProtection="1">
      <alignment horizontal="center"/>
      <protection hidden="1"/>
    </xf>
    <xf numFmtId="0" fontId="33" fillId="17" borderId="8" xfId="0" applyFont="1" applyFill="1" applyBorder="1" applyAlignment="1" applyProtection="1">
      <alignment horizontal="center"/>
      <protection hidden="1"/>
    </xf>
    <xf numFmtId="0" fontId="33" fillId="17" borderId="32" xfId="0" applyFont="1" applyFill="1" applyBorder="1" applyAlignment="1" applyProtection="1">
      <alignment horizontal="center"/>
      <protection hidden="1"/>
    </xf>
    <xf numFmtId="0" fontId="33" fillId="17" borderId="31" xfId="0" applyFont="1" applyFill="1" applyBorder="1" applyAlignment="1" applyProtection="1">
      <alignment horizontal="center"/>
      <protection hidden="1"/>
    </xf>
    <xf numFmtId="0" fontId="44" fillId="2" borderId="7" xfId="0" applyNumberFormat="1" applyFont="1" applyFill="1" applyBorder="1" applyAlignment="1" applyProtection="1">
      <alignment horizontal="center" wrapText="1"/>
    </xf>
    <xf numFmtId="0" fontId="44" fillId="2" borderId="26" xfId="0" applyNumberFormat="1" applyFont="1" applyFill="1" applyBorder="1" applyAlignment="1" applyProtection="1">
      <alignment horizontal="center" wrapText="1"/>
    </xf>
    <xf numFmtId="0" fontId="44" fillId="2" borderId="8" xfId="0" applyNumberFormat="1" applyFont="1" applyFill="1" applyBorder="1" applyAlignment="1" applyProtection="1">
      <alignment horizontal="center" wrapText="1"/>
    </xf>
    <xf numFmtId="0" fontId="47" fillId="2" borderId="26" xfId="0" applyNumberFormat="1" applyFont="1" applyFill="1" applyBorder="1" applyAlignment="1" applyProtection="1">
      <alignment horizontal="center" wrapText="1"/>
    </xf>
    <xf numFmtId="0" fontId="47" fillId="2" borderId="8" xfId="0" applyNumberFormat="1" applyFont="1" applyFill="1" applyBorder="1" applyAlignment="1" applyProtection="1">
      <alignment horizontal="center" wrapText="1"/>
    </xf>
    <xf numFmtId="0" fontId="44" fillId="2" borderId="7" xfId="0" applyNumberFormat="1" applyFont="1" applyFill="1" applyBorder="1" applyAlignment="1" applyProtection="1">
      <alignment horizontal="center" vertical="center" wrapText="1"/>
    </xf>
    <xf numFmtId="0" fontId="44" fillId="2" borderId="26" xfId="0" applyNumberFormat="1" applyFont="1" applyFill="1" applyBorder="1" applyAlignment="1" applyProtection="1">
      <alignment horizontal="center" vertical="center" wrapText="1"/>
    </xf>
    <xf numFmtId="0" fontId="44" fillId="2" borderId="8" xfId="0" applyNumberFormat="1" applyFont="1" applyFill="1" applyBorder="1" applyAlignment="1" applyProtection="1">
      <alignment horizontal="center" vertical="center" wrapText="1"/>
    </xf>
    <xf numFmtId="0" fontId="47" fillId="0" borderId="6" xfId="0" applyNumberFormat="1" applyFont="1" applyFill="1" applyBorder="1" applyAlignment="1" applyProtection="1">
      <alignment horizontal="center" vertical="center" wrapText="1"/>
    </xf>
    <xf numFmtId="0" fontId="47" fillId="2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26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wrapText="1"/>
    </xf>
    <xf numFmtId="0" fontId="4" fillId="2" borderId="8" xfId="0" applyNumberFormat="1" applyFont="1" applyFill="1" applyBorder="1" applyAlignment="1" applyProtection="1">
      <alignment horizontal="center" wrapText="1"/>
    </xf>
    <xf numFmtId="2" fontId="21" fillId="4" borderId="15" xfId="0" applyNumberFormat="1" applyFont="1" applyFill="1" applyBorder="1" applyAlignment="1" applyProtection="1">
      <alignment horizontal="center" vertical="center" wrapText="1"/>
    </xf>
    <xf numFmtId="2" fontId="21" fillId="4" borderId="16" xfId="0" applyNumberFormat="1" applyFont="1" applyFill="1" applyBorder="1" applyAlignment="1" applyProtection="1">
      <alignment horizontal="center" vertical="center" wrapText="1"/>
    </xf>
    <xf numFmtId="2" fontId="21" fillId="4" borderId="17" xfId="0" applyNumberFormat="1" applyFont="1" applyFill="1" applyBorder="1" applyAlignment="1" applyProtection="1">
      <alignment horizontal="center" vertical="center" wrapText="1"/>
    </xf>
    <xf numFmtId="2" fontId="21" fillId="4" borderId="22" xfId="0" applyNumberFormat="1" applyFont="1" applyFill="1" applyBorder="1" applyAlignment="1" applyProtection="1">
      <alignment horizontal="center" vertical="center" wrapText="1"/>
    </xf>
    <xf numFmtId="2" fontId="21" fillId="4" borderId="0" xfId="0" applyNumberFormat="1" applyFont="1" applyFill="1" applyBorder="1" applyAlignment="1" applyProtection="1">
      <alignment horizontal="center" vertical="center" wrapText="1"/>
    </xf>
    <xf numFmtId="2" fontId="21" fillId="4" borderId="23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2" borderId="15" xfId="0" applyNumberFormat="1" applyFont="1" applyFill="1" applyBorder="1" applyAlignment="1" applyProtection="1">
      <alignment horizontal="center" vertical="center" wrapText="1"/>
    </xf>
    <xf numFmtId="0" fontId="15" fillId="2" borderId="16" xfId="0" applyNumberFormat="1" applyFont="1" applyFill="1" applyBorder="1" applyAlignment="1" applyProtection="1">
      <alignment horizontal="center" vertical="center" wrapText="1"/>
    </xf>
    <xf numFmtId="0" fontId="15" fillId="2" borderId="17" xfId="0" applyNumberFormat="1" applyFont="1" applyFill="1" applyBorder="1" applyAlignment="1" applyProtection="1">
      <alignment horizontal="center" vertical="center" wrapText="1"/>
    </xf>
    <xf numFmtId="0" fontId="15" fillId="2" borderId="53" xfId="0" applyNumberFormat="1" applyFont="1" applyFill="1" applyBorder="1" applyAlignment="1" applyProtection="1">
      <alignment horizontal="center" vertical="center" wrapText="1"/>
    </xf>
    <xf numFmtId="0" fontId="15" fillId="2" borderId="18" xfId="0" applyNumberFormat="1" applyFont="1" applyFill="1" applyBorder="1" applyAlignment="1" applyProtection="1">
      <alignment horizontal="center" vertical="center" wrapText="1"/>
    </xf>
    <xf numFmtId="0" fontId="15" fillId="2" borderId="19" xfId="0" applyNumberFormat="1" applyFont="1" applyFill="1" applyBorder="1" applyAlignment="1" applyProtection="1">
      <alignment horizontal="center" vertical="center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2" borderId="20" xfId="0" applyNumberFormat="1" applyFont="1" applyFill="1" applyBorder="1" applyAlignment="1" applyProtection="1">
      <alignment horizontal="center" vertical="center" wrapText="1"/>
    </xf>
    <xf numFmtId="0" fontId="15" fillId="2" borderId="21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shrinkToFit="1"/>
    </xf>
    <xf numFmtId="0" fontId="21" fillId="2" borderId="20" xfId="0" applyNumberFormat="1" applyFont="1" applyFill="1" applyBorder="1" applyAlignment="1" applyProtection="1">
      <alignment horizontal="center" vertical="center" shrinkToFit="1"/>
    </xf>
    <xf numFmtId="0" fontId="21" fillId="2" borderId="21" xfId="0" applyNumberFormat="1" applyFont="1" applyFill="1" applyBorder="1" applyAlignment="1" applyProtection="1">
      <alignment horizontal="center" vertical="center" shrinkToFit="1"/>
    </xf>
    <xf numFmtId="0" fontId="21" fillId="8" borderId="3" xfId="0" applyNumberFormat="1" applyFont="1" applyFill="1" applyBorder="1" applyAlignment="1" applyProtection="1">
      <alignment horizontal="left" vertical="center" shrinkToFit="1"/>
    </xf>
    <xf numFmtId="0" fontId="21" fillId="8" borderId="20" xfId="0" applyNumberFormat="1" applyFont="1" applyFill="1" applyBorder="1" applyAlignment="1" applyProtection="1">
      <alignment horizontal="left" vertical="center" shrinkToFit="1"/>
    </xf>
    <xf numFmtId="0" fontId="21" fillId="8" borderId="21" xfId="0" applyNumberFormat="1" applyFont="1" applyFill="1" applyBorder="1" applyAlignment="1" applyProtection="1">
      <alignment horizontal="left" vertical="center" shrinkToFit="1"/>
    </xf>
    <xf numFmtId="0" fontId="11" fillId="14" borderId="10" xfId="0" applyFont="1" applyFill="1" applyBorder="1" applyAlignment="1" applyProtection="1">
      <alignment horizontal="center" vertical="center"/>
    </xf>
    <xf numFmtId="0" fontId="11" fillId="14" borderId="14" xfId="0" applyFont="1" applyFill="1" applyBorder="1" applyAlignment="1" applyProtection="1">
      <alignment horizontal="center" vertical="center"/>
    </xf>
    <xf numFmtId="0" fontId="11" fillId="14" borderId="11" xfId="0" applyFont="1" applyFill="1" applyBorder="1" applyAlignment="1" applyProtection="1">
      <alignment horizontal="center" vertical="center"/>
    </xf>
    <xf numFmtId="1" fontId="19" fillId="15" borderId="7" xfId="0" applyNumberFormat="1" applyFont="1" applyFill="1" applyBorder="1" applyAlignment="1" applyProtection="1">
      <alignment horizontal="center" vertical="center"/>
    </xf>
    <xf numFmtId="1" fontId="19" fillId="15" borderId="26" xfId="0" applyNumberFormat="1" applyFont="1" applyFill="1" applyBorder="1" applyAlignment="1" applyProtection="1">
      <alignment horizontal="center" vertical="center"/>
    </xf>
    <xf numFmtId="1" fontId="19" fillId="15" borderId="8" xfId="0" applyNumberFormat="1" applyFont="1" applyFill="1" applyBorder="1" applyAlignment="1" applyProtection="1">
      <alignment horizontal="center" vertical="center"/>
    </xf>
    <xf numFmtId="0" fontId="24" fillId="11" borderId="3" xfId="0" applyFont="1" applyFill="1" applyBorder="1" applyAlignment="1" applyProtection="1">
      <alignment horizontal="center" vertical="center" wrapText="1"/>
    </xf>
    <xf numFmtId="0" fontId="24" fillId="11" borderId="20" xfId="0" applyFont="1" applyFill="1" applyBorder="1" applyAlignment="1" applyProtection="1">
      <alignment horizontal="center" vertical="center" wrapText="1"/>
    </xf>
    <xf numFmtId="0" fontId="28" fillId="11" borderId="3" xfId="0" applyFont="1" applyFill="1" applyBorder="1" applyAlignment="1" applyProtection="1">
      <alignment horizontal="center" vertical="center" shrinkToFit="1"/>
    </xf>
    <xf numFmtId="0" fontId="28" fillId="11" borderId="20" xfId="0" applyFont="1" applyFill="1" applyBorder="1" applyAlignment="1" applyProtection="1">
      <alignment horizontal="center" vertical="center" shrinkToFit="1"/>
    </xf>
    <xf numFmtId="0" fontId="53" fillId="12" borderId="3" xfId="0" applyFont="1" applyFill="1" applyBorder="1" applyAlignment="1" applyProtection="1">
      <alignment horizontal="center" vertical="center" shrinkToFit="1"/>
    </xf>
    <xf numFmtId="0" fontId="53" fillId="12" borderId="20" xfId="0" applyFont="1" applyFill="1" applyBorder="1" applyAlignment="1" applyProtection="1">
      <alignment horizontal="center" vertical="center" shrinkToFit="1"/>
    </xf>
    <xf numFmtId="0" fontId="53" fillId="12" borderId="21" xfId="0" applyFont="1" applyFill="1" applyBorder="1" applyAlignment="1" applyProtection="1">
      <alignment horizontal="center" vertical="center" shrinkToFit="1"/>
    </xf>
    <xf numFmtId="14" fontId="51" fillId="12" borderId="3" xfId="0" applyNumberFormat="1" applyFont="1" applyFill="1" applyBorder="1" applyAlignment="1" applyProtection="1">
      <alignment horizontal="center" vertical="center" shrinkToFit="1"/>
    </xf>
    <xf numFmtId="14" fontId="51" fillId="12" borderId="21" xfId="0" applyNumberFormat="1" applyFont="1" applyFill="1" applyBorder="1" applyAlignment="1" applyProtection="1">
      <alignment horizontal="center" vertical="center" shrinkToFi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20" xfId="0" applyFont="1" applyFill="1" applyBorder="1" applyAlignment="1" applyProtection="1">
      <alignment horizontal="center" vertical="center" wrapText="1"/>
    </xf>
    <xf numFmtId="0" fontId="6" fillId="4" borderId="21" xfId="0" applyFont="1" applyFill="1" applyBorder="1" applyAlignment="1" applyProtection="1">
      <alignment horizontal="center" vertical="center" wrapText="1"/>
    </xf>
    <xf numFmtId="0" fontId="14" fillId="5" borderId="2" xfId="0" applyFont="1" applyFill="1" applyBorder="1" applyAlignment="1" applyProtection="1">
      <alignment horizontal="center" vertical="center" wrapText="1" shrinkToFit="1"/>
    </xf>
    <xf numFmtId="0" fontId="14" fillId="5" borderId="4" xfId="0" applyFont="1" applyFill="1" applyBorder="1" applyAlignment="1" applyProtection="1">
      <alignment horizontal="center" vertical="center" wrapText="1" shrinkToFi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20" xfId="0" applyFont="1" applyFill="1" applyBorder="1" applyAlignment="1" applyProtection="1">
      <alignment horizontal="center" vertical="center" wrapText="1"/>
    </xf>
    <xf numFmtId="0" fontId="9" fillId="8" borderId="21" xfId="0" applyFont="1" applyFill="1" applyBorder="1" applyAlignment="1" applyProtection="1">
      <alignment horizontal="center" vertical="center" wrapText="1"/>
    </xf>
    <xf numFmtId="0" fontId="101" fillId="16" borderId="0" xfId="0" applyFont="1" applyFill="1" applyAlignment="1">
      <alignment horizontal="center" vertical="top"/>
    </xf>
    <xf numFmtId="0" fontId="80" fillId="12" borderId="101" xfId="0" applyFont="1" applyFill="1" applyBorder="1" applyAlignment="1" applyProtection="1">
      <alignment horizontal="center"/>
    </xf>
    <xf numFmtId="0" fontId="80" fillId="12" borderId="27" xfId="0" applyFont="1" applyFill="1" applyBorder="1" applyAlignment="1" applyProtection="1">
      <alignment horizontal="center"/>
    </xf>
    <xf numFmtId="0" fontId="80" fillId="12" borderId="29" xfId="0" applyFont="1" applyFill="1" applyBorder="1" applyAlignment="1" applyProtection="1">
      <alignment horizontal="center"/>
    </xf>
    <xf numFmtId="0" fontId="81" fillId="12" borderId="12" xfId="0" applyFont="1" applyFill="1" applyBorder="1" applyAlignment="1" applyProtection="1">
      <alignment horizontal="center" vertical="center"/>
    </xf>
    <xf numFmtId="0" fontId="81" fillId="12" borderId="13" xfId="0" applyFont="1" applyFill="1" applyBorder="1" applyAlignment="1" applyProtection="1">
      <alignment horizontal="center" vertical="center"/>
    </xf>
    <xf numFmtId="0" fontId="81" fillId="12" borderId="10" xfId="0" applyFont="1" applyFill="1" applyBorder="1" applyAlignment="1" applyProtection="1">
      <alignment horizontal="center" vertical="center"/>
    </xf>
    <xf numFmtId="0" fontId="81" fillId="12" borderId="11" xfId="0" applyFont="1" applyFill="1" applyBorder="1" applyAlignment="1" applyProtection="1">
      <alignment horizontal="center" vertical="center"/>
    </xf>
    <xf numFmtId="0" fontId="83" fillId="16" borderId="0" xfId="0" applyFont="1" applyFill="1" applyAlignment="1" applyProtection="1">
      <alignment horizontal="center" vertical="center"/>
    </xf>
    <xf numFmtId="0" fontId="6" fillId="18" borderId="54" xfId="0" applyFont="1" applyFill="1" applyBorder="1" applyAlignment="1">
      <alignment horizontal="center" vertical="center" wrapText="1"/>
    </xf>
    <xf numFmtId="0" fontId="6" fillId="18" borderId="0" xfId="0" applyFont="1" applyFill="1" applyAlignment="1">
      <alignment horizontal="center" vertical="center" wrapText="1"/>
    </xf>
  </cellXfs>
  <cellStyles count="7">
    <cellStyle name="Köprü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6" xr:uid="{00000000-0005-0000-0000-000004000000}"/>
    <cellStyle name="Normal 3" xfId="4" xr:uid="{00000000-0005-0000-0000-000005000000}"/>
    <cellStyle name="Normal 4" xfId="3" xr:uid="{00000000-0005-0000-0000-000006000000}"/>
  </cellStyles>
  <dxfs count="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indexed="40"/>
        </patternFill>
      </fill>
    </dxf>
    <dxf>
      <fill>
        <patternFill>
          <bgColor rgb="FF92D050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1.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 Sınav'!$F$5</c:f>
              <c:strCache>
                <c:ptCount val="1"/>
                <c:pt idx="0">
                  <c:v>1.SORU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'1. Sınav'!$F$55</c:f>
              <c:numCache>
                <c:formatCode>0.00</c:formatCode>
                <c:ptCount val="1"/>
                <c:pt idx="0">
                  <c:v>72.268907563025209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CF-4796-A1B0-E4A37C9663E9}"/>
            </c:ext>
          </c:extLst>
        </c:ser>
        <c:ser>
          <c:idx val="1"/>
          <c:order val="1"/>
          <c:tx>
            <c:strRef>
              <c:f>'1. Sınav'!$G$5</c:f>
              <c:strCache>
                <c:ptCount val="1"/>
                <c:pt idx="0">
                  <c:v>2.SORU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Sınav'!$G$55</c:f>
              <c:numCache>
                <c:formatCode>0.00</c:formatCode>
                <c:ptCount val="1"/>
                <c:pt idx="0">
                  <c:v>70.588235294117652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15-4F9C-B35F-77EC6DD30586}"/>
            </c:ext>
          </c:extLst>
        </c:ser>
        <c:ser>
          <c:idx val="2"/>
          <c:order val="2"/>
          <c:tx>
            <c:strRef>
              <c:f>'1. Sınav'!$H$5</c:f>
              <c:strCache>
                <c:ptCount val="1"/>
                <c:pt idx="0">
                  <c:v>3.SORU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Sınav'!$H$55</c:f>
              <c:numCache>
                <c:formatCode>0.00</c:formatCode>
                <c:ptCount val="1"/>
                <c:pt idx="0">
                  <c:v>28.571428571428573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15-4F9C-B35F-77EC6DD30586}"/>
            </c:ext>
          </c:extLst>
        </c:ser>
        <c:ser>
          <c:idx val="3"/>
          <c:order val="3"/>
          <c:tx>
            <c:strRef>
              <c:f>'1. Sınav'!$I$5</c:f>
              <c:strCache>
                <c:ptCount val="1"/>
                <c:pt idx="0">
                  <c:v>4.SORU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Sınav'!$I$55</c:f>
              <c:numCache>
                <c:formatCode>0.00</c:formatCode>
                <c:ptCount val="1"/>
                <c:pt idx="0">
                  <c:v>81.512605042016816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15-4F9C-B35F-77EC6DD30586}"/>
            </c:ext>
          </c:extLst>
        </c:ser>
        <c:ser>
          <c:idx val="4"/>
          <c:order val="4"/>
          <c:tx>
            <c:strRef>
              <c:f>'1. Sınav'!$J$5</c:f>
              <c:strCache>
                <c:ptCount val="1"/>
                <c:pt idx="0">
                  <c:v>5.SORU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Sınav'!$J$55</c:f>
              <c:numCache>
                <c:formatCode>0.00</c:formatCode>
                <c:ptCount val="1"/>
                <c:pt idx="0">
                  <c:v>72.268907563025209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15-4F9C-B35F-77EC6DD30586}"/>
            </c:ext>
          </c:extLst>
        </c:ser>
        <c:ser>
          <c:idx val="5"/>
          <c:order val="5"/>
          <c:tx>
            <c:strRef>
              <c:f>'1. Sınav'!$K$5</c:f>
              <c:strCache>
                <c:ptCount val="1"/>
                <c:pt idx="0">
                  <c:v>6.SORU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Sınav'!$K$55</c:f>
              <c:numCache>
                <c:formatCode>0.00</c:formatCode>
                <c:ptCount val="1"/>
                <c:pt idx="0">
                  <c:v>68.907563025210081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15-4F9C-B35F-77EC6DD30586}"/>
            </c:ext>
          </c:extLst>
        </c:ser>
        <c:ser>
          <c:idx val="6"/>
          <c:order val="6"/>
          <c:tx>
            <c:strRef>
              <c:f>'1. Sınav'!$L$5</c:f>
              <c:strCache>
                <c:ptCount val="1"/>
                <c:pt idx="0">
                  <c:v>7.SORU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Sınav'!$L$55</c:f>
              <c:numCache>
                <c:formatCode>0.00</c:formatCode>
                <c:ptCount val="1"/>
                <c:pt idx="0">
                  <c:v>65.546218487394952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15-4F9C-B35F-77EC6DD30586}"/>
            </c:ext>
          </c:extLst>
        </c:ser>
        <c:ser>
          <c:idx val="7"/>
          <c:order val="7"/>
          <c:tx>
            <c:strRef>
              <c:f>'1. Sınav'!$M$5</c:f>
              <c:strCache>
                <c:ptCount val="1"/>
                <c:pt idx="0">
                  <c:v>8.SORU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Sınav'!$M$55</c:f>
              <c:numCache>
                <c:formatCode>0.00</c:formatCode>
                <c:ptCount val="1"/>
                <c:pt idx="0">
                  <c:v>66.386554621848745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15-4F9C-B35F-77EC6DD30586}"/>
            </c:ext>
          </c:extLst>
        </c:ser>
        <c:ser>
          <c:idx val="8"/>
          <c:order val="8"/>
          <c:tx>
            <c:strRef>
              <c:f>'1. Sınav'!$N$5</c:f>
              <c:strCache>
                <c:ptCount val="1"/>
                <c:pt idx="0">
                  <c:v>9.SORU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Sınav'!$N$55</c:f>
              <c:numCache>
                <c:formatCode>0.00</c:formatCode>
                <c:ptCount val="1"/>
                <c:pt idx="0">
                  <c:v>68.067226890756302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15-4F9C-B35F-77EC6DD30586}"/>
            </c:ext>
          </c:extLst>
        </c:ser>
        <c:ser>
          <c:idx val="9"/>
          <c:order val="9"/>
          <c:tx>
            <c:strRef>
              <c:f>'1. Sınav'!$O$5</c:f>
              <c:strCache>
                <c:ptCount val="1"/>
                <c:pt idx="0">
                  <c:v>10.SORU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Sınav'!$O$55</c:f>
              <c:numCache>
                <c:formatCode>0.00</c:formatCode>
                <c:ptCount val="1"/>
                <c:pt idx="0">
                  <c:v>82.352941176470594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15-4F9C-B35F-77EC6DD30586}"/>
            </c:ext>
          </c:extLst>
        </c:ser>
        <c:ser>
          <c:idx val="10"/>
          <c:order val="10"/>
          <c:tx>
            <c:strRef>
              <c:f>'1. Sınav'!$P$5</c:f>
              <c:strCache>
                <c:ptCount val="1"/>
                <c:pt idx="0">
                  <c:v>11.SORU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Sınav'!$P$55</c:f>
              <c:numCache>
                <c:formatCode>0.00</c:formatCode>
                <c:ptCount val="1"/>
                <c:pt idx="0">
                  <c:v>77.310924369747909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15-4F9C-B35F-77EC6DD30586}"/>
            </c:ext>
          </c:extLst>
        </c:ser>
        <c:ser>
          <c:idx val="11"/>
          <c:order val="11"/>
          <c:tx>
            <c:strRef>
              <c:f>'1. Sınav'!$Q$5</c:f>
              <c:strCache>
                <c:ptCount val="1"/>
                <c:pt idx="0">
                  <c:v>12.SORU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Sınav'!$Q$55</c:f>
              <c:numCache>
                <c:formatCode>0.00</c:formatCode>
                <c:ptCount val="1"/>
                <c:pt idx="0">
                  <c:v>77.310924369747909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15-4F9C-B35F-77EC6DD30586}"/>
            </c:ext>
          </c:extLst>
        </c:ser>
        <c:ser>
          <c:idx val="12"/>
          <c:order val="12"/>
          <c:tx>
            <c:strRef>
              <c:f>'1. Sınav'!$R$5</c:f>
              <c:strCache>
                <c:ptCount val="1"/>
                <c:pt idx="0">
                  <c:v>13.SORU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Sınav'!$R$55</c:f>
              <c:numCache>
                <c:formatCode>0.00</c:formatCode>
                <c:ptCount val="1"/>
                <c:pt idx="0">
                  <c:v>101.96078431372548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D15-4F9C-B35F-77EC6DD30586}"/>
            </c:ext>
          </c:extLst>
        </c:ser>
        <c:ser>
          <c:idx val="13"/>
          <c:order val="13"/>
          <c:tx>
            <c:strRef>
              <c:f>'1. Sınav'!$S$5</c:f>
              <c:strCache>
                <c:ptCount val="1"/>
                <c:pt idx="0">
                  <c:v>14.SORU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Sınav'!$S$55</c:f>
              <c:numCache>
                <c:formatCode>0.00</c:formatCode>
                <c:ptCount val="1"/>
                <c:pt idx="0">
                  <c:v>97.64705882352942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D15-4F9C-B35F-77EC6DD30586}"/>
            </c:ext>
          </c:extLst>
        </c:ser>
        <c:ser>
          <c:idx val="14"/>
          <c:order val="14"/>
          <c:tx>
            <c:strRef>
              <c:f>'1. Sınav'!$T$5</c:f>
              <c:strCache>
                <c:ptCount val="1"/>
                <c:pt idx="0">
                  <c:v>15.SORU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Sınav'!$T$55</c:f>
              <c:numCache>
                <c:formatCode>0.00</c:formatCode>
                <c:ptCount val="1"/>
                <c:pt idx="0">
                  <c:v>95.294117647058812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15-4F9C-B35F-77EC6DD30586}"/>
            </c:ext>
          </c:extLst>
        </c:ser>
        <c:ser>
          <c:idx val="15"/>
          <c:order val="15"/>
          <c:tx>
            <c:strRef>
              <c:f>'1. Sınav'!$U$5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Sınav'!$U$55</c:f>
            </c:numRef>
          </c:val>
          <c:extLst>
            <c:ext xmlns:c16="http://schemas.microsoft.com/office/drawing/2014/chart" uri="{C3380CC4-5D6E-409C-BE32-E72D297353CC}">
              <c16:uniqueId val="{0000000F-AD15-4F9C-B35F-77EC6DD30586}"/>
            </c:ext>
          </c:extLst>
        </c:ser>
        <c:ser>
          <c:idx val="16"/>
          <c:order val="16"/>
          <c:tx>
            <c:strRef>
              <c:f>'1. Sınav'!$V$5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Sınav'!$V$55</c:f>
            </c:numRef>
          </c:val>
          <c:extLst>
            <c:ext xmlns:c16="http://schemas.microsoft.com/office/drawing/2014/chart" uri="{C3380CC4-5D6E-409C-BE32-E72D297353CC}">
              <c16:uniqueId val="{00000010-AD15-4F9C-B35F-77EC6DD30586}"/>
            </c:ext>
          </c:extLst>
        </c:ser>
        <c:ser>
          <c:idx val="17"/>
          <c:order val="17"/>
          <c:tx>
            <c:strRef>
              <c:f>'1. Sınav'!$W$5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Sınav'!$W$55</c:f>
            </c:numRef>
          </c:val>
          <c:extLst>
            <c:ext xmlns:c16="http://schemas.microsoft.com/office/drawing/2014/chart" uri="{C3380CC4-5D6E-409C-BE32-E72D297353CC}">
              <c16:uniqueId val="{00000011-AD15-4F9C-B35F-77EC6DD30586}"/>
            </c:ext>
          </c:extLst>
        </c:ser>
        <c:ser>
          <c:idx val="18"/>
          <c:order val="18"/>
          <c:tx>
            <c:strRef>
              <c:f>'1. Sınav'!$X$5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1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Sınav'!$X$55</c:f>
            </c:numRef>
          </c:val>
          <c:extLst>
            <c:ext xmlns:c16="http://schemas.microsoft.com/office/drawing/2014/chart" uri="{C3380CC4-5D6E-409C-BE32-E72D297353CC}">
              <c16:uniqueId val="{00000012-AD15-4F9C-B35F-77EC6DD30586}"/>
            </c:ext>
          </c:extLst>
        </c:ser>
        <c:ser>
          <c:idx val="19"/>
          <c:order val="19"/>
          <c:tx>
            <c:strRef>
              <c:f>'1. Sınav'!$Y$5</c:f>
              <c:strCache>
                <c:ptCount val="1"/>
                <c:pt idx="0">
                  <c:v> </c:v>
                </c:pt>
              </c:strCache>
            </c:strRef>
          </c:tx>
          <c:spPr>
            <a:solidFill>
              <a:schemeClr val="accent2">
                <a:lumMod val="8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'1. Sınav'!$Y$55</c:f>
            </c:numRef>
          </c:val>
          <c:extLst>
            <c:ext xmlns:c16="http://schemas.microsoft.com/office/drawing/2014/chart" uri="{C3380CC4-5D6E-409C-BE32-E72D297353CC}">
              <c16:uniqueId val="{00000013-AD15-4F9C-B35F-77EC6DD3058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142016"/>
        <c:axId val="89143936"/>
      </c:barChart>
      <c:catAx>
        <c:axId val="89142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6.9004337182984696E-4"/>
              <c:y val="0.78412747414540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143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143936"/>
        <c:scaling>
          <c:orientation val="minMax"/>
          <c:max val="100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2.0436847941306777E-2"/>
              <c:y val="9.5572665244164081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1420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</a:defRPr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0"/>
          <c:w val="0.80000248016641917"/>
          <c:h val="0.78714687243381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6"/>
                </a:gs>
                <a:gs pos="100000">
                  <a:schemeClr val="accent6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 Sınav'!$D$72:$D$76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'1. Sınav'!$E$72:$E$76</c:f>
              <c:numCache>
                <c:formatCode>General</c:formatCode>
                <c:ptCount val="5"/>
                <c:pt idx="0">
                  <c:v>6</c:v>
                </c:pt>
                <c:pt idx="1">
                  <c:v>5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D-492B-870B-A04D27433A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8910464"/>
        <c:axId val="88924928"/>
      </c:barChart>
      <c:catAx>
        <c:axId val="88910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11338038758314765"/>
              <c:y val="0.85960872690479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89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924928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 sz="1050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0.12780997823445164"/>
              <c:y val="4.870402748837034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891046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SINAV SONUÇ DAĞILIMI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3.1447191088493379E-2"/>
          <c:y val="0.1594324428977672"/>
          <c:w val="0.93712794009354339"/>
          <c:h val="0.4612923195308010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Sınav'!$B$87:$B$96</c:f>
              <c:strCache>
                <c:ptCount val="10"/>
                <c:pt idx="0">
                  <c:v>0 -10</c:v>
                </c:pt>
                <c:pt idx="1">
                  <c:v>11-20</c:v>
                </c:pt>
                <c:pt idx="2">
                  <c:v>21-30</c:v>
                </c:pt>
                <c:pt idx="3">
                  <c:v>31-40</c:v>
                </c:pt>
                <c:pt idx="4">
                  <c:v>41-50</c:v>
                </c:pt>
                <c:pt idx="5">
                  <c:v>51-60</c:v>
                </c:pt>
                <c:pt idx="6">
                  <c:v>61-70 </c:v>
                </c:pt>
                <c:pt idx="7">
                  <c:v>71-80</c:v>
                </c:pt>
                <c:pt idx="8">
                  <c:v>80-90</c:v>
                </c:pt>
                <c:pt idx="9">
                  <c:v>91-100</c:v>
                </c:pt>
              </c:strCache>
            </c:strRef>
          </c:cat>
          <c:val>
            <c:numRef>
              <c:f>'1. Sınav'!$D$87:$D$96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5</c:v>
                </c:pt>
                <c:pt idx="9" formatCode="General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E-4805-B415-DF18768D083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89201280"/>
        <c:axId val="89207168"/>
      </c:barChart>
      <c:catAx>
        <c:axId val="8920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207168"/>
        <c:crosses val="autoZero"/>
        <c:auto val="1"/>
        <c:lblAlgn val="ctr"/>
        <c:lblOffset val="100"/>
        <c:noMultiLvlLbl val="0"/>
      </c:catAx>
      <c:valAx>
        <c:axId val="89207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crossAx val="89201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  <a:scene3d>
      <a:camera prst="orthographicFront"/>
      <a:lightRig rig="threePt" dir="t"/>
    </a:scene3d>
    <a:sp3d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587041973590146"/>
          <c:y val="7.766984353654649E-2"/>
          <c:w val="0.79832498435096111"/>
          <c:h val="0.78640793027449718"/>
        </c:manualLayout>
      </c:layout>
      <c:barChart>
        <c:barDir val="bar"/>
        <c:grouping val="stack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Sınav'!$A$84:$A$85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Sınav'!$E$84:$E$85</c:f>
              <c:numCache>
                <c:formatCode>General</c:formatCode>
                <c:ptCount val="2"/>
                <c:pt idx="0">
                  <c:v>15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9-429E-8E1F-5589E39B7B87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 Sınav'!$A$84:$A$85</c:f>
              <c:strCache>
                <c:ptCount val="2"/>
                <c:pt idx="0">
                  <c:v>BAŞARILI ÖĞRENCİ SAYISI </c:v>
                </c:pt>
                <c:pt idx="1">
                  <c:v>BAŞARISIZ ÖĞRENCİ SAYISI</c:v>
                </c:pt>
              </c:strCache>
            </c:strRef>
          </c:cat>
          <c:val>
            <c:numRef>
              <c:f>'1. Sınav'!$I$84:$I$85</c:f>
              <c:numCache>
                <c:formatCode>0.00</c:formatCode>
                <c:ptCount val="2"/>
                <c:pt idx="0">
                  <c:v>88.235294117647058</c:v>
                </c:pt>
                <c:pt idx="1">
                  <c:v>11.764705882352942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09-429E-8E1F-5589E39B7B8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836826959"/>
        <c:axId val="1836831119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'1. Sınav'!$A$84:$A$85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'1. Sınav'!$B$84:$B$85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09-429E-8E1F-5589E39B7B8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Sınav'!$C$84:$C$85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D09-429E-8E1F-5589E39B7B8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Sınav'!$D$84:$D$85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D09-429E-8E1F-5589E39B7B87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Sınav'!$J$84:$J$85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D09-429E-8E1F-5589E39B7B87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r-T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Sınav'!$A$84:$A$85</c15:sqref>
                        </c15:formulaRef>
                      </c:ext>
                    </c:extLst>
                    <c:strCache>
                      <c:ptCount val="2"/>
                      <c:pt idx="0">
                        <c:v>BAŞARILI ÖĞRENCİ SAYISI </c:v>
                      </c:pt>
                      <c:pt idx="1">
                        <c:v>BAŞARISIZ ÖĞRENCİ SAYISI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'1. Sınav'!$K$84:$K$85</c15:sqref>
                        </c15:formulaRef>
                      </c:ext>
                    </c:extLst>
                    <c:numCache>
                      <c:formatCode>0.00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D09-429E-8E1F-5589E39B7B87}"/>
                  </c:ext>
                </c:extLst>
              </c15:ser>
            </c15:filteredBarSeries>
          </c:ext>
        </c:extLst>
      </c:barChart>
      <c:catAx>
        <c:axId val="1836826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836831119"/>
        <c:crosses val="autoZero"/>
        <c:auto val="1"/>
        <c:lblAlgn val="ctr"/>
        <c:lblOffset val="100"/>
        <c:noMultiLvlLbl val="0"/>
      </c:catAx>
      <c:valAx>
        <c:axId val="183683111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836826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tr-TR" b="1"/>
              <a:t>2. SINAV SORU ANALİZİ</a:t>
            </a:r>
          </a:p>
        </c:rich>
      </c:tx>
      <c:layout>
        <c:manualLayout>
          <c:xMode val="edge"/>
          <c:yMode val="edge"/>
          <c:x val="0.42201834862385351"/>
          <c:y val="3.8793103448275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3200878409386152E-2"/>
          <c:y val="0.25000052616624746"/>
          <c:w val="0.93272264104174729"/>
          <c:h val="0.4181043282435518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Sınav'!$F$5:$Y$5</c:f>
              <c:strCache>
                <c:ptCount val="10"/>
                <c:pt idx="0">
                  <c:v>1.SORU</c:v>
                </c:pt>
                <c:pt idx="1">
                  <c:v>2.SORU</c:v>
                </c:pt>
                <c:pt idx="2">
                  <c:v>3.SORU</c:v>
                </c:pt>
                <c:pt idx="3">
                  <c:v>4.SORU</c:v>
                </c:pt>
                <c:pt idx="4">
                  <c:v>5.SORU</c:v>
                </c:pt>
                <c:pt idx="5">
                  <c:v>6.SORU</c:v>
                </c:pt>
                <c:pt idx="6">
                  <c:v>7.SORU</c:v>
                </c:pt>
                <c:pt idx="7">
                  <c:v>8.SORU</c:v>
                </c:pt>
                <c:pt idx="8">
                  <c:v>9.SORU</c:v>
                </c:pt>
                <c:pt idx="9">
                  <c:v>10.SORU</c:v>
                </c:pt>
              </c:strCache>
            </c:strRef>
          </c:cat>
          <c:val>
            <c:numRef>
              <c:f>'2. Sınav'!$F$60:$Y$60</c:f>
              <c:numCache>
                <c:formatCode>0.00</c:formatCode>
                <c:ptCount val="1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250</c:v>
                </c:pt>
                <c:pt idx="7">
                  <c:v>100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4-4B62-8281-A7A4C5ADED5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89218432"/>
        <c:axId val="89646592"/>
      </c:barChart>
      <c:catAx>
        <c:axId val="89218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3852971756432699"/>
              <c:y val="0.9161841538486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89646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46592"/>
        <c:scaling>
          <c:orientation val="minMax"/>
          <c:max val="10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51885830785E-2"/>
              <c:y val="0.301724590460675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" sourceLinked="0"/>
        <c:majorTickMark val="none"/>
        <c:minorTickMark val="none"/>
        <c:tickLblPos val="nextTo"/>
        <c:crossAx val="89218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9.5541698415413642E-2"/>
          <c:w val="0.80000248016641917"/>
          <c:h val="0.59872797673659162"/>
        </c:manualLayout>
      </c:layout>
      <c:barChart>
        <c:barDir val="col"/>
        <c:grouping val="percentStack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 Sınav'!$D$83:$D$87</c:f>
              <c:strCache>
                <c:ptCount val="5"/>
                <c:pt idx="0">
                  <c:v>PEKİYİ</c:v>
                </c:pt>
                <c:pt idx="1">
                  <c:v>İYİ</c:v>
                </c:pt>
                <c:pt idx="2">
                  <c:v>ORTA</c:v>
                </c:pt>
                <c:pt idx="3">
                  <c:v>GEÇER</c:v>
                </c:pt>
                <c:pt idx="4">
                  <c:v>GEÇMEZ</c:v>
                </c:pt>
              </c:strCache>
            </c:strRef>
          </c:cat>
          <c:val>
            <c:numRef>
              <c:f>'2. Sınav'!$E$83:$E$87</c:f>
              <c:numCache>
                <c:formatCode>General</c:formatCode>
                <c:ptCount val="5"/>
                <c:pt idx="0">
                  <c:v>0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C-470B-ACAF-A9E110169F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97338496"/>
        <c:axId val="97340416"/>
      </c:barChart>
      <c:catAx>
        <c:axId val="9733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59521726454"/>
              <c:y val="0.840767006035074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7340416"/>
        <c:crosses val="autoZero"/>
        <c:auto val="1"/>
        <c:lblAlgn val="ctr"/>
        <c:lblOffset val="100"/>
        <c:noMultiLvlLbl val="0"/>
      </c:catAx>
      <c:valAx>
        <c:axId val="97340416"/>
        <c:scaling>
          <c:orientation val="minMax"/>
          <c:max val="4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825396825397E-2"/>
              <c:y val="0.114650350234883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%" sourceLinked="1"/>
        <c:majorTickMark val="none"/>
        <c:minorTickMark val="none"/>
        <c:tickLblPos val="nextTo"/>
        <c:crossAx val="973384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 alignWithMargins="0"/>
    <c:pageMargins b="1" l="0.75000000000000044" r="0.75000000000000044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424594431182231E-2"/>
          <c:y val="0.10892330598529278"/>
          <c:w val="0.97357540556881772"/>
          <c:h val="0.63041207316215508"/>
        </c:manualLayout>
      </c:layout>
      <c:barChart>
        <c:barDir val="col"/>
        <c:grouping val="clustered"/>
        <c:varyColors val="0"/>
        <c:ser>
          <c:idx val="1"/>
          <c:order val="0"/>
          <c:spPr>
            <a:gradFill>
              <a:gsLst>
                <a:gs pos="0">
                  <a:schemeClr val="accent4"/>
                </a:gs>
                <a:gs pos="100000">
                  <a:schemeClr val="accent4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'2. Sınav'!$A$98:$B$107</c:f>
              <c:multiLvlStrCache>
                <c:ptCount val="10"/>
                <c:lvl>
                  <c:pt idx="0">
                    <c:v>0 -10</c:v>
                  </c:pt>
                  <c:pt idx="1">
                    <c:v>11-20</c:v>
                  </c:pt>
                  <c:pt idx="2">
                    <c:v>21-30</c:v>
                  </c:pt>
                  <c:pt idx="3">
                    <c:v>31-40</c:v>
                  </c:pt>
                  <c:pt idx="4">
                    <c:v>41-50</c:v>
                  </c:pt>
                  <c:pt idx="5">
                    <c:v>51-60</c:v>
                  </c:pt>
                  <c:pt idx="6">
                    <c:v>61-70 </c:v>
                  </c:pt>
                  <c:pt idx="7">
                    <c:v>71-80</c:v>
                  </c:pt>
                  <c:pt idx="8">
                    <c:v>81-90</c:v>
                  </c:pt>
                  <c:pt idx="9">
                    <c:v>91-100</c:v>
                  </c:pt>
                </c:lvl>
                <c:lvl>
                  <c:pt idx="0">
                    <c:v>SINAV SONUÇ DAĞILIMI</c:v>
                  </c:pt>
                </c:lvl>
              </c:multiLvlStrCache>
            </c:multiLvlStrRef>
          </c:cat>
          <c:val>
            <c:numRef>
              <c:f>'2. Sınav'!$D$98:$D$107</c:f>
              <c:numCache>
                <c:formatCode>0</c:formatCode>
                <c:ptCount val="10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D-4C8E-AFDE-FDE18AC041A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98249728"/>
        <c:axId val="98267904"/>
      </c:barChart>
      <c:catAx>
        <c:axId val="98249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tr-TR"/>
          </a:p>
        </c:txPr>
        <c:crossAx val="98267904"/>
        <c:crosses val="autoZero"/>
        <c:auto val="1"/>
        <c:lblAlgn val="ctr"/>
        <c:lblOffset val="100"/>
        <c:noMultiLvlLbl val="0"/>
      </c:catAx>
      <c:valAx>
        <c:axId val="98267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9824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07243774263824E-2"/>
          <c:y val="7.8703448342018742E-2"/>
          <c:w val="0.88759273840769903"/>
          <c:h val="0.735771361913094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'2. Sınav'!$A$95</c:f>
              <c:strCache>
                <c:ptCount val="1"/>
                <c:pt idx="0">
                  <c:v>BAŞARILI ÖĞRENCİ SAYISI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'2. Sınav'!$E$95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5-4A7F-8572-EB155BACB933}"/>
            </c:ext>
          </c:extLst>
        </c:ser>
        <c:ser>
          <c:idx val="1"/>
          <c:order val="1"/>
          <c:tx>
            <c:strRef>
              <c:f>'2. Sınav'!$A$96</c:f>
              <c:strCache>
                <c:ptCount val="1"/>
                <c:pt idx="0">
                  <c:v>BAŞARISIZ ÖĞRENCİ SAYISI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'2. Sınav'!$E$96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B5-4A7F-8572-EB155BACB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750463"/>
        <c:axId val="96747967"/>
      </c:barChart>
      <c:catAx>
        <c:axId val="96750463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47967"/>
        <c:crosses val="autoZero"/>
        <c:auto val="1"/>
        <c:lblAlgn val="ctr"/>
        <c:lblOffset val="100"/>
        <c:noMultiLvlLbl val="0"/>
      </c:catAx>
      <c:valAx>
        <c:axId val="967479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9675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groups/sosyalbilgilerdunyasi" TargetMode="External"/><Relationship Id="rId13" Type="http://schemas.openxmlformats.org/officeDocument/2006/relationships/image" Target="../media/image2.png"/><Relationship Id="rId18" Type="http://schemas.openxmlformats.org/officeDocument/2006/relationships/hyperlink" Target="https://www.youtube.com/watch?v=uBndq_I7gRI&amp;t=1s" TargetMode="External"/><Relationship Id="rId3" Type="http://schemas.openxmlformats.org/officeDocument/2006/relationships/hyperlink" Target="#'K. Bilgiler'!A1"/><Relationship Id="rId7" Type="http://schemas.openxmlformats.org/officeDocument/2006/relationships/hyperlink" Target="#'1. S&#305;nav'!A1"/><Relationship Id="rId12" Type="http://schemas.openxmlformats.org/officeDocument/2006/relationships/hyperlink" Target="https://www.sosyalbilgilerdunyasi.com/seker-portakali-soru-bankasi/" TargetMode="External"/><Relationship Id="rId17" Type="http://schemas.openxmlformats.org/officeDocument/2006/relationships/image" Target="../media/image4.png"/><Relationship Id="rId2" Type="http://schemas.openxmlformats.org/officeDocument/2006/relationships/hyperlink" Target="#Liste!A1"/><Relationship Id="rId16" Type="http://schemas.openxmlformats.org/officeDocument/2006/relationships/image" Target="../media/image3.png"/><Relationship Id="rId20" Type="http://schemas.openxmlformats.org/officeDocument/2006/relationships/hyperlink" Target="#TEDB&#304;R!A1"/><Relationship Id="rId1" Type="http://schemas.openxmlformats.org/officeDocument/2006/relationships/hyperlink" Target="https://www.sosyalbilgilerdunyasi.com/" TargetMode="External"/><Relationship Id="rId6" Type="http://schemas.openxmlformats.org/officeDocument/2006/relationships/hyperlink" Target="#'NOT Baremi'!A1"/><Relationship Id="rId11" Type="http://schemas.openxmlformats.org/officeDocument/2006/relationships/hyperlink" Target="#'Kaynak '!A1"/><Relationship Id="rId5" Type="http://schemas.openxmlformats.org/officeDocument/2006/relationships/hyperlink" Target="#'2. S&#305;nav'!A1"/><Relationship Id="rId15" Type="http://schemas.openxmlformats.org/officeDocument/2006/relationships/hyperlink" Target="https://www.youtube.com/watch?v=Inqz10zHdIE&amp;t=4s" TargetMode="External"/><Relationship Id="rId10" Type="http://schemas.openxmlformats.org/officeDocument/2006/relationships/hyperlink" Target="#'SENARYO G&#304;R'!A1"/><Relationship Id="rId19" Type="http://schemas.openxmlformats.org/officeDocument/2006/relationships/image" Target="../media/image5.png"/><Relationship Id="rId4" Type="http://schemas.openxmlformats.org/officeDocument/2006/relationships/hyperlink" Target="https://www.sosyalbilgilerdunyasi.com/category/sosyal-bilgiler-yazili/" TargetMode="External"/><Relationship Id="rId9" Type="http://schemas.openxmlformats.org/officeDocument/2006/relationships/image" Target="../media/image1.png"/><Relationship Id="rId14" Type="http://schemas.openxmlformats.org/officeDocument/2006/relationships/hyperlink" Target="https://www.sosyalbilgilerdunyasi.com/acik-uclu-yazili-sinavlar-icin-sinav-analiz-programi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SENARYO G&#304;R'!A1"/><Relationship Id="rId2" Type="http://schemas.openxmlformats.org/officeDocument/2006/relationships/image" Target="../media/image10.png"/><Relationship Id="rId1" Type="http://schemas.openxmlformats.org/officeDocument/2006/relationships/hyperlink" Target="#G&#304;R&#304;&#350;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G&#304;R&#304;&#350;!A1"/><Relationship Id="rId2" Type="http://schemas.openxmlformats.org/officeDocument/2006/relationships/hyperlink" Target="#'Kaynak '!A1"/><Relationship Id="rId1" Type="http://schemas.openxmlformats.org/officeDocument/2006/relationships/hyperlink" Target="#'K. Bilgiler'!A1"/><Relationship Id="rId6" Type="http://schemas.openxmlformats.org/officeDocument/2006/relationships/hyperlink" Target="#Liste!A1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hyperlink" Target="#G&#304;R&#304;&#350;!A1"/><Relationship Id="rId1" Type="http://schemas.openxmlformats.org/officeDocument/2006/relationships/hyperlink" Target="#Liste!A1"/><Relationship Id="rId5" Type="http://schemas.openxmlformats.org/officeDocument/2006/relationships/hyperlink" Target="#'K. Bilgiler'!A1"/><Relationship Id="rId4" Type="http://schemas.openxmlformats.org/officeDocument/2006/relationships/hyperlink" Target="#'NOT Baremi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Liste!A1"/><Relationship Id="rId2" Type="http://schemas.openxmlformats.org/officeDocument/2006/relationships/image" Target="../media/image9.png"/><Relationship Id="rId1" Type="http://schemas.openxmlformats.org/officeDocument/2006/relationships/hyperlink" Target="#G&#304;R&#304;&#350;!A1"/><Relationship Id="rId5" Type="http://schemas.openxmlformats.org/officeDocument/2006/relationships/image" Target="../media/image3.png"/><Relationship Id="rId4" Type="http://schemas.openxmlformats.org/officeDocument/2006/relationships/hyperlink" Target="https://www.sosyalbilgilerdunyasi.com/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K. Bilgiler'!A1"/><Relationship Id="rId7" Type="http://schemas.openxmlformats.org/officeDocument/2006/relationships/hyperlink" Target="https://www.sosyalbilgilerdunyasi.com/" TargetMode="External"/><Relationship Id="rId2" Type="http://schemas.openxmlformats.org/officeDocument/2006/relationships/hyperlink" Target="#'SENARYO G&#304;R'!A1"/><Relationship Id="rId1" Type="http://schemas.openxmlformats.org/officeDocument/2006/relationships/hyperlink" Target="#G&#304;R&#304;&#350;!A1"/><Relationship Id="rId6" Type="http://schemas.openxmlformats.org/officeDocument/2006/relationships/hyperlink" Target="#'NOT Baremi'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image" Target="../media/image10.png"/><Relationship Id="rId7" Type="http://schemas.openxmlformats.org/officeDocument/2006/relationships/hyperlink" Target="https://www.sosyalbilgilerdunyasi.com/" TargetMode="External"/><Relationship Id="rId2" Type="http://schemas.openxmlformats.org/officeDocument/2006/relationships/hyperlink" Target="#G&#304;R&#304;&#350;!A1"/><Relationship Id="rId1" Type="http://schemas.openxmlformats.org/officeDocument/2006/relationships/hyperlink" Target="#'NOT Baremi'!A1"/><Relationship Id="rId6" Type="http://schemas.openxmlformats.org/officeDocument/2006/relationships/hyperlink" Target="#'SENARYO G&#304;R'!A1"/><Relationship Id="rId5" Type="http://schemas.openxmlformats.org/officeDocument/2006/relationships/hyperlink" Target="#'1. S&#305;nav'!A1"/><Relationship Id="rId4" Type="http://schemas.openxmlformats.org/officeDocument/2006/relationships/hyperlink" Target="#'2. S&#305;nav'!A1"/><Relationship Id="rId9" Type="http://schemas.openxmlformats.org/officeDocument/2006/relationships/hyperlink" Target="#kazan&#305;mlar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'!A1"/><Relationship Id="rId3" Type="http://schemas.openxmlformats.org/officeDocument/2006/relationships/chart" Target="../charts/chart3.xml"/><Relationship Id="rId7" Type="http://schemas.openxmlformats.org/officeDocument/2006/relationships/hyperlink" Target="#'SENARYO G&#304;R'!A1"/><Relationship Id="rId12" Type="http://schemas.openxmlformats.org/officeDocument/2006/relationships/hyperlink" Target="#kazan&#305;mlar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NOT Baremi'!A1"/><Relationship Id="rId11" Type="http://schemas.openxmlformats.org/officeDocument/2006/relationships/hyperlink" Target="#TEDB&#304;R!A1"/><Relationship Id="rId5" Type="http://schemas.openxmlformats.org/officeDocument/2006/relationships/image" Target="../media/image10.png"/><Relationship Id="rId10" Type="http://schemas.openxmlformats.org/officeDocument/2006/relationships/chart" Target="../charts/chart4.xml"/><Relationship Id="rId4" Type="http://schemas.openxmlformats.org/officeDocument/2006/relationships/hyperlink" Target="#G&#304;R&#304;&#350;!A1"/><Relationship Id="rId9" Type="http://schemas.openxmlformats.org/officeDocument/2006/relationships/hyperlink" Target="#'1. S&#305;nav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. S&#305;nav'!A1"/><Relationship Id="rId3" Type="http://schemas.openxmlformats.org/officeDocument/2006/relationships/chart" Target="../charts/chart7.xml"/><Relationship Id="rId7" Type="http://schemas.openxmlformats.org/officeDocument/2006/relationships/hyperlink" Target="#'SENARYO G&#304;R'!A1"/><Relationship Id="rId12" Type="http://schemas.openxmlformats.org/officeDocument/2006/relationships/hyperlink" Target="#kazan&#305;mlar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NOT Baremi'!A1"/><Relationship Id="rId11" Type="http://schemas.openxmlformats.org/officeDocument/2006/relationships/hyperlink" Target="#TEDB&#304;R!A1"/><Relationship Id="rId5" Type="http://schemas.openxmlformats.org/officeDocument/2006/relationships/image" Target="../media/image10.png"/><Relationship Id="rId10" Type="http://schemas.openxmlformats.org/officeDocument/2006/relationships/chart" Target="../charts/chart8.xml"/><Relationship Id="rId4" Type="http://schemas.openxmlformats.org/officeDocument/2006/relationships/hyperlink" Target="#G&#304;R&#304;&#350;!A1"/><Relationship Id="rId9" Type="http://schemas.openxmlformats.org/officeDocument/2006/relationships/hyperlink" Target="#'1. S&#305;nav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NOT Baremi'!A1"/><Relationship Id="rId7" Type="http://schemas.openxmlformats.org/officeDocument/2006/relationships/hyperlink" Target="#TEDB&#304;R!A1"/><Relationship Id="rId2" Type="http://schemas.openxmlformats.org/officeDocument/2006/relationships/image" Target="../media/image10.png"/><Relationship Id="rId1" Type="http://schemas.openxmlformats.org/officeDocument/2006/relationships/hyperlink" Target="#G&#304;R&#304;&#350;!A1"/><Relationship Id="rId6" Type="http://schemas.openxmlformats.org/officeDocument/2006/relationships/hyperlink" Target="#'1. S&#305;nav'!A1"/><Relationship Id="rId5" Type="http://schemas.openxmlformats.org/officeDocument/2006/relationships/hyperlink" Target="#'2. S&#305;nav'!A1"/><Relationship Id="rId4" Type="http://schemas.openxmlformats.org/officeDocument/2006/relationships/hyperlink" Target="#'SENARYO G&#304;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8072</xdr:colOff>
      <xdr:row>0</xdr:row>
      <xdr:rowOff>12715</xdr:rowOff>
    </xdr:from>
    <xdr:to>
      <xdr:col>32</xdr:col>
      <xdr:colOff>81936</xdr:colOff>
      <xdr:row>0</xdr:row>
      <xdr:rowOff>544286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43637" y="12715"/>
          <a:ext cx="11565315" cy="531571"/>
        </a:xfrm>
        <a:prstGeom prst="roundRect">
          <a:avLst/>
        </a:prstGeom>
        <a:solidFill>
          <a:srgbClr val="92D050"/>
        </a:solidFill>
        <a:ln w="2857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upright="1">
          <a:scene3d>
            <a:camera prst="perspectiveAbove"/>
            <a:lightRig rig="threePt" dir="t"/>
          </a:scene3d>
        </a:bodyPr>
        <a:lstStyle/>
        <a:p>
          <a:pPr algn="ctr"/>
          <a:r>
            <a:rPr lang="tr-TR" sz="3200" b="1" cap="none" spc="50">
              <a:ln w="0">
                <a:noFill/>
              </a:ln>
              <a:solidFill>
                <a:schemeClr val="tx1"/>
              </a:solidFill>
              <a:effectLst/>
            </a:rPr>
            <a:t>AÇIK UÇLU SINAV ANALİZ PROGRAMI</a:t>
          </a:r>
          <a:r>
            <a:rPr lang="tr-TR" sz="3200" b="1" cap="none" spc="50" baseline="0">
              <a:ln w="0">
                <a:noFill/>
              </a:ln>
              <a:solidFill>
                <a:schemeClr val="tx1"/>
              </a:solidFill>
              <a:effectLst/>
            </a:rPr>
            <a:t> </a:t>
          </a:r>
          <a:r>
            <a:rPr lang="tr-TR" sz="3200" b="1" cap="none" spc="50">
              <a:ln w="0">
                <a:noFill/>
              </a:ln>
              <a:solidFill>
                <a:schemeClr val="tx1"/>
              </a:solidFill>
              <a:effectLst/>
            </a:rPr>
            <a:t>2023 </a:t>
          </a:r>
          <a:r>
            <a:rPr lang="tr-TR" sz="3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V3.2</a:t>
          </a:r>
          <a:endParaRPr lang="tr-TR" sz="3200" b="1" cap="none" spc="50">
            <a:ln w="0">
              <a:noFill/>
            </a:ln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</xdr:col>
      <xdr:colOff>62144</xdr:colOff>
      <xdr:row>4</xdr:row>
      <xdr:rowOff>102050</xdr:rowOff>
    </xdr:from>
    <xdr:to>
      <xdr:col>7</xdr:col>
      <xdr:colOff>97941</xdr:colOff>
      <xdr:row>7</xdr:row>
      <xdr:rowOff>19440</xdr:rowOff>
    </xdr:to>
    <xdr:sp macro="" textlink="">
      <xdr:nvSpPr>
        <xdr:cNvPr id="4" name="Dikdörtgen: Köşeleri Yuvarlatılmış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302886" y="1347627"/>
          <a:ext cx="1930330" cy="440742"/>
        </a:xfrm>
        <a:custGeom>
          <a:avLst/>
          <a:gdLst>
            <a:gd name="connsiteX0" fmla="*/ 0 w 1930330"/>
            <a:gd name="connsiteY0" fmla="*/ 73458 h 440742"/>
            <a:gd name="connsiteX1" fmla="*/ 73458 w 1930330"/>
            <a:gd name="connsiteY1" fmla="*/ 0 h 440742"/>
            <a:gd name="connsiteX2" fmla="*/ 685763 w 1930330"/>
            <a:gd name="connsiteY2" fmla="*/ 0 h 440742"/>
            <a:gd name="connsiteX3" fmla="*/ 1280235 w 1930330"/>
            <a:gd name="connsiteY3" fmla="*/ 0 h 440742"/>
            <a:gd name="connsiteX4" fmla="*/ 1856872 w 1930330"/>
            <a:gd name="connsiteY4" fmla="*/ 0 h 440742"/>
            <a:gd name="connsiteX5" fmla="*/ 1930330 w 1930330"/>
            <a:gd name="connsiteY5" fmla="*/ 73458 h 440742"/>
            <a:gd name="connsiteX6" fmla="*/ 1930330 w 1930330"/>
            <a:gd name="connsiteY6" fmla="*/ 367284 h 440742"/>
            <a:gd name="connsiteX7" fmla="*/ 1856872 w 1930330"/>
            <a:gd name="connsiteY7" fmla="*/ 440742 h 440742"/>
            <a:gd name="connsiteX8" fmla="*/ 1244567 w 1930330"/>
            <a:gd name="connsiteY8" fmla="*/ 440742 h 440742"/>
            <a:gd name="connsiteX9" fmla="*/ 703598 w 1930330"/>
            <a:gd name="connsiteY9" fmla="*/ 440742 h 440742"/>
            <a:gd name="connsiteX10" fmla="*/ 73458 w 1930330"/>
            <a:gd name="connsiteY10" fmla="*/ 440742 h 440742"/>
            <a:gd name="connsiteX11" fmla="*/ 0 w 1930330"/>
            <a:gd name="connsiteY11" fmla="*/ 367284 h 440742"/>
            <a:gd name="connsiteX12" fmla="*/ 0 w 1930330"/>
            <a:gd name="connsiteY12" fmla="*/ 73458 h 4407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0330" h="440742" fill="none" extrusionOk="0">
              <a:moveTo>
                <a:pt x="0" y="73458"/>
              </a:moveTo>
              <a:cubicBezTo>
                <a:pt x="-5193" y="33741"/>
                <a:pt x="30060" y="-1951"/>
                <a:pt x="73458" y="0"/>
              </a:cubicBezTo>
              <a:cubicBezTo>
                <a:pt x="234952" y="-2872"/>
                <a:pt x="493973" y="15271"/>
                <a:pt x="685763" y="0"/>
              </a:cubicBezTo>
              <a:cubicBezTo>
                <a:pt x="877553" y="-15271"/>
                <a:pt x="1046112" y="50968"/>
                <a:pt x="1280235" y="0"/>
              </a:cubicBezTo>
              <a:cubicBezTo>
                <a:pt x="1514358" y="-50968"/>
                <a:pt x="1584405" y="65507"/>
                <a:pt x="1856872" y="0"/>
              </a:cubicBezTo>
              <a:cubicBezTo>
                <a:pt x="1894206" y="133"/>
                <a:pt x="1930803" y="32035"/>
                <a:pt x="1930330" y="73458"/>
              </a:cubicBezTo>
              <a:cubicBezTo>
                <a:pt x="1962280" y="144836"/>
                <a:pt x="1928796" y="265649"/>
                <a:pt x="1930330" y="367284"/>
              </a:cubicBezTo>
              <a:cubicBezTo>
                <a:pt x="1934343" y="415800"/>
                <a:pt x="1893749" y="442689"/>
                <a:pt x="1856872" y="440742"/>
              </a:cubicBezTo>
              <a:cubicBezTo>
                <a:pt x="1726167" y="457197"/>
                <a:pt x="1401290" y="408553"/>
                <a:pt x="1244567" y="440742"/>
              </a:cubicBezTo>
              <a:cubicBezTo>
                <a:pt x="1087844" y="472931"/>
                <a:pt x="895282" y="383574"/>
                <a:pt x="703598" y="440742"/>
              </a:cubicBezTo>
              <a:cubicBezTo>
                <a:pt x="511914" y="497910"/>
                <a:pt x="329076" y="373504"/>
                <a:pt x="73458" y="440742"/>
              </a:cubicBezTo>
              <a:cubicBezTo>
                <a:pt x="34859" y="441432"/>
                <a:pt x="3035" y="418076"/>
                <a:pt x="0" y="367284"/>
              </a:cubicBezTo>
              <a:cubicBezTo>
                <a:pt x="-34947" y="289868"/>
                <a:pt x="28075" y="210987"/>
                <a:pt x="0" y="73458"/>
              </a:cubicBezTo>
              <a:close/>
            </a:path>
            <a:path w="1930330" h="440742" stroke="0" extrusionOk="0">
              <a:moveTo>
                <a:pt x="0" y="73458"/>
              </a:moveTo>
              <a:cubicBezTo>
                <a:pt x="-6723" y="28741"/>
                <a:pt x="25562" y="2749"/>
                <a:pt x="73458" y="0"/>
              </a:cubicBezTo>
              <a:cubicBezTo>
                <a:pt x="324031" y="-71218"/>
                <a:pt x="484581" y="42900"/>
                <a:pt x="703598" y="0"/>
              </a:cubicBezTo>
              <a:cubicBezTo>
                <a:pt x="922615" y="-42900"/>
                <a:pt x="1155367" y="55782"/>
                <a:pt x="1280235" y="0"/>
              </a:cubicBezTo>
              <a:cubicBezTo>
                <a:pt x="1405103" y="-55782"/>
                <a:pt x="1705848" y="10502"/>
                <a:pt x="1856872" y="0"/>
              </a:cubicBezTo>
              <a:cubicBezTo>
                <a:pt x="1897139" y="-975"/>
                <a:pt x="1933334" y="21773"/>
                <a:pt x="1930330" y="73458"/>
              </a:cubicBezTo>
              <a:cubicBezTo>
                <a:pt x="1957544" y="158891"/>
                <a:pt x="1905170" y="263291"/>
                <a:pt x="1930330" y="367284"/>
              </a:cubicBezTo>
              <a:cubicBezTo>
                <a:pt x="1929746" y="402288"/>
                <a:pt x="1894381" y="444996"/>
                <a:pt x="1856872" y="440742"/>
              </a:cubicBezTo>
              <a:cubicBezTo>
                <a:pt x="1601058" y="473292"/>
                <a:pt x="1518456" y="380145"/>
                <a:pt x="1298069" y="440742"/>
              </a:cubicBezTo>
              <a:cubicBezTo>
                <a:pt x="1077682" y="501339"/>
                <a:pt x="969774" y="433090"/>
                <a:pt x="703598" y="440742"/>
              </a:cubicBezTo>
              <a:cubicBezTo>
                <a:pt x="437422" y="448394"/>
                <a:pt x="244757" y="384460"/>
                <a:pt x="73458" y="440742"/>
              </a:cubicBezTo>
              <a:cubicBezTo>
                <a:pt x="41015" y="432712"/>
                <a:pt x="2073" y="406517"/>
                <a:pt x="0" y="367284"/>
              </a:cubicBezTo>
              <a:cubicBezTo>
                <a:pt x="-4718" y="253468"/>
                <a:pt x="18411" y="183096"/>
                <a:pt x="0" y="7345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2- SINIF LİSTESİ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</xdr:col>
      <xdr:colOff>70714</xdr:colOff>
      <xdr:row>8</xdr:row>
      <xdr:rowOff>35382</xdr:rowOff>
    </xdr:from>
    <xdr:to>
      <xdr:col>7</xdr:col>
      <xdr:colOff>87473</xdr:colOff>
      <xdr:row>11</xdr:row>
      <xdr:rowOff>52335</xdr:rowOff>
    </xdr:to>
    <xdr:sp macro="" textlink="">
      <xdr:nvSpPr>
        <xdr:cNvPr id="5" name="Dikdörtgen: Köşeleri Yuvarlatılmış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311456" y="1961316"/>
          <a:ext cx="1911292" cy="487970"/>
        </a:xfrm>
        <a:custGeom>
          <a:avLst/>
          <a:gdLst>
            <a:gd name="connsiteX0" fmla="*/ 0 w 1911292"/>
            <a:gd name="connsiteY0" fmla="*/ 81330 h 487970"/>
            <a:gd name="connsiteX1" fmla="*/ 81330 w 1911292"/>
            <a:gd name="connsiteY1" fmla="*/ 0 h 487970"/>
            <a:gd name="connsiteX2" fmla="*/ 699180 w 1911292"/>
            <a:gd name="connsiteY2" fmla="*/ 0 h 487970"/>
            <a:gd name="connsiteX3" fmla="*/ 1247085 w 1911292"/>
            <a:gd name="connsiteY3" fmla="*/ 0 h 487970"/>
            <a:gd name="connsiteX4" fmla="*/ 1829962 w 1911292"/>
            <a:gd name="connsiteY4" fmla="*/ 0 h 487970"/>
            <a:gd name="connsiteX5" fmla="*/ 1911292 w 1911292"/>
            <a:gd name="connsiteY5" fmla="*/ 81330 h 487970"/>
            <a:gd name="connsiteX6" fmla="*/ 1911292 w 1911292"/>
            <a:gd name="connsiteY6" fmla="*/ 406640 h 487970"/>
            <a:gd name="connsiteX7" fmla="*/ 1829962 w 1911292"/>
            <a:gd name="connsiteY7" fmla="*/ 487970 h 487970"/>
            <a:gd name="connsiteX8" fmla="*/ 1299544 w 1911292"/>
            <a:gd name="connsiteY8" fmla="*/ 487970 h 487970"/>
            <a:gd name="connsiteX9" fmla="*/ 751639 w 1911292"/>
            <a:gd name="connsiteY9" fmla="*/ 487970 h 487970"/>
            <a:gd name="connsiteX10" fmla="*/ 81330 w 1911292"/>
            <a:gd name="connsiteY10" fmla="*/ 487970 h 487970"/>
            <a:gd name="connsiteX11" fmla="*/ 0 w 1911292"/>
            <a:gd name="connsiteY11" fmla="*/ 406640 h 487970"/>
            <a:gd name="connsiteX12" fmla="*/ 0 w 1911292"/>
            <a:gd name="connsiteY12" fmla="*/ 81330 h 4879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1292" h="487970" fill="none" extrusionOk="0">
              <a:moveTo>
                <a:pt x="0" y="81330"/>
              </a:moveTo>
              <a:cubicBezTo>
                <a:pt x="6443" y="34916"/>
                <a:pt x="41949" y="-11089"/>
                <a:pt x="81330" y="0"/>
              </a:cubicBezTo>
              <a:cubicBezTo>
                <a:pt x="243397" y="-63170"/>
                <a:pt x="538893" y="25276"/>
                <a:pt x="699180" y="0"/>
              </a:cubicBezTo>
              <a:cubicBezTo>
                <a:pt x="859467" y="-25276"/>
                <a:pt x="1016161" y="22111"/>
                <a:pt x="1247085" y="0"/>
              </a:cubicBezTo>
              <a:cubicBezTo>
                <a:pt x="1478010" y="-22111"/>
                <a:pt x="1669405" y="68455"/>
                <a:pt x="1829962" y="0"/>
              </a:cubicBezTo>
              <a:cubicBezTo>
                <a:pt x="1864996" y="8227"/>
                <a:pt x="1909843" y="34669"/>
                <a:pt x="1911292" y="81330"/>
              </a:cubicBezTo>
              <a:cubicBezTo>
                <a:pt x="1919464" y="209628"/>
                <a:pt x="1888604" y="317598"/>
                <a:pt x="1911292" y="406640"/>
              </a:cubicBezTo>
              <a:cubicBezTo>
                <a:pt x="1911553" y="462372"/>
                <a:pt x="1870848" y="481776"/>
                <a:pt x="1829962" y="487970"/>
              </a:cubicBezTo>
              <a:cubicBezTo>
                <a:pt x="1598575" y="544088"/>
                <a:pt x="1564184" y="435221"/>
                <a:pt x="1299544" y="487970"/>
              </a:cubicBezTo>
              <a:cubicBezTo>
                <a:pt x="1034904" y="540719"/>
                <a:pt x="925882" y="428020"/>
                <a:pt x="751639" y="487970"/>
              </a:cubicBezTo>
              <a:cubicBezTo>
                <a:pt x="577396" y="547920"/>
                <a:pt x="275300" y="451636"/>
                <a:pt x="81330" y="487970"/>
              </a:cubicBezTo>
              <a:cubicBezTo>
                <a:pt x="35665" y="486405"/>
                <a:pt x="-10704" y="450464"/>
                <a:pt x="0" y="406640"/>
              </a:cubicBezTo>
              <a:cubicBezTo>
                <a:pt x="-25423" y="317739"/>
                <a:pt x="17488" y="157555"/>
                <a:pt x="0" y="81330"/>
              </a:cubicBezTo>
              <a:close/>
            </a:path>
            <a:path w="1911292" h="487970" stroke="0" extrusionOk="0">
              <a:moveTo>
                <a:pt x="0" y="81330"/>
              </a:moveTo>
              <a:cubicBezTo>
                <a:pt x="7550" y="29805"/>
                <a:pt x="29176" y="-1829"/>
                <a:pt x="81330" y="0"/>
              </a:cubicBezTo>
              <a:cubicBezTo>
                <a:pt x="206036" y="-11606"/>
                <a:pt x="415078" y="25546"/>
                <a:pt x="611748" y="0"/>
              </a:cubicBezTo>
              <a:cubicBezTo>
                <a:pt x="808418" y="-25546"/>
                <a:pt x="1023975" y="56804"/>
                <a:pt x="1142167" y="0"/>
              </a:cubicBezTo>
              <a:cubicBezTo>
                <a:pt x="1260359" y="-56804"/>
                <a:pt x="1502501" y="8886"/>
                <a:pt x="1829962" y="0"/>
              </a:cubicBezTo>
              <a:cubicBezTo>
                <a:pt x="1876000" y="7064"/>
                <a:pt x="1911098" y="35288"/>
                <a:pt x="1911292" y="81330"/>
              </a:cubicBezTo>
              <a:cubicBezTo>
                <a:pt x="1946135" y="241809"/>
                <a:pt x="1901786" y="324376"/>
                <a:pt x="1911292" y="406640"/>
              </a:cubicBezTo>
              <a:cubicBezTo>
                <a:pt x="1914138" y="452183"/>
                <a:pt x="1872896" y="489132"/>
                <a:pt x="1829962" y="487970"/>
              </a:cubicBezTo>
              <a:cubicBezTo>
                <a:pt x="1573541" y="498511"/>
                <a:pt x="1419190" y="485409"/>
                <a:pt x="1282057" y="487970"/>
              </a:cubicBezTo>
              <a:cubicBezTo>
                <a:pt x="1144924" y="490531"/>
                <a:pt x="995451" y="425514"/>
                <a:pt x="734153" y="487970"/>
              </a:cubicBezTo>
              <a:cubicBezTo>
                <a:pt x="472855" y="550426"/>
                <a:pt x="221950" y="437777"/>
                <a:pt x="81330" y="487970"/>
              </a:cubicBezTo>
              <a:cubicBezTo>
                <a:pt x="44789" y="483851"/>
                <a:pt x="3146" y="439682"/>
                <a:pt x="0" y="406640"/>
              </a:cubicBezTo>
              <a:cubicBezTo>
                <a:pt x="-7753" y="332360"/>
                <a:pt x="33521" y="239945"/>
                <a:pt x="0" y="81330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14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3- KULLANICI BİLGİLERİ</a:t>
          </a:r>
        </a:p>
      </xdr:txBody>
    </xdr:sp>
    <xdr:clientData/>
  </xdr:twoCellAnchor>
  <xdr:twoCellAnchor>
    <xdr:from>
      <xdr:col>15</xdr:col>
      <xdr:colOff>42141</xdr:colOff>
      <xdr:row>8</xdr:row>
      <xdr:rowOff>54437</xdr:rowOff>
    </xdr:from>
    <xdr:to>
      <xdr:col>22</xdr:col>
      <xdr:colOff>59797</xdr:colOff>
      <xdr:row>11</xdr:row>
      <xdr:rowOff>112121</xdr:rowOff>
    </xdr:to>
    <xdr:sp macro="" textlink="">
      <xdr:nvSpPr>
        <xdr:cNvPr id="7" name="Dikdörtgen: Köşeleri Yuvarlatılmış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4438295" y="1980371"/>
          <a:ext cx="1922656" cy="528701"/>
        </a:xfrm>
        <a:custGeom>
          <a:avLst/>
          <a:gdLst>
            <a:gd name="connsiteX0" fmla="*/ 0 w 1922656"/>
            <a:gd name="connsiteY0" fmla="*/ 88119 h 528701"/>
            <a:gd name="connsiteX1" fmla="*/ 88119 w 1922656"/>
            <a:gd name="connsiteY1" fmla="*/ 0 h 528701"/>
            <a:gd name="connsiteX2" fmla="*/ 705187 w 1922656"/>
            <a:gd name="connsiteY2" fmla="*/ 0 h 528701"/>
            <a:gd name="connsiteX3" fmla="*/ 1234933 w 1922656"/>
            <a:gd name="connsiteY3" fmla="*/ 0 h 528701"/>
            <a:gd name="connsiteX4" fmla="*/ 1834537 w 1922656"/>
            <a:gd name="connsiteY4" fmla="*/ 0 h 528701"/>
            <a:gd name="connsiteX5" fmla="*/ 1922656 w 1922656"/>
            <a:gd name="connsiteY5" fmla="*/ 88119 h 528701"/>
            <a:gd name="connsiteX6" fmla="*/ 1922656 w 1922656"/>
            <a:gd name="connsiteY6" fmla="*/ 440582 h 528701"/>
            <a:gd name="connsiteX7" fmla="*/ 1834537 w 1922656"/>
            <a:gd name="connsiteY7" fmla="*/ 528701 h 528701"/>
            <a:gd name="connsiteX8" fmla="*/ 1304790 w 1922656"/>
            <a:gd name="connsiteY8" fmla="*/ 528701 h 528701"/>
            <a:gd name="connsiteX9" fmla="*/ 757579 w 1922656"/>
            <a:gd name="connsiteY9" fmla="*/ 528701 h 528701"/>
            <a:gd name="connsiteX10" fmla="*/ 88119 w 1922656"/>
            <a:gd name="connsiteY10" fmla="*/ 528701 h 528701"/>
            <a:gd name="connsiteX11" fmla="*/ 0 w 1922656"/>
            <a:gd name="connsiteY11" fmla="*/ 440582 h 528701"/>
            <a:gd name="connsiteX12" fmla="*/ 0 w 1922656"/>
            <a:gd name="connsiteY12" fmla="*/ 88119 h 5287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22656" h="528701" fill="none" extrusionOk="0">
              <a:moveTo>
                <a:pt x="0" y="88119"/>
              </a:moveTo>
              <a:cubicBezTo>
                <a:pt x="4606" y="42096"/>
                <a:pt x="40079" y="-4904"/>
                <a:pt x="88119" y="0"/>
              </a:cubicBezTo>
              <a:cubicBezTo>
                <a:pt x="360614" y="-62107"/>
                <a:pt x="546888" y="73946"/>
                <a:pt x="705187" y="0"/>
              </a:cubicBezTo>
              <a:cubicBezTo>
                <a:pt x="863486" y="-73946"/>
                <a:pt x="1002794" y="36650"/>
                <a:pt x="1234933" y="0"/>
              </a:cubicBezTo>
              <a:cubicBezTo>
                <a:pt x="1467072" y="-36650"/>
                <a:pt x="1678530" y="5382"/>
                <a:pt x="1834537" y="0"/>
              </a:cubicBezTo>
              <a:cubicBezTo>
                <a:pt x="1882166" y="-3476"/>
                <a:pt x="1931728" y="33002"/>
                <a:pt x="1922656" y="88119"/>
              </a:cubicBezTo>
              <a:cubicBezTo>
                <a:pt x="1949733" y="178432"/>
                <a:pt x="1909891" y="277379"/>
                <a:pt x="1922656" y="440582"/>
              </a:cubicBezTo>
              <a:cubicBezTo>
                <a:pt x="1922175" y="482226"/>
                <a:pt x="1888799" y="539477"/>
                <a:pt x="1834537" y="528701"/>
              </a:cubicBezTo>
              <a:cubicBezTo>
                <a:pt x="1585937" y="589295"/>
                <a:pt x="1555301" y="513717"/>
                <a:pt x="1304790" y="528701"/>
              </a:cubicBezTo>
              <a:cubicBezTo>
                <a:pt x="1054279" y="543685"/>
                <a:pt x="975462" y="500243"/>
                <a:pt x="757579" y="528701"/>
              </a:cubicBezTo>
              <a:cubicBezTo>
                <a:pt x="539696" y="557159"/>
                <a:pt x="422181" y="465617"/>
                <a:pt x="88119" y="528701"/>
              </a:cubicBezTo>
              <a:cubicBezTo>
                <a:pt x="38887" y="533133"/>
                <a:pt x="9468" y="493952"/>
                <a:pt x="0" y="440582"/>
              </a:cubicBezTo>
              <a:cubicBezTo>
                <a:pt x="-21603" y="308269"/>
                <a:pt x="2611" y="255777"/>
                <a:pt x="0" y="88119"/>
              </a:cubicBezTo>
              <a:close/>
            </a:path>
            <a:path w="1922656" h="528701" stroke="0" extrusionOk="0">
              <a:moveTo>
                <a:pt x="0" y="88119"/>
              </a:moveTo>
              <a:cubicBezTo>
                <a:pt x="9364" y="49084"/>
                <a:pt x="32339" y="-8136"/>
                <a:pt x="88119" y="0"/>
              </a:cubicBezTo>
              <a:cubicBezTo>
                <a:pt x="333121" y="-52862"/>
                <a:pt x="442032" y="19420"/>
                <a:pt x="635330" y="0"/>
              </a:cubicBezTo>
              <a:cubicBezTo>
                <a:pt x="828628" y="-19420"/>
                <a:pt x="924169" y="18667"/>
                <a:pt x="1200005" y="0"/>
              </a:cubicBezTo>
              <a:cubicBezTo>
                <a:pt x="1475841" y="-18667"/>
                <a:pt x="1542491" y="34296"/>
                <a:pt x="1834537" y="0"/>
              </a:cubicBezTo>
              <a:cubicBezTo>
                <a:pt x="1873908" y="11078"/>
                <a:pt x="1920501" y="38962"/>
                <a:pt x="1922656" y="88119"/>
              </a:cubicBezTo>
              <a:cubicBezTo>
                <a:pt x="1934512" y="173140"/>
                <a:pt x="1915493" y="365422"/>
                <a:pt x="1922656" y="440582"/>
              </a:cubicBezTo>
              <a:cubicBezTo>
                <a:pt x="1920198" y="485460"/>
                <a:pt x="1886281" y="520757"/>
                <a:pt x="1834537" y="528701"/>
              </a:cubicBezTo>
              <a:cubicBezTo>
                <a:pt x="1640388" y="551842"/>
                <a:pt x="1448973" y="463797"/>
                <a:pt x="1234933" y="528701"/>
              </a:cubicBezTo>
              <a:cubicBezTo>
                <a:pt x="1020893" y="593605"/>
                <a:pt x="828636" y="470409"/>
                <a:pt x="705187" y="528701"/>
              </a:cubicBezTo>
              <a:cubicBezTo>
                <a:pt x="581738" y="586993"/>
                <a:pt x="358703" y="460410"/>
                <a:pt x="88119" y="528701"/>
              </a:cubicBezTo>
              <a:cubicBezTo>
                <a:pt x="44982" y="530671"/>
                <a:pt x="-2738" y="484445"/>
                <a:pt x="0" y="440582"/>
              </a:cubicBezTo>
              <a:cubicBezTo>
                <a:pt x="-35892" y="296684"/>
                <a:pt x="35302" y="188813"/>
                <a:pt x="0" y="88119"/>
              </a:cubicBezTo>
              <a:close/>
            </a:path>
          </a:pathLst>
        </a:custGeom>
        <a:solidFill>
          <a:srgbClr val="FFC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0724322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rgbClr val="FF0000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Açık</a:t>
          </a:r>
          <a:r>
            <a:rPr lang="tr-TR" sz="1050" b="0" baseline="0">
              <a:solidFill>
                <a:srgbClr val="FF0000"/>
              </a:solidFill>
              <a:effectLst/>
              <a:latin typeface="Abadi" panose="020B0604020104020204" pitchFamily="34" charset="0"/>
              <a:ea typeface="STHupo" panose="02010800040101010101" pitchFamily="2" charset="-122"/>
              <a:cs typeface="+mn-cs"/>
            </a:rPr>
            <a:t> uçlu iNKILAP TARİHİ YAZILILARI</a:t>
          </a:r>
          <a:endParaRPr lang="tr-TR" sz="1800" b="0">
            <a:solidFill>
              <a:srgbClr val="FF0000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23</xdr:col>
      <xdr:colOff>68806</xdr:colOff>
      <xdr:row>8</xdr:row>
      <xdr:rowOff>109164</xdr:rowOff>
    </xdr:from>
    <xdr:to>
      <xdr:col>26</xdr:col>
      <xdr:colOff>334945</xdr:colOff>
      <xdr:row>12</xdr:row>
      <xdr:rowOff>20934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6537432" y="2035098"/>
          <a:ext cx="2087403" cy="539792"/>
        </a:xfrm>
        <a:custGeom>
          <a:avLst/>
          <a:gdLst>
            <a:gd name="connsiteX0" fmla="*/ 0 w 2087403"/>
            <a:gd name="connsiteY0" fmla="*/ 89967 h 539792"/>
            <a:gd name="connsiteX1" fmla="*/ 89967 w 2087403"/>
            <a:gd name="connsiteY1" fmla="*/ 0 h 539792"/>
            <a:gd name="connsiteX2" fmla="*/ 528685 w 2087403"/>
            <a:gd name="connsiteY2" fmla="*/ 0 h 539792"/>
            <a:gd name="connsiteX3" fmla="*/ 986477 w 2087403"/>
            <a:gd name="connsiteY3" fmla="*/ 0 h 539792"/>
            <a:gd name="connsiteX4" fmla="*/ 1463345 w 2087403"/>
            <a:gd name="connsiteY4" fmla="*/ 0 h 539792"/>
            <a:gd name="connsiteX5" fmla="*/ 1997436 w 2087403"/>
            <a:gd name="connsiteY5" fmla="*/ 0 h 539792"/>
            <a:gd name="connsiteX6" fmla="*/ 2087403 w 2087403"/>
            <a:gd name="connsiteY6" fmla="*/ 89967 h 539792"/>
            <a:gd name="connsiteX7" fmla="*/ 2087403 w 2087403"/>
            <a:gd name="connsiteY7" fmla="*/ 449825 h 539792"/>
            <a:gd name="connsiteX8" fmla="*/ 1997436 w 2087403"/>
            <a:gd name="connsiteY8" fmla="*/ 539792 h 539792"/>
            <a:gd name="connsiteX9" fmla="*/ 1577793 w 2087403"/>
            <a:gd name="connsiteY9" fmla="*/ 539792 h 539792"/>
            <a:gd name="connsiteX10" fmla="*/ 1100926 w 2087403"/>
            <a:gd name="connsiteY10" fmla="*/ 539792 h 539792"/>
            <a:gd name="connsiteX11" fmla="*/ 604984 w 2087403"/>
            <a:gd name="connsiteY11" fmla="*/ 539792 h 539792"/>
            <a:gd name="connsiteX12" fmla="*/ 89967 w 2087403"/>
            <a:gd name="connsiteY12" fmla="*/ 539792 h 539792"/>
            <a:gd name="connsiteX13" fmla="*/ 0 w 2087403"/>
            <a:gd name="connsiteY13" fmla="*/ 449825 h 539792"/>
            <a:gd name="connsiteX14" fmla="*/ 0 w 2087403"/>
            <a:gd name="connsiteY14" fmla="*/ 89967 h 5397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87403" h="539792" fill="none" extrusionOk="0">
              <a:moveTo>
                <a:pt x="0" y="89967"/>
              </a:moveTo>
              <a:cubicBezTo>
                <a:pt x="-2766" y="52717"/>
                <a:pt x="33812" y="-3497"/>
                <a:pt x="89967" y="0"/>
              </a:cubicBezTo>
              <a:cubicBezTo>
                <a:pt x="221256" y="-4071"/>
                <a:pt x="368129" y="39587"/>
                <a:pt x="528685" y="0"/>
              </a:cubicBezTo>
              <a:cubicBezTo>
                <a:pt x="689241" y="-39587"/>
                <a:pt x="849990" y="10986"/>
                <a:pt x="986477" y="0"/>
              </a:cubicBezTo>
              <a:cubicBezTo>
                <a:pt x="1122964" y="-10986"/>
                <a:pt x="1267318" y="23750"/>
                <a:pt x="1463345" y="0"/>
              </a:cubicBezTo>
              <a:cubicBezTo>
                <a:pt x="1659372" y="-23750"/>
                <a:pt x="1780662" y="6135"/>
                <a:pt x="1997436" y="0"/>
              </a:cubicBezTo>
              <a:cubicBezTo>
                <a:pt x="2051721" y="11952"/>
                <a:pt x="2094594" y="41827"/>
                <a:pt x="2087403" y="89967"/>
              </a:cubicBezTo>
              <a:cubicBezTo>
                <a:pt x="2087871" y="162056"/>
                <a:pt x="2057232" y="357866"/>
                <a:pt x="2087403" y="449825"/>
              </a:cubicBezTo>
              <a:cubicBezTo>
                <a:pt x="2089216" y="496906"/>
                <a:pt x="2039871" y="533659"/>
                <a:pt x="1997436" y="539792"/>
              </a:cubicBezTo>
              <a:cubicBezTo>
                <a:pt x="1809283" y="549973"/>
                <a:pt x="1710381" y="531563"/>
                <a:pt x="1577793" y="539792"/>
              </a:cubicBezTo>
              <a:cubicBezTo>
                <a:pt x="1445205" y="548021"/>
                <a:pt x="1256829" y="497486"/>
                <a:pt x="1100926" y="539792"/>
              </a:cubicBezTo>
              <a:cubicBezTo>
                <a:pt x="945023" y="582098"/>
                <a:pt x="755328" y="480315"/>
                <a:pt x="604984" y="539792"/>
              </a:cubicBezTo>
              <a:cubicBezTo>
                <a:pt x="454640" y="599269"/>
                <a:pt x="194084" y="496506"/>
                <a:pt x="89967" y="539792"/>
              </a:cubicBezTo>
              <a:cubicBezTo>
                <a:pt x="35941" y="541778"/>
                <a:pt x="-5514" y="500412"/>
                <a:pt x="0" y="449825"/>
              </a:cubicBezTo>
              <a:cubicBezTo>
                <a:pt x="-35415" y="287918"/>
                <a:pt x="4244" y="256122"/>
                <a:pt x="0" y="89967"/>
              </a:cubicBezTo>
              <a:close/>
            </a:path>
            <a:path w="2087403" h="539792" stroke="0" extrusionOk="0">
              <a:moveTo>
                <a:pt x="0" y="89967"/>
              </a:moveTo>
              <a:cubicBezTo>
                <a:pt x="-1606" y="42621"/>
                <a:pt x="44244" y="-6739"/>
                <a:pt x="89967" y="0"/>
              </a:cubicBezTo>
              <a:cubicBezTo>
                <a:pt x="338148" y="-15127"/>
                <a:pt x="354229" y="58644"/>
                <a:pt x="604984" y="0"/>
              </a:cubicBezTo>
              <a:cubicBezTo>
                <a:pt x="855739" y="-58644"/>
                <a:pt x="909253" y="27599"/>
                <a:pt x="1120000" y="0"/>
              </a:cubicBezTo>
              <a:cubicBezTo>
                <a:pt x="1330747" y="-27599"/>
                <a:pt x="1442263" y="39981"/>
                <a:pt x="1539643" y="0"/>
              </a:cubicBezTo>
              <a:cubicBezTo>
                <a:pt x="1637023" y="-39981"/>
                <a:pt x="1885188" y="21276"/>
                <a:pt x="1997436" y="0"/>
              </a:cubicBezTo>
              <a:cubicBezTo>
                <a:pt x="2033310" y="4810"/>
                <a:pt x="2087851" y="38243"/>
                <a:pt x="2087403" y="89967"/>
              </a:cubicBezTo>
              <a:cubicBezTo>
                <a:pt x="2106900" y="196334"/>
                <a:pt x="2083431" y="339943"/>
                <a:pt x="2087403" y="449825"/>
              </a:cubicBezTo>
              <a:cubicBezTo>
                <a:pt x="2081864" y="488759"/>
                <a:pt x="2038499" y="538123"/>
                <a:pt x="1997436" y="539792"/>
              </a:cubicBezTo>
              <a:cubicBezTo>
                <a:pt x="1833718" y="580441"/>
                <a:pt x="1738422" y="519712"/>
                <a:pt x="1558718" y="539792"/>
              </a:cubicBezTo>
              <a:cubicBezTo>
                <a:pt x="1379014" y="559872"/>
                <a:pt x="1272511" y="529827"/>
                <a:pt x="1043702" y="539792"/>
              </a:cubicBezTo>
              <a:cubicBezTo>
                <a:pt x="814893" y="549757"/>
                <a:pt x="803729" y="536360"/>
                <a:pt x="585909" y="539792"/>
              </a:cubicBezTo>
              <a:cubicBezTo>
                <a:pt x="368089" y="543224"/>
                <a:pt x="245431" y="489894"/>
                <a:pt x="89967" y="539792"/>
              </a:cubicBezTo>
              <a:cubicBezTo>
                <a:pt x="40537" y="538077"/>
                <a:pt x="-2813" y="487809"/>
                <a:pt x="0" y="449825"/>
              </a:cubicBezTo>
              <a:cubicBezTo>
                <a:pt x="-34013" y="291749"/>
                <a:pt x="42700" y="206634"/>
                <a:pt x="0" y="89967"/>
              </a:cubicBezTo>
              <a:close/>
            </a:path>
          </a:pathLst>
        </a:custGeom>
        <a:solidFill>
          <a:srgbClr val="FFC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0">
              <a:solidFill>
                <a:srgbClr val="FF0000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Açık</a:t>
          </a:r>
          <a:r>
            <a:rPr lang="tr-TR" sz="1050" b="0" baseline="0">
              <a:solidFill>
                <a:srgbClr val="FF0000"/>
              </a:solidFill>
              <a:effectLst/>
              <a:latin typeface="Abadi" panose="020B0604020104020204" pitchFamily="34" charset="0"/>
              <a:ea typeface="STHupo" panose="02010800040101010101" pitchFamily="2" charset="-122"/>
            </a:rPr>
            <a:t> uçlu SOSYAL BİLGİLER YAZILILARI</a:t>
          </a:r>
          <a:endParaRPr lang="tr-TR" sz="1050" b="0">
            <a:solidFill>
              <a:srgbClr val="FF0000"/>
            </a:solidFill>
            <a:effectLst/>
            <a:latin typeface="Abadi" panose="020B0604020104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249200</xdr:colOff>
      <xdr:row>8</xdr:row>
      <xdr:rowOff>40736</xdr:rowOff>
    </xdr:from>
    <xdr:to>
      <xdr:col>14</xdr:col>
      <xdr:colOff>179015</xdr:colOff>
      <xdr:row>11</xdr:row>
      <xdr:rowOff>73268</xdr:rowOff>
    </xdr:to>
    <xdr:sp macro="" textlink="">
      <xdr:nvSpPr>
        <xdr:cNvPr id="10" name="Dikdörtgen: Köşeleri Yuvarlatılmış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2384475" y="1966670"/>
          <a:ext cx="1908084" cy="503549"/>
        </a:xfrm>
        <a:custGeom>
          <a:avLst/>
          <a:gdLst>
            <a:gd name="connsiteX0" fmla="*/ 0 w 1908084"/>
            <a:gd name="connsiteY0" fmla="*/ 83927 h 503549"/>
            <a:gd name="connsiteX1" fmla="*/ 83927 w 1908084"/>
            <a:gd name="connsiteY1" fmla="*/ 0 h 503549"/>
            <a:gd name="connsiteX2" fmla="*/ 611797 w 1908084"/>
            <a:gd name="connsiteY2" fmla="*/ 0 h 503549"/>
            <a:gd name="connsiteX3" fmla="*/ 1174471 w 1908084"/>
            <a:gd name="connsiteY3" fmla="*/ 0 h 503549"/>
            <a:gd name="connsiteX4" fmla="*/ 1824157 w 1908084"/>
            <a:gd name="connsiteY4" fmla="*/ 0 h 503549"/>
            <a:gd name="connsiteX5" fmla="*/ 1908084 w 1908084"/>
            <a:gd name="connsiteY5" fmla="*/ 83927 h 503549"/>
            <a:gd name="connsiteX6" fmla="*/ 1908084 w 1908084"/>
            <a:gd name="connsiteY6" fmla="*/ 419622 h 503549"/>
            <a:gd name="connsiteX7" fmla="*/ 1824157 w 1908084"/>
            <a:gd name="connsiteY7" fmla="*/ 503549 h 503549"/>
            <a:gd name="connsiteX8" fmla="*/ 1296287 w 1908084"/>
            <a:gd name="connsiteY8" fmla="*/ 503549 h 503549"/>
            <a:gd name="connsiteX9" fmla="*/ 751015 w 1908084"/>
            <a:gd name="connsiteY9" fmla="*/ 503549 h 503549"/>
            <a:gd name="connsiteX10" fmla="*/ 83927 w 1908084"/>
            <a:gd name="connsiteY10" fmla="*/ 503549 h 503549"/>
            <a:gd name="connsiteX11" fmla="*/ 0 w 1908084"/>
            <a:gd name="connsiteY11" fmla="*/ 419622 h 503549"/>
            <a:gd name="connsiteX12" fmla="*/ 0 w 1908084"/>
            <a:gd name="connsiteY12" fmla="*/ 83927 h 5035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8084" h="503549" fill="none" extrusionOk="0">
              <a:moveTo>
                <a:pt x="0" y="83927"/>
              </a:moveTo>
              <a:cubicBezTo>
                <a:pt x="7843" y="42314"/>
                <a:pt x="25613" y="5617"/>
                <a:pt x="83927" y="0"/>
              </a:cubicBezTo>
              <a:cubicBezTo>
                <a:pt x="287496" y="-6531"/>
                <a:pt x="405049" y="17717"/>
                <a:pt x="611797" y="0"/>
              </a:cubicBezTo>
              <a:cubicBezTo>
                <a:pt x="818545" y="-17717"/>
                <a:pt x="1031930" y="58646"/>
                <a:pt x="1174471" y="0"/>
              </a:cubicBezTo>
              <a:cubicBezTo>
                <a:pt x="1317012" y="-58646"/>
                <a:pt x="1649538" y="27250"/>
                <a:pt x="1824157" y="0"/>
              </a:cubicBezTo>
              <a:cubicBezTo>
                <a:pt x="1870161" y="7151"/>
                <a:pt x="1913319" y="35665"/>
                <a:pt x="1908084" y="83927"/>
              </a:cubicBezTo>
              <a:cubicBezTo>
                <a:pt x="1918208" y="151818"/>
                <a:pt x="1872432" y="271473"/>
                <a:pt x="1908084" y="419622"/>
              </a:cubicBezTo>
              <a:cubicBezTo>
                <a:pt x="1913678" y="465219"/>
                <a:pt x="1868427" y="493803"/>
                <a:pt x="1824157" y="503549"/>
              </a:cubicBezTo>
              <a:cubicBezTo>
                <a:pt x="1653406" y="555470"/>
                <a:pt x="1494886" y="489168"/>
                <a:pt x="1296287" y="503549"/>
              </a:cubicBezTo>
              <a:cubicBezTo>
                <a:pt x="1097688" y="517930"/>
                <a:pt x="961303" y="476660"/>
                <a:pt x="751015" y="503549"/>
              </a:cubicBezTo>
              <a:cubicBezTo>
                <a:pt x="540727" y="530438"/>
                <a:pt x="376066" y="476968"/>
                <a:pt x="83927" y="503549"/>
              </a:cubicBezTo>
              <a:cubicBezTo>
                <a:pt x="40287" y="502299"/>
                <a:pt x="8043" y="456129"/>
                <a:pt x="0" y="419622"/>
              </a:cubicBezTo>
              <a:cubicBezTo>
                <a:pt x="-2687" y="318903"/>
                <a:pt x="30204" y="154277"/>
                <a:pt x="0" y="83927"/>
              </a:cubicBezTo>
              <a:close/>
            </a:path>
            <a:path w="1908084" h="503549" stroke="0" extrusionOk="0">
              <a:moveTo>
                <a:pt x="0" y="83927"/>
              </a:moveTo>
              <a:cubicBezTo>
                <a:pt x="1697" y="32169"/>
                <a:pt x="37431" y="6364"/>
                <a:pt x="83927" y="0"/>
              </a:cubicBezTo>
              <a:cubicBezTo>
                <a:pt x="205800" y="-41719"/>
                <a:pt x="492561" y="47573"/>
                <a:pt x="611797" y="0"/>
              </a:cubicBezTo>
              <a:cubicBezTo>
                <a:pt x="731033" y="-47573"/>
                <a:pt x="1056917" y="66584"/>
                <a:pt x="1226678" y="0"/>
              </a:cubicBezTo>
              <a:cubicBezTo>
                <a:pt x="1396439" y="-66584"/>
                <a:pt x="1527596" y="52082"/>
                <a:pt x="1824157" y="0"/>
              </a:cubicBezTo>
              <a:cubicBezTo>
                <a:pt x="1880598" y="-3828"/>
                <a:pt x="1905786" y="32329"/>
                <a:pt x="1908084" y="83927"/>
              </a:cubicBezTo>
              <a:cubicBezTo>
                <a:pt x="1939397" y="218386"/>
                <a:pt x="1898775" y="335998"/>
                <a:pt x="1908084" y="419622"/>
              </a:cubicBezTo>
              <a:cubicBezTo>
                <a:pt x="1918496" y="466491"/>
                <a:pt x="1864094" y="500001"/>
                <a:pt x="1824157" y="503549"/>
              </a:cubicBezTo>
              <a:cubicBezTo>
                <a:pt x="1608189" y="505834"/>
                <a:pt x="1469697" y="440053"/>
                <a:pt x="1244080" y="503549"/>
              </a:cubicBezTo>
              <a:cubicBezTo>
                <a:pt x="1018463" y="567045"/>
                <a:pt x="936708" y="463369"/>
                <a:pt x="664004" y="503549"/>
              </a:cubicBezTo>
              <a:cubicBezTo>
                <a:pt x="391300" y="543729"/>
                <a:pt x="205858" y="464761"/>
                <a:pt x="83927" y="503549"/>
              </a:cubicBezTo>
              <a:cubicBezTo>
                <a:pt x="33712" y="506027"/>
                <a:pt x="3110" y="473770"/>
                <a:pt x="0" y="419622"/>
              </a:cubicBezTo>
              <a:cubicBezTo>
                <a:pt x="-26906" y="257807"/>
                <a:pt x="4094" y="236394"/>
                <a:pt x="0" y="839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1">
              <a:solidFill>
                <a:schemeClr val="bg1"/>
              </a:solidFill>
              <a:effectLst/>
              <a:latin typeface="+mn-lt"/>
              <a:ea typeface="STHupo" panose="02010800040101010101" pitchFamily="2" charset="-122"/>
            </a:rPr>
            <a:t>muammeraslan@gmail.com</a:t>
          </a:r>
        </a:p>
      </xdr:txBody>
    </xdr:sp>
    <xdr:clientData/>
  </xdr:twoCellAnchor>
  <xdr:twoCellAnchor>
    <xdr:from>
      <xdr:col>15</xdr:col>
      <xdr:colOff>45328</xdr:colOff>
      <xdr:row>4</xdr:row>
      <xdr:rowOff>76211</xdr:rowOff>
    </xdr:from>
    <xdr:to>
      <xdr:col>22</xdr:col>
      <xdr:colOff>83736</xdr:colOff>
      <xdr:row>7</xdr:row>
      <xdr:rowOff>24978</xdr:rowOff>
    </xdr:to>
    <xdr:sp macro="" textlink="">
      <xdr:nvSpPr>
        <xdr:cNvPr id="11" name="Dikdörtgen: Köşeleri Yuvarlatılmış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441482" y="1321788"/>
          <a:ext cx="1943408" cy="472119"/>
        </a:xfrm>
        <a:custGeom>
          <a:avLst/>
          <a:gdLst>
            <a:gd name="connsiteX0" fmla="*/ 0 w 1943408"/>
            <a:gd name="connsiteY0" fmla="*/ 78688 h 472119"/>
            <a:gd name="connsiteX1" fmla="*/ 78688 w 1943408"/>
            <a:gd name="connsiteY1" fmla="*/ 0 h 472119"/>
            <a:gd name="connsiteX2" fmla="*/ 674032 w 1943408"/>
            <a:gd name="connsiteY2" fmla="*/ 0 h 472119"/>
            <a:gd name="connsiteX3" fmla="*/ 1287236 w 1943408"/>
            <a:gd name="connsiteY3" fmla="*/ 0 h 472119"/>
            <a:gd name="connsiteX4" fmla="*/ 1864720 w 1943408"/>
            <a:gd name="connsiteY4" fmla="*/ 0 h 472119"/>
            <a:gd name="connsiteX5" fmla="*/ 1943408 w 1943408"/>
            <a:gd name="connsiteY5" fmla="*/ 78688 h 472119"/>
            <a:gd name="connsiteX6" fmla="*/ 1943408 w 1943408"/>
            <a:gd name="connsiteY6" fmla="*/ 393431 h 472119"/>
            <a:gd name="connsiteX7" fmla="*/ 1864720 w 1943408"/>
            <a:gd name="connsiteY7" fmla="*/ 472119 h 472119"/>
            <a:gd name="connsiteX8" fmla="*/ 1305097 w 1943408"/>
            <a:gd name="connsiteY8" fmla="*/ 472119 h 472119"/>
            <a:gd name="connsiteX9" fmla="*/ 763334 w 1943408"/>
            <a:gd name="connsiteY9" fmla="*/ 472119 h 472119"/>
            <a:gd name="connsiteX10" fmla="*/ 78688 w 1943408"/>
            <a:gd name="connsiteY10" fmla="*/ 472119 h 472119"/>
            <a:gd name="connsiteX11" fmla="*/ 0 w 1943408"/>
            <a:gd name="connsiteY11" fmla="*/ 393431 h 472119"/>
            <a:gd name="connsiteX12" fmla="*/ 0 w 1943408"/>
            <a:gd name="connsiteY12" fmla="*/ 78688 h 4721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3408" h="472119" fill="none" extrusionOk="0">
              <a:moveTo>
                <a:pt x="0" y="78688"/>
              </a:moveTo>
              <a:cubicBezTo>
                <a:pt x="-1229" y="31092"/>
                <a:pt x="32666" y="-3007"/>
                <a:pt x="78688" y="0"/>
              </a:cubicBezTo>
              <a:cubicBezTo>
                <a:pt x="245989" y="-69596"/>
                <a:pt x="432597" y="1599"/>
                <a:pt x="674032" y="0"/>
              </a:cubicBezTo>
              <a:cubicBezTo>
                <a:pt x="915467" y="-1599"/>
                <a:pt x="1114253" y="71009"/>
                <a:pt x="1287236" y="0"/>
              </a:cubicBezTo>
              <a:cubicBezTo>
                <a:pt x="1460219" y="-71009"/>
                <a:pt x="1609396" y="29262"/>
                <a:pt x="1864720" y="0"/>
              </a:cubicBezTo>
              <a:cubicBezTo>
                <a:pt x="1919414" y="3222"/>
                <a:pt x="1934747" y="33477"/>
                <a:pt x="1943408" y="78688"/>
              </a:cubicBezTo>
              <a:cubicBezTo>
                <a:pt x="1958071" y="215039"/>
                <a:pt x="1921962" y="262996"/>
                <a:pt x="1943408" y="393431"/>
              </a:cubicBezTo>
              <a:cubicBezTo>
                <a:pt x="1935364" y="445002"/>
                <a:pt x="1914061" y="461863"/>
                <a:pt x="1864720" y="472119"/>
              </a:cubicBezTo>
              <a:cubicBezTo>
                <a:pt x="1633166" y="483259"/>
                <a:pt x="1515772" y="431341"/>
                <a:pt x="1305097" y="472119"/>
              </a:cubicBezTo>
              <a:cubicBezTo>
                <a:pt x="1094422" y="512897"/>
                <a:pt x="987893" y="417896"/>
                <a:pt x="763334" y="472119"/>
              </a:cubicBezTo>
              <a:cubicBezTo>
                <a:pt x="538775" y="526342"/>
                <a:pt x="240618" y="392774"/>
                <a:pt x="78688" y="472119"/>
              </a:cubicBezTo>
              <a:cubicBezTo>
                <a:pt x="38854" y="460314"/>
                <a:pt x="-2518" y="448353"/>
                <a:pt x="0" y="393431"/>
              </a:cubicBezTo>
              <a:cubicBezTo>
                <a:pt x="-9606" y="281294"/>
                <a:pt x="21732" y="179650"/>
                <a:pt x="0" y="78688"/>
              </a:cubicBezTo>
              <a:close/>
            </a:path>
            <a:path w="1943408" h="472119" stroke="0" extrusionOk="0">
              <a:moveTo>
                <a:pt x="0" y="78688"/>
              </a:moveTo>
              <a:cubicBezTo>
                <a:pt x="4324" y="35981"/>
                <a:pt x="38126" y="-574"/>
                <a:pt x="78688" y="0"/>
              </a:cubicBezTo>
              <a:cubicBezTo>
                <a:pt x="237086" y="-52076"/>
                <a:pt x="405572" y="65763"/>
                <a:pt x="638311" y="0"/>
              </a:cubicBezTo>
              <a:cubicBezTo>
                <a:pt x="871050" y="-65763"/>
                <a:pt x="962491" y="51750"/>
                <a:pt x="1269376" y="0"/>
              </a:cubicBezTo>
              <a:cubicBezTo>
                <a:pt x="1576261" y="-51750"/>
                <a:pt x="1620656" y="17438"/>
                <a:pt x="1864720" y="0"/>
              </a:cubicBezTo>
              <a:cubicBezTo>
                <a:pt x="1899090" y="1049"/>
                <a:pt x="1940755" y="37639"/>
                <a:pt x="1943408" y="78688"/>
              </a:cubicBezTo>
              <a:cubicBezTo>
                <a:pt x="1943873" y="142918"/>
                <a:pt x="1911868" y="313759"/>
                <a:pt x="1943408" y="393431"/>
              </a:cubicBezTo>
              <a:cubicBezTo>
                <a:pt x="1941998" y="443176"/>
                <a:pt x="1903419" y="468868"/>
                <a:pt x="1864720" y="472119"/>
              </a:cubicBezTo>
              <a:cubicBezTo>
                <a:pt x="1628376" y="494280"/>
                <a:pt x="1480422" y="436652"/>
                <a:pt x="1322957" y="472119"/>
              </a:cubicBezTo>
              <a:cubicBezTo>
                <a:pt x="1165492" y="507586"/>
                <a:pt x="884227" y="470420"/>
                <a:pt x="745473" y="472119"/>
              </a:cubicBezTo>
              <a:cubicBezTo>
                <a:pt x="606719" y="473818"/>
                <a:pt x="302773" y="426878"/>
                <a:pt x="78688" y="472119"/>
              </a:cubicBezTo>
              <a:cubicBezTo>
                <a:pt x="28968" y="466403"/>
                <a:pt x="5297" y="425534"/>
                <a:pt x="0" y="393431"/>
              </a:cubicBezTo>
              <a:cubicBezTo>
                <a:pt x="-32542" y="288659"/>
                <a:pt x="10512" y="234647"/>
                <a:pt x="0" y="7868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245350</xdr:colOff>
      <xdr:row>0</xdr:row>
      <xdr:rowOff>735717</xdr:rowOff>
    </xdr:from>
    <xdr:to>
      <xdr:col>14</xdr:col>
      <xdr:colOff>157005</xdr:colOff>
      <xdr:row>3</xdr:row>
      <xdr:rowOff>92709</xdr:rowOff>
    </xdr:to>
    <xdr:sp macro="" textlink="">
      <xdr:nvSpPr>
        <xdr:cNvPr id="12" name="Dikdörtgen: Köşeleri Yuvarlatılmış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380625" y="735717"/>
          <a:ext cx="1889924" cy="445563"/>
        </a:xfrm>
        <a:custGeom>
          <a:avLst/>
          <a:gdLst>
            <a:gd name="connsiteX0" fmla="*/ 0 w 1889924"/>
            <a:gd name="connsiteY0" fmla="*/ 74262 h 445563"/>
            <a:gd name="connsiteX1" fmla="*/ 74262 w 1889924"/>
            <a:gd name="connsiteY1" fmla="*/ 0 h 445563"/>
            <a:gd name="connsiteX2" fmla="*/ 602487 w 1889924"/>
            <a:gd name="connsiteY2" fmla="*/ 0 h 445563"/>
            <a:gd name="connsiteX3" fmla="*/ 1165539 w 1889924"/>
            <a:gd name="connsiteY3" fmla="*/ 0 h 445563"/>
            <a:gd name="connsiteX4" fmla="*/ 1815662 w 1889924"/>
            <a:gd name="connsiteY4" fmla="*/ 0 h 445563"/>
            <a:gd name="connsiteX5" fmla="*/ 1889924 w 1889924"/>
            <a:gd name="connsiteY5" fmla="*/ 74262 h 445563"/>
            <a:gd name="connsiteX6" fmla="*/ 1889924 w 1889924"/>
            <a:gd name="connsiteY6" fmla="*/ 371301 h 445563"/>
            <a:gd name="connsiteX7" fmla="*/ 1815662 w 1889924"/>
            <a:gd name="connsiteY7" fmla="*/ 445563 h 445563"/>
            <a:gd name="connsiteX8" fmla="*/ 1200367 w 1889924"/>
            <a:gd name="connsiteY8" fmla="*/ 445563 h 445563"/>
            <a:gd name="connsiteX9" fmla="*/ 637315 w 1889924"/>
            <a:gd name="connsiteY9" fmla="*/ 445563 h 445563"/>
            <a:gd name="connsiteX10" fmla="*/ 74262 w 1889924"/>
            <a:gd name="connsiteY10" fmla="*/ 445563 h 445563"/>
            <a:gd name="connsiteX11" fmla="*/ 0 w 1889924"/>
            <a:gd name="connsiteY11" fmla="*/ 371301 h 445563"/>
            <a:gd name="connsiteX12" fmla="*/ 0 w 1889924"/>
            <a:gd name="connsiteY12" fmla="*/ 74262 h 4455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9924" h="445563" fill="none" extrusionOk="0">
              <a:moveTo>
                <a:pt x="0" y="74262"/>
              </a:moveTo>
              <a:cubicBezTo>
                <a:pt x="-2086" y="35220"/>
                <a:pt x="30559" y="-8636"/>
                <a:pt x="74262" y="0"/>
              </a:cubicBezTo>
              <a:cubicBezTo>
                <a:pt x="258210" y="-33784"/>
                <a:pt x="387073" y="20966"/>
                <a:pt x="602487" y="0"/>
              </a:cubicBezTo>
              <a:cubicBezTo>
                <a:pt x="817901" y="-20966"/>
                <a:pt x="967699" y="10766"/>
                <a:pt x="1165539" y="0"/>
              </a:cubicBezTo>
              <a:cubicBezTo>
                <a:pt x="1363379" y="-10766"/>
                <a:pt x="1546652" y="9949"/>
                <a:pt x="1815662" y="0"/>
              </a:cubicBezTo>
              <a:cubicBezTo>
                <a:pt x="1856070" y="4312"/>
                <a:pt x="1890794" y="37429"/>
                <a:pt x="1889924" y="74262"/>
              </a:cubicBezTo>
              <a:cubicBezTo>
                <a:pt x="1913352" y="142846"/>
                <a:pt x="1857285" y="262832"/>
                <a:pt x="1889924" y="371301"/>
              </a:cubicBezTo>
              <a:cubicBezTo>
                <a:pt x="1890368" y="420120"/>
                <a:pt x="1852759" y="451503"/>
                <a:pt x="1815662" y="445563"/>
              </a:cubicBezTo>
              <a:cubicBezTo>
                <a:pt x="1575030" y="446210"/>
                <a:pt x="1446178" y="415161"/>
                <a:pt x="1200367" y="445563"/>
              </a:cubicBezTo>
              <a:cubicBezTo>
                <a:pt x="954556" y="475965"/>
                <a:pt x="833347" y="421027"/>
                <a:pt x="637315" y="445563"/>
              </a:cubicBezTo>
              <a:cubicBezTo>
                <a:pt x="441283" y="470099"/>
                <a:pt x="327807" y="391409"/>
                <a:pt x="74262" y="445563"/>
              </a:cubicBezTo>
              <a:cubicBezTo>
                <a:pt x="39444" y="441659"/>
                <a:pt x="-4073" y="410942"/>
                <a:pt x="0" y="371301"/>
              </a:cubicBezTo>
              <a:cubicBezTo>
                <a:pt x="-21860" y="311052"/>
                <a:pt x="33221" y="201006"/>
                <a:pt x="0" y="74262"/>
              </a:cubicBezTo>
              <a:close/>
            </a:path>
            <a:path w="1889924" h="445563" stroke="0" extrusionOk="0">
              <a:moveTo>
                <a:pt x="0" y="74262"/>
              </a:moveTo>
              <a:cubicBezTo>
                <a:pt x="30" y="34123"/>
                <a:pt x="32335" y="777"/>
                <a:pt x="74262" y="0"/>
              </a:cubicBezTo>
              <a:cubicBezTo>
                <a:pt x="234550" y="-64553"/>
                <a:pt x="458581" y="19806"/>
                <a:pt x="637315" y="0"/>
              </a:cubicBezTo>
              <a:cubicBezTo>
                <a:pt x="816049" y="-19806"/>
                <a:pt x="964251" y="23276"/>
                <a:pt x="1217781" y="0"/>
              </a:cubicBezTo>
              <a:cubicBezTo>
                <a:pt x="1471311" y="-23276"/>
                <a:pt x="1635071" y="42714"/>
                <a:pt x="1815662" y="0"/>
              </a:cubicBezTo>
              <a:cubicBezTo>
                <a:pt x="1859832" y="-2623"/>
                <a:pt x="1888415" y="37353"/>
                <a:pt x="1889924" y="74262"/>
              </a:cubicBezTo>
              <a:cubicBezTo>
                <a:pt x="1890693" y="175223"/>
                <a:pt x="1882347" y="278810"/>
                <a:pt x="1889924" y="371301"/>
              </a:cubicBezTo>
              <a:cubicBezTo>
                <a:pt x="1898315" y="403821"/>
                <a:pt x="1866437" y="440126"/>
                <a:pt x="1815662" y="445563"/>
              </a:cubicBezTo>
              <a:cubicBezTo>
                <a:pt x="1545854" y="485207"/>
                <a:pt x="1365036" y="382746"/>
                <a:pt x="1235195" y="445563"/>
              </a:cubicBezTo>
              <a:cubicBezTo>
                <a:pt x="1105354" y="508380"/>
                <a:pt x="896352" y="418700"/>
                <a:pt x="637315" y="445563"/>
              </a:cubicBezTo>
              <a:cubicBezTo>
                <a:pt x="378278" y="472426"/>
                <a:pt x="271137" y="382721"/>
                <a:pt x="74262" y="445563"/>
              </a:cubicBezTo>
              <a:cubicBezTo>
                <a:pt x="38143" y="452792"/>
                <a:pt x="1121" y="404932"/>
                <a:pt x="0" y="371301"/>
              </a:cubicBezTo>
              <a:cubicBezTo>
                <a:pt x="-3108" y="254091"/>
                <a:pt x="13121" y="140074"/>
                <a:pt x="0" y="7426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 NOT BAREMİ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43485</xdr:colOff>
      <xdr:row>0</xdr:row>
      <xdr:rowOff>682746</xdr:rowOff>
    </xdr:from>
    <xdr:to>
      <xdr:col>22</xdr:col>
      <xdr:colOff>83736</xdr:colOff>
      <xdr:row>3</xdr:row>
      <xdr:rowOff>81164</xdr:rowOff>
    </xdr:to>
    <xdr:sp macro="" textlink="">
      <xdr:nvSpPr>
        <xdr:cNvPr id="13" name="Dikdörtgen: Köşeleri Yuvarlatılmış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4439639" y="682746"/>
          <a:ext cx="1945251" cy="486989"/>
        </a:xfrm>
        <a:custGeom>
          <a:avLst/>
          <a:gdLst>
            <a:gd name="connsiteX0" fmla="*/ 0 w 1945251"/>
            <a:gd name="connsiteY0" fmla="*/ 81166 h 486989"/>
            <a:gd name="connsiteX1" fmla="*/ 81166 w 1945251"/>
            <a:gd name="connsiteY1" fmla="*/ 0 h 486989"/>
            <a:gd name="connsiteX2" fmla="*/ 639814 w 1945251"/>
            <a:gd name="connsiteY2" fmla="*/ 0 h 486989"/>
            <a:gd name="connsiteX3" fmla="*/ 1269779 w 1945251"/>
            <a:gd name="connsiteY3" fmla="*/ 0 h 486989"/>
            <a:gd name="connsiteX4" fmla="*/ 1864085 w 1945251"/>
            <a:gd name="connsiteY4" fmla="*/ 0 h 486989"/>
            <a:gd name="connsiteX5" fmla="*/ 1945251 w 1945251"/>
            <a:gd name="connsiteY5" fmla="*/ 81166 h 486989"/>
            <a:gd name="connsiteX6" fmla="*/ 1945251 w 1945251"/>
            <a:gd name="connsiteY6" fmla="*/ 405823 h 486989"/>
            <a:gd name="connsiteX7" fmla="*/ 1864085 w 1945251"/>
            <a:gd name="connsiteY7" fmla="*/ 486989 h 486989"/>
            <a:gd name="connsiteX8" fmla="*/ 1323266 w 1945251"/>
            <a:gd name="connsiteY8" fmla="*/ 486989 h 486989"/>
            <a:gd name="connsiteX9" fmla="*/ 728960 w 1945251"/>
            <a:gd name="connsiteY9" fmla="*/ 486989 h 486989"/>
            <a:gd name="connsiteX10" fmla="*/ 81166 w 1945251"/>
            <a:gd name="connsiteY10" fmla="*/ 486989 h 486989"/>
            <a:gd name="connsiteX11" fmla="*/ 0 w 1945251"/>
            <a:gd name="connsiteY11" fmla="*/ 405823 h 486989"/>
            <a:gd name="connsiteX12" fmla="*/ 0 w 1945251"/>
            <a:gd name="connsiteY12" fmla="*/ 81166 h 4869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45251" h="486989" fill="none" extrusionOk="0">
              <a:moveTo>
                <a:pt x="0" y="81166"/>
              </a:moveTo>
              <a:cubicBezTo>
                <a:pt x="-10058" y="30597"/>
                <a:pt x="29053" y="1380"/>
                <a:pt x="81166" y="0"/>
              </a:cubicBezTo>
              <a:cubicBezTo>
                <a:pt x="354162" y="-21434"/>
                <a:pt x="508175" y="8107"/>
                <a:pt x="639814" y="0"/>
              </a:cubicBezTo>
              <a:cubicBezTo>
                <a:pt x="771453" y="-8107"/>
                <a:pt x="993167" y="40723"/>
                <a:pt x="1269779" y="0"/>
              </a:cubicBezTo>
              <a:cubicBezTo>
                <a:pt x="1546391" y="-40723"/>
                <a:pt x="1734020" y="33780"/>
                <a:pt x="1864085" y="0"/>
              </a:cubicBezTo>
              <a:cubicBezTo>
                <a:pt x="1917137" y="1500"/>
                <a:pt x="1946559" y="33900"/>
                <a:pt x="1945251" y="81166"/>
              </a:cubicBezTo>
              <a:cubicBezTo>
                <a:pt x="1972733" y="173223"/>
                <a:pt x="1918367" y="249485"/>
                <a:pt x="1945251" y="405823"/>
              </a:cubicBezTo>
              <a:cubicBezTo>
                <a:pt x="1950607" y="443788"/>
                <a:pt x="1906350" y="485311"/>
                <a:pt x="1864085" y="486989"/>
              </a:cubicBezTo>
              <a:cubicBezTo>
                <a:pt x="1726848" y="515264"/>
                <a:pt x="1462794" y="478263"/>
                <a:pt x="1323266" y="486989"/>
              </a:cubicBezTo>
              <a:cubicBezTo>
                <a:pt x="1183738" y="495715"/>
                <a:pt x="970286" y="477225"/>
                <a:pt x="728960" y="486989"/>
              </a:cubicBezTo>
              <a:cubicBezTo>
                <a:pt x="487634" y="496753"/>
                <a:pt x="393992" y="415601"/>
                <a:pt x="81166" y="486989"/>
              </a:cubicBezTo>
              <a:cubicBezTo>
                <a:pt x="41495" y="486272"/>
                <a:pt x="-1770" y="444500"/>
                <a:pt x="0" y="405823"/>
              </a:cubicBezTo>
              <a:cubicBezTo>
                <a:pt x="-31807" y="337876"/>
                <a:pt x="30060" y="167245"/>
                <a:pt x="0" y="81166"/>
              </a:cubicBezTo>
              <a:close/>
            </a:path>
            <a:path w="1945251" h="486989" stroke="0" extrusionOk="0">
              <a:moveTo>
                <a:pt x="0" y="81166"/>
              </a:moveTo>
              <a:cubicBezTo>
                <a:pt x="722" y="26562"/>
                <a:pt x="27698" y="3620"/>
                <a:pt x="81166" y="0"/>
              </a:cubicBezTo>
              <a:cubicBezTo>
                <a:pt x="376761" y="-63121"/>
                <a:pt x="392719" y="19410"/>
                <a:pt x="693302" y="0"/>
              </a:cubicBezTo>
              <a:cubicBezTo>
                <a:pt x="993885" y="-19410"/>
                <a:pt x="1106881" y="46935"/>
                <a:pt x="1251949" y="0"/>
              </a:cubicBezTo>
              <a:cubicBezTo>
                <a:pt x="1397017" y="-46935"/>
                <a:pt x="1645508" y="28106"/>
                <a:pt x="1864085" y="0"/>
              </a:cubicBezTo>
              <a:cubicBezTo>
                <a:pt x="1899052" y="6748"/>
                <a:pt x="1944714" y="27022"/>
                <a:pt x="1945251" y="81166"/>
              </a:cubicBezTo>
              <a:cubicBezTo>
                <a:pt x="1980374" y="193206"/>
                <a:pt x="1920312" y="315013"/>
                <a:pt x="1945251" y="405823"/>
              </a:cubicBezTo>
              <a:cubicBezTo>
                <a:pt x="1946563" y="447961"/>
                <a:pt x="1911481" y="498352"/>
                <a:pt x="1864085" y="486989"/>
              </a:cubicBezTo>
              <a:cubicBezTo>
                <a:pt x="1649780" y="553539"/>
                <a:pt x="1410492" y="430629"/>
                <a:pt x="1234120" y="486989"/>
              </a:cubicBezTo>
              <a:cubicBezTo>
                <a:pt x="1057748" y="543349"/>
                <a:pt x="834509" y="454244"/>
                <a:pt x="657643" y="486989"/>
              </a:cubicBezTo>
              <a:cubicBezTo>
                <a:pt x="480777" y="519734"/>
                <a:pt x="215818" y="452314"/>
                <a:pt x="81166" y="486989"/>
              </a:cubicBezTo>
              <a:cubicBezTo>
                <a:pt x="42958" y="490564"/>
                <a:pt x="-313" y="452437"/>
                <a:pt x="0" y="405823"/>
              </a:cubicBezTo>
              <a:cubicBezTo>
                <a:pt x="-26006" y="279737"/>
                <a:pt x="5389" y="154948"/>
                <a:pt x="0" y="81166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402857</xdr:colOff>
      <xdr:row>12</xdr:row>
      <xdr:rowOff>88520</xdr:rowOff>
    </xdr:from>
    <xdr:ext cx="1733552" cy="1701875"/>
    <xdr:pic>
      <xdr:nvPicPr>
        <xdr:cNvPr id="15" name="Resim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1483" y="2642476"/>
          <a:ext cx="1733552" cy="1701875"/>
        </a:xfrm>
        <a:prstGeom prst="rect">
          <a:avLst/>
        </a:prstGeom>
        <a:effectLst>
          <a:reflection blurRad="6350" stA="50000" endA="275" endPos="40000" dist="101600" dir="5400000" sy="-100000" algn="bl" rotWithShape="0"/>
        </a:effectLst>
      </xdr:spPr>
    </xdr:pic>
    <xdr:clientData/>
  </xdr:oneCellAnchor>
  <xdr:twoCellAnchor>
    <xdr:from>
      <xdr:col>7</xdr:col>
      <xdr:colOff>249664</xdr:colOff>
      <xdr:row>4</xdr:row>
      <xdr:rowOff>92188</xdr:rowOff>
    </xdr:from>
    <xdr:to>
      <xdr:col>14</xdr:col>
      <xdr:colOff>157006</xdr:colOff>
      <xdr:row>7</xdr:row>
      <xdr:rowOff>41824</xdr:rowOff>
    </xdr:to>
    <xdr:sp macro="" textlink="">
      <xdr:nvSpPr>
        <xdr:cNvPr id="16" name="Dikdörtgen: Köşeleri Yuvarlatılmış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2384939" y="1337765"/>
          <a:ext cx="1885611" cy="472988"/>
        </a:xfrm>
        <a:custGeom>
          <a:avLst/>
          <a:gdLst>
            <a:gd name="connsiteX0" fmla="*/ 0 w 1885611"/>
            <a:gd name="connsiteY0" fmla="*/ 78833 h 472988"/>
            <a:gd name="connsiteX1" fmla="*/ 78833 w 1885611"/>
            <a:gd name="connsiteY1" fmla="*/ 0 h 472988"/>
            <a:gd name="connsiteX2" fmla="*/ 654815 w 1885611"/>
            <a:gd name="connsiteY2" fmla="*/ 0 h 472988"/>
            <a:gd name="connsiteX3" fmla="*/ 1196237 w 1885611"/>
            <a:gd name="connsiteY3" fmla="*/ 0 h 472988"/>
            <a:gd name="connsiteX4" fmla="*/ 1806778 w 1885611"/>
            <a:gd name="connsiteY4" fmla="*/ 0 h 472988"/>
            <a:gd name="connsiteX5" fmla="*/ 1885611 w 1885611"/>
            <a:gd name="connsiteY5" fmla="*/ 78833 h 472988"/>
            <a:gd name="connsiteX6" fmla="*/ 1885611 w 1885611"/>
            <a:gd name="connsiteY6" fmla="*/ 394155 h 472988"/>
            <a:gd name="connsiteX7" fmla="*/ 1806778 w 1885611"/>
            <a:gd name="connsiteY7" fmla="*/ 472988 h 472988"/>
            <a:gd name="connsiteX8" fmla="*/ 1196237 w 1885611"/>
            <a:gd name="connsiteY8" fmla="*/ 472988 h 472988"/>
            <a:gd name="connsiteX9" fmla="*/ 620256 w 1885611"/>
            <a:gd name="connsiteY9" fmla="*/ 472988 h 472988"/>
            <a:gd name="connsiteX10" fmla="*/ 78833 w 1885611"/>
            <a:gd name="connsiteY10" fmla="*/ 472988 h 472988"/>
            <a:gd name="connsiteX11" fmla="*/ 0 w 1885611"/>
            <a:gd name="connsiteY11" fmla="*/ 394155 h 472988"/>
            <a:gd name="connsiteX12" fmla="*/ 0 w 1885611"/>
            <a:gd name="connsiteY12" fmla="*/ 78833 h 4729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85611" h="472988" fill="none" extrusionOk="0">
              <a:moveTo>
                <a:pt x="0" y="78833"/>
              </a:moveTo>
              <a:cubicBezTo>
                <a:pt x="-11827" y="39564"/>
                <a:pt x="27912" y="6132"/>
                <a:pt x="78833" y="0"/>
              </a:cubicBezTo>
              <a:cubicBezTo>
                <a:pt x="255470" y="-40138"/>
                <a:pt x="468620" y="65313"/>
                <a:pt x="654815" y="0"/>
              </a:cubicBezTo>
              <a:cubicBezTo>
                <a:pt x="841010" y="-65313"/>
                <a:pt x="1032956" y="31209"/>
                <a:pt x="1196237" y="0"/>
              </a:cubicBezTo>
              <a:cubicBezTo>
                <a:pt x="1359518" y="-31209"/>
                <a:pt x="1559301" y="17275"/>
                <a:pt x="1806778" y="0"/>
              </a:cubicBezTo>
              <a:cubicBezTo>
                <a:pt x="1849833" y="-1252"/>
                <a:pt x="1887386" y="28240"/>
                <a:pt x="1885611" y="78833"/>
              </a:cubicBezTo>
              <a:cubicBezTo>
                <a:pt x="1922634" y="162274"/>
                <a:pt x="1873485" y="317650"/>
                <a:pt x="1885611" y="394155"/>
              </a:cubicBezTo>
              <a:cubicBezTo>
                <a:pt x="1886885" y="436359"/>
                <a:pt x="1849202" y="462463"/>
                <a:pt x="1806778" y="472988"/>
              </a:cubicBezTo>
              <a:cubicBezTo>
                <a:pt x="1679669" y="473405"/>
                <a:pt x="1354863" y="427356"/>
                <a:pt x="1196237" y="472988"/>
              </a:cubicBezTo>
              <a:cubicBezTo>
                <a:pt x="1037611" y="518620"/>
                <a:pt x="754504" y="429968"/>
                <a:pt x="620256" y="472988"/>
              </a:cubicBezTo>
              <a:cubicBezTo>
                <a:pt x="486008" y="516008"/>
                <a:pt x="234549" y="455099"/>
                <a:pt x="78833" y="472988"/>
              </a:cubicBezTo>
              <a:cubicBezTo>
                <a:pt x="31585" y="468684"/>
                <a:pt x="360" y="436214"/>
                <a:pt x="0" y="394155"/>
              </a:cubicBezTo>
              <a:cubicBezTo>
                <a:pt x="-14450" y="242126"/>
                <a:pt x="1369" y="232394"/>
                <a:pt x="0" y="78833"/>
              </a:cubicBezTo>
              <a:close/>
            </a:path>
            <a:path w="1885611" h="472988" stroke="0" extrusionOk="0">
              <a:moveTo>
                <a:pt x="0" y="78833"/>
              </a:moveTo>
              <a:cubicBezTo>
                <a:pt x="-540" y="36774"/>
                <a:pt x="29761" y="9253"/>
                <a:pt x="78833" y="0"/>
              </a:cubicBezTo>
              <a:cubicBezTo>
                <a:pt x="259857" y="-61986"/>
                <a:pt x="486602" y="67248"/>
                <a:pt x="672094" y="0"/>
              </a:cubicBezTo>
              <a:cubicBezTo>
                <a:pt x="857586" y="-67248"/>
                <a:pt x="977846" y="49912"/>
                <a:pt x="1213517" y="0"/>
              </a:cubicBezTo>
              <a:cubicBezTo>
                <a:pt x="1449188" y="-49912"/>
                <a:pt x="1682246" y="18767"/>
                <a:pt x="1806778" y="0"/>
              </a:cubicBezTo>
              <a:cubicBezTo>
                <a:pt x="1851611" y="-1598"/>
                <a:pt x="1898308" y="35661"/>
                <a:pt x="1885611" y="78833"/>
              </a:cubicBezTo>
              <a:cubicBezTo>
                <a:pt x="1893143" y="147261"/>
                <a:pt x="1851961" y="319086"/>
                <a:pt x="1885611" y="394155"/>
              </a:cubicBezTo>
              <a:cubicBezTo>
                <a:pt x="1885529" y="436424"/>
                <a:pt x="1853876" y="475616"/>
                <a:pt x="1806778" y="472988"/>
              </a:cubicBezTo>
              <a:cubicBezTo>
                <a:pt x="1687623" y="487276"/>
                <a:pt x="1437120" y="443507"/>
                <a:pt x="1230796" y="472988"/>
              </a:cubicBezTo>
              <a:cubicBezTo>
                <a:pt x="1024472" y="502469"/>
                <a:pt x="847757" y="460134"/>
                <a:pt x="637535" y="472988"/>
              </a:cubicBezTo>
              <a:cubicBezTo>
                <a:pt x="427313" y="485842"/>
                <a:pt x="331421" y="469208"/>
                <a:pt x="78833" y="472988"/>
              </a:cubicBezTo>
              <a:cubicBezTo>
                <a:pt x="39531" y="475391"/>
                <a:pt x="1605" y="438087"/>
                <a:pt x="0" y="394155"/>
              </a:cubicBezTo>
              <a:cubicBezTo>
                <a:pt x="-6927" y="301081"/>
                <a:pt x="10020" y="169107"/>
                <a:pt x="0" y="78833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 SENARYO</a:t>
          </a:r>
          <a:r>
            <a:rPr lang="tr-TR" sz="1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14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0</xdr:col>
      <xdr:colOff>0</xdr:colOff>
      <xdr:row>12</xdr:row>
      <xdr:rowOff>101903</xdr:rowOff>
    </xdr:from>
    <xdr:to>
      <xdr:col>14</xdr:col>
      <xdr:colOff>26433</xdr:colOff>
      <xdr:row>21</xdr:row>
      <xdr:rowOff>24372</xdr:rowOff>
    </xdr:to>
    <xdr:sp macro="" textlink="">
      <xdr:nvSpPr>
        <xdr:cNvPr id="17" name="Dikdörtgen: Köşeleri Yuvarlatılmış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0" y="2703854"/>
          <a:ext cx="4219756" cy="1548689"/>
        </a:xfrm>
        <a:custGeom>
          <a:avLst/>
          <a:gdLst>
            <a:gd name="connsiteX0" fmla="*/ 0 w 4219756"/>
            <a:gd name="connsiteY0" fmla="*/ 258120 h 1548689"/>
            <a:gd name="connsiteX1" fmla="*/ 258120 w 4219756"/>
            <a:gd name="connsiteY1" fmla="*/ 0 h 1548689"/>
            <a:gd name="connsiteX2" fmla="*/ 676088 w 4219756"/>
            <a:gd name="connsiteY2" fmla="*/ 0 h 1548689"/>
            <a:gd name="connsiteX3" fmla="*/ 1094056 w 4219756"/>
            <a:gd name="connsiteY3" fmla="*/ 0 h 1548689"/>
            <a:gd name="connsiteX4" fmla="*/ 1512025 w 4219756"/>
            <a:gd name="connsiteY4" fmla="*/ 0 h 1548689"/>
            <a:gd name="connsiteX5" fmla="*/ 2004063 w 4219756"/>
            <a:gd name="connsiteY5" fmla="*/ 0 h 1548689"/>
            <a:gd name="connsiteX6" fmla="*/ 2533137 w 4219756"/>
            <a:gd name="connsiteY6" fmla="*/ 0 h 1548689"/>
            <a:gd name="connsiteX7" fmla="*/ 2988140 w 4219756"/>
            <a:gd name="connsiteY7" fmla="*/ 0 h 1548689"/>
            <a:gd name="connsiteX8" fmla="*/ 3480179 w 4219756"/>
            <a:gd name="connsiteY8" fmla="*/ 0 h 1548689"/>
            <a:gd name="connsiteX9" fmla="*/ 3961636 w 4219756"/>
            <a:gd name="connsiteY9" fmla="*/ 0 h 1548689"/>
            <a:gd name="connsiteX10" fmla="*/ 4219756 w 4219756"/>
            <a:gd name="connsiteY10" fmla="*/ 258120 h 1548689"/>
            <a:gd name="connsiteX11" fmla="*/ 4219756 w 4219756"/>
            <a:gd name="connsiteY11" fmla="*/ 764020 h 1548689"/>
            <a:gd name="connsiteX12" fmla="*/ 4219756 w 4219756"/>
            <a:gd name="connsiteY12" fmla="*/ 1290569 h 1548689"/>
            <a:gd name="connsiteX13" fmla="*/ 3961636 w 4219756"/>
            <a:gd name="connsiteY13" fmla="*/ 1548689 h 1548689"/>
            <a:gd name="connsiteX14" fmla="*/ 3469597 w 4219756"/>
            <a:gd name="connsiteY14" fmla="*/ 1548689 h 1548689"/>
            <a:gd name="connsiteX15" fmla="*/ 2977559 w 4219756"/>
            <a:gd name="connsiteY15" fmla="*/ 1548689 h 1548689"/>
            <a:gd name="connsiteX16" fmla="*/ 2485520 w 4219756"/>
            <a:gd name="connsiteY16" fmla="*/ 1548689 h 1548689"/>
            <a:gd name="connsiteX17" fmla="*/ 1882376 w 4219756"/>
            <a:gd name="connsiteY17" fmla="*/ 1548689 h 1548689"/>
            <a:gd name="connsiteX18" fmla="*/ 1279232 w 4219756"/>
            <a:gd name="connsiteY18" fmla="*/ 1548689 h 1548689"/>
            <a:gd name="connsiteX19" fmla="*/ 713123 w 4219756"/>
            <a:gd name="connsiteY19" fmla="*/ 1548689 h 1548689"/>
            <a:gd name="connsiteX20" fmla="*/ 258120 w 4219756"/>
            <a:gd name="connsiteY20" fmla="*/ 1548689 h 1548689"/>
            <a:gd name="connsiteX21" fmla="*/ 0 w 4219756"/>
            <a:gd name="connsiteY21" fmla="*/ 1290569 h 1548689"/>
            <a:gd name="connsiteX22" fmla="*/ 0 w 4219756"/>
            <a:gd name="connsiteY22" fmla="*/ 805318 h 1548689"/>
            <a:gd name="connsiteX23" fmla="*/ 0 w 4219756"/>
            <a:gd name="connsiteY23" fmla="*/ 258120 h 15486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4219756" h="1548689" fill="none" extrusionOk="0">
              <a:moveTo>
                <a:pt x="0" y="258120"/>
              </a:moveTo>
              <a:cubicBezTo>
                <a:pt x="-20741" y="114340"/>
                <a:pt x="123979" y="2874"/>
                <a:pt x="258120" y="0"/>
              </a:cubicBezTo>
              <a:cubicBezTo>
                <a:pt x="359727" y="-46897"/>
                <a:pt x="568035" y="20934"/>
                <a:pt x="676088" y="0"/>
              </a:cubicBezTo>
              <a:cubicBezTo>
                <a:pt x="784141" y="-20934"/>
                <a:pt x="940771" y="11990"/>
                <a:pt x="1094056" y="0"/>
              </a:cubicBezTo>
              <a:cubicBezTo>
                <a:pt x="1247341" y="-11990"/>
                <a:pt x="1389511" y="39219"/>
                <a:pt x="1512025" y="0"/>
              </a:cubicBezTo>
              <a:cubicBezTo>
                <a:pt x="1634539" y="-39219"/>
                <a:pt x="1762749" y="58024"/>
                <a:pt x="2004063" y="0"/>
              </a:cubicBezTo>
              <a:cubicBezTo>
                <a:pt x="2245377" y="-58024"/>
                <a:pt x="2306677" y="23693"/>
                <a:pt x="2533137" y="0"/>
              </a:cubicBezTo>
              <a:cubicBezTo>
                <a:pt x="2759597" y="-23693"/>
                <a:pt x="2790006" y="15533"/>
                <a:pt x="2988140" y="0"/>
              </a:cubicBezTo>
              <a:cubicBezTo>
                <a:pt x="3186274" y="-15533"/>
                <a:pt x="3260131" y="25765"/>
                <a:pt x="3480179" y="0"/>
              </a:cubicBezTo>
              <a:cubicBezTo>
                <a:pt x="3700227" y="-25765"/>
                <a:pt x="3736879" y="20138"/>
                <a:pt x="3961636" y="0"/>
              </a:cubicBezTo>
              <a:cubicBezTo>
                <a:pt x="4095075" y="-597"/>
                <a:pt x="4228752" y="123645"/>
                <a:pt x="4219756" y="258120"/>
              </a:cubicBezTo>
              <a:cubicBezTo>
                <a:pt x="4222244" y="362933"/>
                <a:pt x="4164121" y="564847"/>
                <a:pt x="4219756" y="764020"/>
              </a:cubicBezTo>
              <a:cubicBezTo>
                <a:pt x="4275391" y="963193"/>
                <a:pt x="4163972" y="1108501"/>
                <a:pt x="4219756" y="1290569"/>
              </a:cubicBezTo>
              <a:cubicBezTo>
                <a:pt x="4262424" y="1433166"/>
                <a:pt x="4090001" y="1512626"/>
                <a:pt x="3961636" y="1548689"/>
              </a:cubicBezTo>
              <a:cubicBezTo>
                <a:pt x="3743118" y="1572721"/>
                <a:pt x="3654218" y="1547353"/>
                <a:pt x="3469597" y="1548689"/>
              </a:cubicBezTo>
              <a:cubicBezTo>
                <a:pt x="3284976" y="1550025"/>
                <a:pt x="3186277" y="1512074"/>
                <a:pt x="2977559" y="1548689"/>
              </a:cubicBezTo>
              <a:cubicBezTo>
                <a:pt x="2768841" y="1585304"/>
                <a:pt x="2659329" y="1491721"/>
                <a:pt x="2485520" y="1548689"/>
              </a:cubicBezTo>
              <a:cubicBezTo>
                <a:pt x="2311711" y="1605657"/>
                <a:pt x="2139378" y="1537150"/>
                <a:pt x="1882376" y="1548689"/>
              </a:cubicBezTo>
              <a:cubicBezTo>
                <a:pt x="1625374" y="1560228"/>
                <a:pt x="1487083" y="1540169"/>
                <a:pt x="1279232" y="1548689"/>
              </a:cubicBezTo>
              <a:cubicBezTo>
                <a:pt x="1071381" y="1557209"/>
                <a:pt x="893088" y="1548650"/>
                <a:pt x="713123" y="1548689"/>
              </a:cubicBezTo>
              <a:cubicBezTo>
                <a:pt x="533158" y="1548728"/>
                <a:pt x="478307" y="1495770"/>
                <a:pt x="258120" y="1548689"/>
              </a:cubicBezTo>
              <a:cubicBezTo>
                <a:pt x="142099" y="1559653"/>
                <a:pt x="28730" y="1459559"/>
                <a:pt x="0" y="1290569"/>
              </a:cubicBezTo>
              <a:cubicBezTo>
                <a:pt x="-1110" y="1112026"/>
                <a:pt x="33881" y="1041232"/>
                <a:pt x="0" y="805318"/>
              </a:cubicBezTo>
              <a:cubicBezTo>
                <a:pt x="-33881" y="569404"/>
                <a:pt x="53299" y="382776"/>
                <a:pt x="0" y="258120"/>
              </a:cubicBezTo>
              <a:close/>
            </a:path>
            <a:path w="4219756" h="1548689" stroke="0" extrusionOk="0">
              <a:moveTo>
                <a:pt x="0" y="258120"/>
              </a:moveTo>
              <a:cubicBezTo>
                <a:pt x="9607" y="84965"/>
                <a:pt x="115246" y="14021"/>
                <a:pt x="258120" y="0"/>
              </a:cubicBezTo>
              <a:cubicBezTo>
                <a:pt x="426695" y="-10408"/>
                <a:pt x="563131" y="7752"/>
                <a:pt x="676088" y="0"/>
              </a:cubicBezTo>
              <a:cubicBezTo>
                <a:pt x="789045" y="-7752"/>
                <a:pt x="1044794" y="64727"/>
                <a:pt x="1279232" y="0"/>
              </a:cubicBezTo>
              <a:cubicBezTo>
                <a:pt x="1513670" y="-64727"/>
                <a:pt x="1612582" y="2100"/>
                <a:pt x="1808306" y="0"/>
              </a:cubicBezTo>
              <a:cubicBezTo>
                <a:pt x="2004030" y="-2100"/>
                <a:pt x="2181300" y="54430"/>
                <a:pt x="2374415" y="0"/>
              </a:cubicBezTo>
              <a:cubicBezTo>
                <a:pt x="2567530" y="-54430"/>
                <a:pt x="2682668" y="50896"/>
                <a:pt x="2903489" y="0"/>
              </a:cubicBezTo>
              <a:cubicBezTo>
                <a:pt x="3124310" y="-50896"/>
                <a:pt x="3239356" y="33994"/>
                <a:pt x="3395527" y="0"/>
              </a:cubicBezTo>
              <a:cubicBezTo>
                <a:pt x="3551698" y="-33994"/>
                <a:pt x="3837166" y="58790"/>
                <a:pt x="3961636" y="0"/>
              </a:cubicBezTo>
              <a:cubicBezTo>
                <a:pt x="4090591" y="4753"/>
                <a:pt x="4206081" y="93715"/>
                <a:pt x="4219756" y="258120"/>
              </a:cubicBezTo>
              <a:cubicBezTo>
                <a:pt x="4268681" y="359655"/>
                <a:pt x="4171799" y="522772"/>
                <a:pt x="4219756" y="743371"/>
              </a:cubicBezTo>
              <a:cubicBezTo>
                <a:pt x="4267713" y="963970"/>
                <a:pt x="4159956" y="1165847"/>
                <a:pt x="4219756" y="1290569"/>
              </a:cubicBezTo>
              <a:cubicBezTo>
                <a:pt x="4212516" y="1437770"/>
                <a:pt x="4109892" y="1562977"/>
                <a:pt x="3961636" y="1548689"/>
              </a:cubicBezTo>
              <a:cubicBezTo>
                <a:pt x="3728252" y="1559491"/>
                <a:pt x="3677118" y="1533430"/>
                <a:pt x="3432562" y="1548689"/>
              </a:cubicBezTo>
              <a:cubicBezTo>
                <a:pt x="3188006" y="1563948"/>
                <a:pt x="3137245" y="1500298"/>
                <a:pt x="2940524" y="1548689"/>
              </a:cubicBezTo>
              <a:cubicBezTo>
                <a:pt x="2743803" y="1597080"/>
                <a:pt x="2724983" y="1515155"/>
                <a:pt x="2522555" y="1548689"/>
              </a:cubicBezTo>
              <a:cubicBezTo>
                <a:pt x="2320127" y="1582223"/>
                <a:pt x="2235423" y="1485437"/>
                <a:pt x="1993482" y="1548689"/>
              </a:cubicBezTo>
              <a:cubicBezTo>
                <a:pt x="1751541" y="1611941"/>
                <a:pt x="1634837" y="1534715"/>
                <a:pt x="1501443" y="1548689"/>
              </a:cubicBezTo>
              <a:cubicBezTo>
                <a:pt x="1368049" y="1562663"/>
                <a:pt x="1116447" y="1492732"/>
                <a:pt x="935334" y="1548689"/>
              </a:cubicBezTo>
              <a:cubicBezTo>
                <a:pt x="754221" y="1604646"/>
                <a:pt x="455683" y="1524321"/>
                <a:pt x="258120" y="1548689"/>
              </a:cubicBezTo>
              <a:cubicBezTo>
                <a:pt x="86446" y="1555487"/>
                <a:pt x="-22268" y="1431282"/>
                <a:pt x="0" y="1290569"/>
              </a:cubicBezTo>
              <a:cubicBezTo>
                <a:pt x="-45146" y="1120219"/>
                <a:pt x="2185" y="1026219"/>
                <a:pt x="0" y="805318"/>
              </a:cubicBezTo>
              <a:cubicBezTo>
                <a:pt x="-2185" y="584417"/>
                <a:pt x="60661" y="428867"/>
                <a:pt x="0" y="258120"/>
              </a:cubicBezTo>
              <a:close/>
            </a:path>
          </a:pathLst>
        </a:custGeom>
        <a:gradFill flip="none" rotWithShape="1">
          <a:gsLst>
            <a:gs pos="0">
              <a:schemeClr val="accent3">
                <a:lumMod val="40000"/>
                <a:lumOff val="60000"/>
              </a:schemeClr>
            </a:gs>
            <a:gs pos="46000">
              <a:schemeClr val="accent3">
                <a:lumMod val="95000"/>
                <a:lumOff val="5000"/>
              </a:schemeClr>
            </a:gs>
            <a:gs pos="100000">
              <a:schemeClr val="accent3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4728664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PROGRAMIN KULLANIMI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>
              <a:effectLst/>
            </a:rPr>
            <a:t>1. ADIM : KAYNAKLAR BUTONUNU</a:t>
          </a:r>
          <a:r>
            <a:rPr lang="tr-TR" sz="1000" b="1" baseline="0">
              <a:effectLst/>
            </a:rPr>
            <a:t> TIKLAYIP GEREKLİ YERLERİ DOLDURUN.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900" b="1" baseline="0">
              <a:effectLst/>
            </a:rPr>
            <a:t>2. ADIM : SINIF LİSTESİ BUTONUNU TIKLAYIP LİSTENİZİ EKLEYİN.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3. ADIM : KULLANICI BİLGİLERİNİ SEÇİN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4. ADIM: SENARYO BAREMİNİZİ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5. ADIM : SENARYODAKİ KAZANIMLARI GİRİN.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 b="1" baseline="0">
              <a:effectLst/>
            </a:rPr>
            <a:t>6. ADIM: YAZILI NOTLARINIZI 1. YAZILI KISMINA GİRİN. VE ÇIKTI ALIN</a:t>
          </a:r>
        </a:p>
      </xdr:txBody>
    </xdr:sp>
    <xdr:clientData/>
  </xdr:twoCellAnchor>
  <xdr:twoCellAnchor>
    <xdr:from>
      <xdr:col>1</xdr:col>
      <xdr:colOff>76262</xdr:colOff>
      <xdr:row>0</xdr:row>
      <xdr:rowOff>717325</xdr:rowOff>
    </xdr:from>
    <xdr:to>
      <xdr:col>7</xdr:col>
      <xdr:colOff>83736</xdr:colOff>
      <xdr:row>3</xdr:row>
      <xdr:rowOff>85854</xdr:rowOff>
    </xdr:to>
    <xdr:sp macro="" textlink="">
      <xdr:nvSpPr>
        <xdr:cNvPr id="20" name="Dikdörtgen: Köşeleri Yuvarlatılmış 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317004" y="717325"/>
          <a:ext cx="1902007" cy="457100"/>
        </a:xfrm>
        <a:custGeom>
          <a:avLst/>
          <a:gdLst>
            <a:gd name="connsiteX0" fmla="*/ 0 w 1902007"/>
            <a:gd name="connsiteY0" fmla="*/ 76185 h 457100"/>
            <a:gd name="connsiteX1" fmla="*/ 76185 w 1902007"/>
            <a:gd name="connsiteY1" fmla="*/ 0 h 457100"/>
            <a:gd name="connsiteX2" fmla="*/ 624405 w 1902007"/>
            <a:gd name="connsiteY2" fmla="*/ 0 h 457100"/>
            <a:gd name="connsiteX3" fmla="*/ 1242610 w 1902007"/>
            <a:gd name="connsiteY3" fmla="*/ 0 h 457100"/>
            <a:gd name="connsiteX4" fmla="*/ 1825822 w 1902007"/>
            <a:gd name="connsiteY4" fmla="*/ 0 h 457100"/>
            <a:gd name="connsiteX5" fmla="*/ 1902007 w 1902007"/>
            <a:gd name="connsiteY5" fmla="*/ 76185 h 457100"/>
            <a:gd name="connsiteX6" fmla="*/ 1902007 w 1902007"/>
            <a:gd name="connsiteY6" fmla="*/ 380915 h 457100"/>
            <a:gd name="connsiteX7" fmla="*/ 1825822 w 1902007"/>
            <a:gd name="connsiteY7" fmla="*/ 457100 h 457100"/>
            <a:gd name="connsiteX8" fmla="*/ 1207617 w 1902007"/>
            <a:gd name="connsiteY8" fmla="*/ 457100 h 457100"/>
            <a:gd name="connsiteX9" fmla="*/ 624405 w 1902007"/>
            <a:gd name="connsiteY9" fmla="*/ 457100 h 457100"/>
            <a:gd name="connsiteX10" fmla="*/ 76185 w 1902007"/>
            <a:gd name="connsiteY10" fmla="*/ 457100 h 457100"/>
            <a:gd name="connsiteX11" fmla="*/ 0 w 1902007"/>
            <a:gd name="connsiteY11" fmla="*/ 380915 h 457100"/>
            <a:gd name="connsiteX12" fmla="*/ 0 w 1902007"/>
            <a:gd name="connsiteY12" fmla="*/ 76185 h 457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2007" h="457100" fill="none" extrusionOk="0">
              <a:moveTo>
                <a:pt x="0" y="76185"/>
              </a:moveTo>
              <a:cubicBezTo>
                <a:pt x="-2754" y="41832"/>
                <a:pt x="31049" y="-6841"/>
                <a:pt x="76185" y="0"/>
              </a:cubicBezTo>
              <a:cubicBezTo>
                <a:pt x="303501" y="-9323"/>
                <a:pt x="424397" y="54671"/>
                <a:pt x="624405" y="0"/>
              </a:cubicBezTo>
              <a:cubicBezTo>
                <a:pt x="824413" y="-54671"/>
                <a:pt x="953089" y="26325"/>
                <a:pt x="1242610" y="0"/>
              </a:cubicBezTo>
              <a:cubicBezTo>
                <a:pt x="1532131" y="-26325"/>
                <a:pt x="1694124" y="38759"/>
                <a:pt x="1825822" y="0"/>
              </a:cubicBezTo>
              <a:cubicBezTo>
                <a:pt x="1870077" y="2668"/>
                <a:pt x="1906882" y="42825"/>
                <a:pt x="1902007" y="76185"/>
              </a:cubicBezTo>
              <a:cubicBezTo>
                <a:pt x="1928755" y="211813"/>
                <a:pt x="1893487" y="249839"/>
                <a:pt x="1902007" y="380915"/>
              </a:cubicBezTo>
              <a:cubicBezTo>
                <a:pt x="1892863" y="418646"/>
                <a:pt x="1856769" y="455733"/>
                <a:pt x="1825822" y="457100"/>
              </a:cubicBezTo>
              <a:cubicBezTo>
                <a:pt x="1525524" y="476031"/>
                <a:pt x="1514104" y="397172"/>
                <a:pt x="1207617" y="457100"/>
              </a:cubicBezTo>
              <a:cubicBezTo>
                <a:pt x="901130" y="517028"/>
                <a:pt x="824218" y="443158"/>
                <a:pt x="624405" y="457100"/>
              </a:cubicBezTo>
              <a:cubicBezTo>
                <a:pt x="424592" y="471042"/>
                <a:pt x="335494" y="397068"/>
                <a:pt x="76185" y="457100"/>
              </a:cubicBezTo>
              <a:cubicBezTo>
                <a:pt x="32413" y="457168"/>
                <a:pt x="7541" y="428552"/>
                <a:pt x="0" y="380915"/>
              </a:cubicBezTo>
              <a:cubicBezTo>
                <a:pt x="-29709" y="312735"/>
                <a:pt x="25287" y="171283"/>
                <a:pt x="0" y="76185"/>
              </a:cubicBezTo>
              <a:close/>
            </a:path>
            <a:path w="1902007" h="457100" stroke="0" extrusionOk="0">
              <a:moveTo>
                <a:pt x="0" y="76185"/>
              </a:moveTo>
              <a:cubicBezTo>
                <a:pt x="-1602" y="31084"/>
                <a:pt x="35544" y="-47"/>
                <a:pt x="76185" y="0"/>
              </a:cubicBezTo>
              <a:cubicBezTo>
                <a:pt x="319304" y="-39144"/>
                <a:pt x="447237" y="24749"/>
                <a:pt x="624405" y="0"/>
              </a:cubicBezTo>
              <a:cubicBezTo>
                <a:pt x="801573" y="-24749"/>
                <a:pt x="939852" y="58911"/>
                <a:pt x="1207617" y="0"/>
              </a:cubicBezTo>
              <a:cubicBezTo>
                <a:pt x="1475382" y="-58911"/>
                <a:pt x="1635080" y="23673"/>
                <a:pt x="1825822" y="0"/>
              </a:cubicBezTo>
              <a:cubicBezTo>
                <a:pt x="1863197" y="2854"/>
                <a:pt x="1901997" y="36513"/>
                <a:pt x="1902007" y="76185"/>
              </a:cubicBezTo>
              <a:cubicBezTo>
                <a:pt x="1909743" y="224324"/>
                <a:pt x="1874766" y="248833"/>
                <a:pt x="1902007" y="380915"/>
              </a:cubicBezTo>
              <a:cubicBezTo>
                <a:pt x="1901289" y="427892"/>
                <a:pt x="1872380" y="458554"/>
                <a:pt x="1825822" y="457100"/>
              </a:cubicBezTo>
              <a:cubicBezTo>
                <a:pt x="1638979" y="501393"/>
                <a:pt x="1525568" y="394069"/>
                <a:pt x="1260106" y="457100"/>
              </a:cubicBezTo>
              <a:cubicBezTo>
                <a:pt x="994644" y="520131"/>
                <a:pt x="841903" y="443684"/>
                <a:pt x="659397" y="457100"/>
              </a:cubicBezTo>
              <a:cubicBezTo>
                <a:pt x="476891" y="470516"/>
                <a:pt x="312131" y="427633"/>
                <a:pt x="76185" y="457100"/>
              </a:cubicBezTo>
              <a:cubicBezTo>
                <a:pt x="34597" y="458593"/>
                <a:pt x="4365" y="421720"/>
                <a:pt x="0" y="380915"/>
              </a:cubicBezTo>
              <a:cubicBezTo>
                <a:pt x="-30460" y="236943"/>
                <a:pt x="33654" y="152705"/>
                <a:pt x="0" y="76185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1- KAYNAKLAR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 editAs="oneCell">
    <xdr:from>
      <xdr:col>26</xdr:col>
      <xdr:colOff>62334</xdr:colOff>
      <xdr:row>0</xdr:row>
      <xdr:rowOff>609878</xdr:rowOff>
    </xdr:from>
    <xdr:to>
      <xdr:col>32</xdr:col>
      <xdr:colOff>570866</xdr:colOff>
      <xdr:row>28</xdr:row>
      <xdr:rowOff>101681</xdr:rowOff>
    </xdr:to>
    <xdr:pic>
      <xdr:nvPicPr>
        <xdr:cNvPr id="19" name="Resim 1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2224" y="609878"/>
          <a:ext cx="3805647" cy="4725319"/>
        </a:xfrm>
        <a:prstGeom prst="rect">
          <a:avLst/>
        </a:prstGeom>
      </xdr:spPr>
    </xdr:pic>
    <xdr:clientData/>
  </xdr:twoCellAnchor>
  <xdr:twoCellAnchor>
    <xdr:from>
      <xdr:col>31</xdr:col>
      <xdr:colOff>91560</xdr:colOff>
      <xdr:row>14</xdr:row>
      <xdr:rowOff>36055</xdr:rowOff>
    </xdr:from>
    <xdr:to>
      <xdr:col>34</xdr:col>
      <xdr:colOff>436314</xdr:colOff>
      <xdr:row>17</xdr:row>
      <xdr:rowOff>113589</xdr:rowOff>
    </xdr:to>
    <xdr:sp macro="" textlink="">
      <xdr:nvSpPr>
        <xdr:cNvPr id="21" name="Dikdörtgen: Köşeleri Yuvarlatılmış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11071478" y="2904022"/>
          <a:ext cx="2166017" cy="548551"/>
        </a:xfrm>
        <a:custGeom>
          <a:avLst/>
          <a:gdLst>
            <a:gd name="connsiteX0" fmla="*/ 0 w 2166017"/>
            <a:gd name="connsiteY0" fmla="*/ 91427 h 548551"/>
            <a:gd name="connsiteX1" fmla="*/ 91427 w 2166017"/>
            <a:gd name="connsiteY1" fmla="*/ 0 h 548551"/>
            <a:gd name="connsiteX2" fmla="*/ 547554 w 2166017"/>
            <a:gd name="connsiteY2" fmla="*/ 0 h 548551"/>
            <a:gd name="connsiteX3" fmla="*/ 1023514 w 2166017"/>
            <a:gd name="connsiteY3" fmla="*/ 0 h 548551"/>
            <a:gd name="connsiteX4" fmla="*/ 1519304 w 2166017"/>
            <a:gd name="connsiteY4" fmla="*/ 0 h 548551"/>
            <a:gd name="connsiteX5" fmla="*/ 2074590 w 2166017"/>
            <a:gd name="connsiteY5" fmla="*/ 0 h 548551"/>
            <a:gd name="connsiteX6" fmla="*/ 2166017 w 2166017"/>
            <a:gd name="connsiteY6" fmla="*/ 91427 h 548551"/>
            <a:gd name="connsiteX7" fmla="*/ 2166017 w 2166017"/>
            <a:gd name="connsiteY7" fmla="*/ 457124 h 548551"/>
            <a:gd name="connsiteX8" fmla="*/ 2074590 w 2166017"/>
            <a:gd name="connsiteY8" fmla="*/ 548551 h 548551"/>
            <a:gd name="connsiteX9" fmla="*/ 1638294 w 2166017"/>
            <a:gd name="connsiteY9" fmla="*/ 548551 h 548551"/>
            <a:gd name="connsiteX10" fmla="*/ 1142503 w 2166017"/>
            <a:gd name="connsiteY10" fmla="*/ 548551 h 548551"/>
            <a:gd name="connsiteX11" fmla="*/ 626881 w 2166017"/>
            <a:gd name="connsiteY11" fmla="*/ 548551 h 548551"/>
            <a:gd name="connsiteX12" fmla="*/ 91427 w 2166017"/>
            <a:gd name="connsiteY12" fmla="*/ 548551 h 548551"/>
            <a:gd name="connsiteX13" fmla="*/ 0 w 2166017"/>
            <a:gd name="connsiteY13" fmla="*/ 457124 h 548551"/>
            <a:gd name="connsiteX14" fmla="*/ 0 w 2166017"/>
            <a:gd name="connsiteY14" fmla="*/ 91427 h 5485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66017" h="548551" fill="none" extrusionOk="0">
              <a:moveTo>
                <a:pt x="0" y="91427"/>
              </a:moveTo>
              <a:cubicBezTo>
                <a:pt x="-502" y="43188"/>
                <a:pt x="28293" y="-6833"/>
                <a:pt x="91427" y="0"/>
              </a:cubicBezTo>
              <a:cubicBezTo>
                <a:pt x="306127" y="-15269"/>
                <a:pt x="383582" y="33274"/>
                <a:pt x="547554" y="0"/>
              </a:cubicBezTo>
              <a:cubicBezTo>
                <a:pt x="711526" y="-33274"/>
                <a:pt x="899398" y="32186"/>
                <a:pt x="1023514" y="0"/>
              </a:cubicBezTo>
              <a:cubicBezTo>
                <a:pt x="1147630" y="-32186"/>
                <a:pt x="1286835" y="55470"/>
                <a:pt x="1519304" y="0"/>
              </a:cubicBezTo>
              <a:cubicBezTo>
                <a:pt x="1751773" y="-55470"/>
                <a:pt x="1868410" y="9836"/>
                <a:pt x="2074590" y="0"/>
              </a:cubicBezTo>
              <a:cubicBezTo>
                <a:pt x="2127845" y="7175"/>
                <a:pt x="2174554" y="42770"/>
                <a:pt x="2166017" y="91427"/>
              </a:cubicBezTo>
              <a:cubicBezTo>
                <a:pt x="2172377" y="248469"/>
                <a:pt x="2143868" y="371603"/>
                <a:pt x="2166017" y="457124"/>
              </a:cubicBezTo>
              <a:cubicBezTo>
                <a:pt x="2172903" y="497721"/>
                <a:pt x="2118618" y="543083"/>
                <a:pt x="2074590" y="548551"/>
              </a:cubicBezTo>
              <a:cubicBezTo>
                <a:pt x="1956672" y="568177"/>
                <a:pt x="1726677" y="508086"/>
                <a:pt x="1638294" y="548551"/>
              </a:cubicBezTo>
              <a:cubicBezTo>
                <a:pt x="1549911" y="589016"/>
                <a:pt x="1280893" y="513844"/>
                <a:pt x="1142503" y="548551"/>
              </a:cubicBezTo>
              <a:cubicBezTo>
                <a:pt x="1004113" y="583258"/>
                <a:pt x="823562" y="496138"/>
                <a:pt x="626881" y="548551"/>
              </a:cubicBezTo>
              <a:cubicBezTo>
                <a:pt x="430200" y="600964"/>
                <a:pt x="356550" y="497590"/>
                <a:pt x="91427" y="548551"/>
              </a:cubicBezTo>
              <a:cubicBezTo>
                <a:pt x="38748" y="549551"/>
                <a:pt x="-12032" y="509583"/>
                <a:pt x="0" y="457124"/>
              </a:cubicBezTo>
              <a:cubicBezTo>
                <a:pt x="-23343" y="336042"/>
                <a:pt x="34513" y="244762"/>
                <a:pt x="0" y="91427"/>
              </a:cubicBezTo>
              <a:close/>
            </a:path>
            <a:path w="2166017" h="548551" stroke="0" extrusionOk="0">
              <a:moveTo>
                <a:pt x="0" y="91427"/>
              </a:moveTo>
              <a:cubicBezTo>
                <a:pt x="-7231" y="51473"/>
                <a:pt x="42786" y="-3150"/>
                <a:pt x="91427" y="0"/>
              </a:cubicBezTo>
              <a:cubicBezTo>
                <a:pt x="208487" y="-36641"/>
                <a:pt x="421716" y="50056"/>
                <a:pt x="626881" y="0"/>
              </a:cubicBezTo>
              <a:cubicBezTo>
                <a:pt x="832046" y="-50056"/>
                <a:pt x="976924" y="28258"/>
                <a:pt x="1162335" y="0"/>
              </a:cubicBezTo>
              <a:cubicBezTo>
                <a:pt x="1347746" y="-28258"/>
                <a:pt x="1388466" y="35757"/>
                <a:pt x="1598631" y="0"/>
              </a:cubicBezTo>
              <a:cubicBezTo>
                <a:pt x="1808796" y="-35757"/>
                <a:pt x="1967232" y="43679"/>
                <a:pt x="2074590" y="0"/>
              </a:cubicBezTo>
              <a:cubicBezTo>
                <a:pt x="2110967" y="4916"/>
                <a:pt x="2167437" y="34475"/>
                <a:pt x="2166017" y="91427"/>
              </a:cubicBezTo>
              <a:cubicBezTo>
                <a:pt x="2170902" y="222861"/>
                <a:pt x="2125078" y="349402"/>
                <a:pt x="2166017" y="457124"/>
              </a:cubicBezTo>
              <a:cubicBezTo>
                <a:pt x="2163929" y="503564"/>
                <a:pt x="2112630" y="546141"/>
                <a:pt x="2074590" y="548551"/>
              </a:cubicBezTo>
              <a:cubicBezTo>
                <a:pt x="1889736" y="590302"/>
                <a:pt x="1717346" y="535035"/>
                <a:pt x="1618463" y="548551"/>
              </a:cubicBezTo>
              <a:cubicBezTo>
                <a:pt x="1519580" y="562067"/>
                <a:pt x="1252144" y="516384"/>
                <a:pt x="1083009" y="548551"/>
              </a:cubicBezTo>
              <a:cubicBezTo>
                <a:pt x="913874" y="580718"/>
                <a:pt x="773294" y="538579"/>
                <a:pt x="607049" y="548551"/>
              </a:cubicBezTo>
              <a:cubicBezTo>
                <a:pt x="440804" y="558523"/>
                <a:pt x="277036" y="497628"/>
                <a:pt x="91427" y="548551"/>
              </a:cubicBezTo>
              <a:cubicBezTo>
                <a:pt x="41255" y="546407"/>
                <a:pt x="-654" y="504897"/>
                <a:pt x="0" y="457124"/>
              </a:cubicBezTo>
              <a:cubicBezTo>
                <a:pt x="-17651" y="290916"/>
                <a:pt x="7848" y="221868"/>
                <a:pt x="0" y="91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7238103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KİTABI İNCELE</a:t>
          </a:r>
        </a:p>
      </xdr:txBody>
    </xdr:sp>
    <xdr:clientData/>
  </xdr:twoCellAnchor>
  <xdr:twoCellAnchor>
    <xdr:from>
      <xdr:col>1</xdr:col>
      <xdr:colOff>41643</xdr:colOff>
      <xdr:row>21</xdr:row>
      <xdr:rowOff>134270</xdr:rowOff>
    </xdr:from>
    <xdr:to>
      <xdr:col>26</xdr:col>
      <xdr:colOff>209341</xdr:colOff>
      <xdr:row>25</xdr:row>
      <xdr:rowOff>115137</xdr:rowOff>
    </xdr:to>
    <xdr:sp macro="" textlink="">
      <xdr:nvSpPr>
        <xdr:cNvPr id="22" name="Dikdörtgen: Köşeleri Yuvarlatılmış 1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282385" y="4268748"/>
          <a:ext cx="8216846" cy="608889"/>
        </a:xfrm>
        <a:custGeom>
          <a:avLst/>
          <a:gdLst>
            <a:gd name="connsiteX0" fmla="*/ 0 w 8216846"/>
            <a:gd name="connsiteY0" fmla="*/ 101484 h 608889"/>
            <a:gd name="connsiteX1" fmla="*/ 101484 w 8216846"/>
            <a:gd name="connsiteY1" fmla="*/ 0 h 608889"/>
            <a:gd name="connsiteX2" fmla="*/ 433488 w 8216846"/>
            <a:gd name="connsiteY2" fmla="*/ 0 h 608889"/>
            <a:gd name="connsiteX3" fmla="*/ 1086046 w 8216846"/>
            <a:gd name="connsiteY3" fmla="*/ 0 h 608889"/>
            <a:gd name="connsiteX4" fmla="*/ 1658466 w 8216846"/>
            <a:gd name="connsiteY4" fmla="*/ 0 h 608889"/>
            <a:gd name="connsiteX5" fmla="*/ 2150747 w 8216846"/>
            <a:gd name="connsiteY5" fmla="*/ 0 h 608889"/>
            <a:gd name="connsiteX6" fmla="*/ 2883445 w 8216846"/>
            <a:gd name="connsiteY6" fmla="*/ 0 h 608889"/>
            <a:gd name="connsiteX7" fmla="*/ 3375726 w 8216846"/>
            <a:gd name="connsiteY7" fmla="*/ 0 h 608889"/>
            <a:gd name="connsiteX8" fmla="*/ 3787868 w 8216846"/>
            <a:gd name="connsiteY8" fmla="*/ 0 h 608889"/>
            <a:gd name="connsiteX9" fmla="*/ 4440427 w 8216846"/>
            <a:gd name="connsiteY9" fmla="*/ 0 h 608889"/>
            <a:gd name="connsiteX10" fmla="*/ 5012846 w 8216846"/>
            <a:gd name="connsiteY10" fmla="*/ 0 h 608889"/>
            <a:gd name="connsiteX11" fmla="*/ 5505127 w 8216846"/>
            <a:gd name="connsiteY11" fmla="*/ 0 h 608889"/>
            <a:gd name="connsiteX12" fmla="*/ 5997409 w 8216846"/>
            <a:gd name="connsiteY12" fmla="*/ 0 h 608889"/>
            <a:gd name="connsiteX13" fmla="*/ 6569828 w 8216846"/>
            <a:gd name="connsiteY13" fmla="*/ 0 h 608889"/>
            <a:gd name="connsiteX14" fmla="*/ 7222387 w 8216846"/>
            <a:gd name="connsiteY14" fmla="*/ 0 h 608889"/>
            <a:gd name="connsiteX15" fmla="*/ 8115362 w 8216846"/>
            <a:gd name="connsiteY15" fmla="*/ 0 h 608889"/>
            <a:gd name="connsiteX16" fmla="*/ 8216846 w 8216846"/>
            <a:gd name="connsiteY16" fmla="*/ 101484 h 608889"/>
            <a:gd name="connsiteX17" fmla="*/ 8216846 w 8216846"/>
            <a:gd name="connsiteY17" fmla="*/ 507405 h 608889"/>
            <a:gd name="connsiteX18" fmla="*/ 8115362 w 8216846"/>
            <a:gd name="connsiteY18" fmla="*/ 608889 h 608889"/>
            <a:gd name="connsiteX19" fmla="*/ 7623081 w 8216846"/>
            <a:gd name="connsiteY19" fmla="*/ 608889 h 608889"/>
            <a:gd name="connsiteX20" fmla="*/ 6890384 w 8216846"/>
            <a:gd name="connsiteY20" fmla="*/ 608889 h 608889"/>
            <a:gd name="connsiteX21" fmla="*/ 6317964 w 8216846"/>
            <a:gd name="connsiteY21" fmla="*/ 608889 h 608889"/>
            <a:gd name="connsiteX22" fmla="*/ 5665405 w 8216846"/>
            <a:gd name="connsiteY22" fmla="*/ 608889 h 608889"/>
            <a:gd name="connsiteX23" fmla="*/ 5012846 w 8216846"/>
            <a:gd name="connsiteY23" fmla="*/ 608889 h 608889"/>
            <a:gd name="connsiteX24" fmla="*/ 4280149 w 8216846"/>
            <a:gd name="connsiteY24" fmla="*/ 608889 h 608889"/>
            <a:gd name="connsiteX25" fmla="*/ 3627590 w 8216846"/>
            <a:gd name="connsiteY25" fmla="*/ 608889 h 608889"/>
            <a:gd name="connsiteX26" fmla="*/ 3295587 w 8216846"/>
            <a:gd name="connsiteY26" fmla="*/ 608889 h 608889"/>
            <a:gd name="connsiteX27" fmla="*/ 2963583 w 8216846"/>
            <a:gd name="connsiteY27" fmla="*/ 608889 h 608889"/>
            <a:gd name="connsiteX28" fmla="*/ 2230886 w 8216846"/>
            <a:gd name="connsiteY28" fmla="*/ 608889 h 608889"/>
            <a:gd name="connsiteX29" fmla="*/ 1818744 w 8216846"/>
            <a:gd name="connsiteY29" fmla="*/ 608889 h 608889"/>
            <a:gd name="connsiteX30" fmla="*/ 1086046 w 8216846"/>
            <a:gd name="connsiteY30" fmla="*/ 608889 h 608889"/>
            <a:gd name="connsiteX31" fmla="*/ 754043 w 8216846"/>
            <a:gd name="connsiteY31" fmla="*/ 608889 h 608889"/>
            <a:gd name="connsiteX32" fmla="*/ 101484 w 8216846"/>
            <a:gd name="connsiteY32" fmla="*/ 608889 h 608889"/>
            <a:gd name="connsiteX33" fmla="*/ 0 w 8216846"/>
            <a:gd name="connsiteY33" fmla="*/ 507405 h 608889"/>
            <a:gd name="connsiteX34" fmla="*/ 0 w 8216846"/>
            <a:gd name="connsiteY34" fmla="*/ 101484 h 6088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</a:cxnLst>
          <a:rect l="l" t="t" r="r" b="b"/>
          <a:pathLst>
            <a:path w="8216846" h="608889" fill="none" extrusionOk="0">
              <a:moveTo>
                <a:pt x="0" y="101484"/>
              </a:moveTo>
              <a:cubicBezTo>
                <a:pt x="-776" y="50949"/>
                <a:pt x="46434" y="-4229"/>
                <a:pt x="101484" y="0"/>
              </a:cubicBezTo>
              <a:cubicBezTo>
                <a:pt x="168047" y="-31253"/>
                <a:pt x="358979" y="23114"/>
                <a:pt x="433488" y="0"/>
              </a:cubicBezTo>
              <a:cubicBezTo>
                <a:pt x="507997" y="-23114"/>
                <a:pt x="911155" y="71828"/>
                <a:pt x="1086046" y="0"/>
              </a:cubicBezTo>
              <a:cubicBezTo>
                <a:pt x="1260937" y="-71828"/>
                <a:pt x="1382208" y="16040"/>
                <a:pt x="1658466" y="0"/>
              </a:cubicBezTo>
              <a:cubicBezTo>
                <a:pt x="1934724" y="-16040"/>
                <a:pt x="2050308" y="31650"/>
                <a:pt x="2150747" y="0"/>
              </a:cubicBezTo>
              <a:cubicBezTo>
                <a:pt x="2251186" y="-31650"/>
                <a:pt x="2547279" y="40077"/>
                <a:pt x="2883445" y="0"/>
              </a:cubicBezTo>
              <a:cubicBezTo>
                <a:pt x="3219611" y="-40077"/>
                <a:pt x="3223973" y="33887"/>
                <a:pt x="3375726" y="0"/>
              </a:cubicBezTo>
              <a:cubicBezTo>
                <a:pt x="3527479" y="-33887"/>
                <a:pt x="3654262" y="4780"/>
                <a:pt x="3787868" y="0"/>
              </a:cubicBezTo>
              <a:cubicBezTo>
                <a:pt x="3921474" y="-4780"/>
                <a:pt x="4146113" y="56226"/>
                <a:pt x="4440427" y="0"/>
              </a:cubicBezTo>
              <a:cubicBezTo>
                <a:pt x="4734741" y="-56226"/>
                <a:pt x="4800728" y="10124"/>
                <a:pt x="5012846" y="0"/>
              </a:cubicBezTo>
              <a:cubicBezTo>
                <a:pt x="5224964" y="-10124"/>
                <a:pt x="5315204" y="54473"/>
                <a:pt x="5505127" y="0"/>
              </a:cubicBezTo>
              <a:cubicBezTo>
                <a:pt x="5695050" y="-54473"/>
                <a:pt x="5774856" y="2487"/>
                <a:pt x="5997409" y="0"/>
              </a:cubicBezTo>
              <a:cubicBezTo>
                <a:pt x="6219962" y="-2487"/>
                <a:pt x="6400239" y="40856"/>
                <a:pt x="6569828" y="0"/>
              </a:cubicBezTo>
              <a:cubicBezTo>
                <a:pt x="6739417" y="-40856"/>
                <a:pt x="6951829" y="11413"/>
                <a:pt x="7222387" y="0"/>
              </a:cubicBezTo>
              <a:cubicBezTo>
                <a:pt x="7492945" y="-11413"/>
                <a:pt x="7695836" y="83670"/>
                <a:pt x="8115362" y="0"/>
              </a:cubicBezTo>
              <a:cubicBezTo>
                <a:pt x="8173991" y="-4015"/>
                <a:pt x="8226116" y="52017"/>
                <a:pt x="8216846" y="101484"/>
              </a:cubicBezTo>
              <a:cubicBezTo>
                <a:pt x="8252651" y="253330"/>
                <a:pt x="8215435" y="345222"/>
                <a:pt x="8216846" y="507405"/>
              </a:cubicBezTo>
              <a:cubicBezTo>
                <a:pt x="8213045" y="558742"/>
                <a:pt x="8156728" y="603248"/>
                <a:pt x="8115362" y="608889"/>
              </a:cubicBezTo>
              <a:cubicBezTo>
                <a:pt x="7968232" y="623896"/>
                <a:pt x="7826905" y="591058"/>
                <a:pt x="7623081" y="608889"/>
              </a:cubicBezTo>
              <a:cubicBezTo>
                <a:pt x="7419257" y="626720"/>
                <a:pt x="7054190" y="555470"/>
                <a:pt x="6890384" y="608889"/>
              </a:cubicBezTo>
              <a:cubicBezTo>
                <a:pt x="6726578" y="662308"/>
                <a:pt x="6448955" y="588441"/>
                <a:pt x="6317964" y="608889"/>
              </a:cubicBezTo>
              <a:cubicBezTo>
                <a:pt x="6186973" y="629337"/>
                <a:pt x="5831617" y="533619"/>
                <a:pt x="5665405" y="608889"/>
              </a:cubicBezTo>
              <a:cubicBezTo>
                <a:pt x="5499193" y="684159"/>
                <a:pt x="5243230" y="545090"/>
                <a:pt x="5012846" y="608889"/>
              </a:cubicBezTo>
              <a:cubicBezTo>
                <a:pt x="4782462" y="672688"/>
                <a:pt x="4638919" y="564798"/>
                <a:pt x="4280149" y="608889"/>
              </a:cubicBezTo>
              <a:cubicBezTo>
                <a:pt x="3921379" y="652980"/>
                <a:pt x="3771751" y="577016"/>
                <a:pt x="3627590" y="608889"/>
              </a:cubicBezTo>
              <a:cubicBezTo>
                <a:pt x="3483429" y="640762"/>
                <a:pt x="3431208" y="599098"/>
                <a:pt x="3295587" y="608889"/>
              </a:cubicBezTo>
              <a:cubicBezTo>
                <a:pt x="3159966" y="618680"/>
                <a:pt x="3100489" y="587995"/>
                <a:pt x="2963583" y="608889"/>
              </a:cubicBezTo>
              <a:cubicBezTo>
                <a:pt x="2826677" y="629783"/>
                <a:pt x="2472636" y="577817"/>
                <a:pt x="2230886" y="608889"/>
              </a:cubicBezTo>
              <a:cubicBezTo>
                <a:pt x="1989136" y="639961"/>
                <a:pt x="1977425" y="562124"/>
                <a:pt x="1818744" y="608889"/>
              </a:cubicBezTo>
              <a:cubicBezTo>
                <a:pt x="1660063" y="655654"/>
                <a:pt x="1381257" y="600268"/>
                <a:pt x="1086046" y="608889"/>
              </a:cubicBezTo>
              <a:cubicBezTo>
                <a:pt x="790835" y="617510"/>
                <a:pt x="856645" y="608265"/>
                <a:pt x="754043" y="608889"/>
              </a:cubicBezTo>
              <a:cubicBezTo>
                <a:pt x="651441" y="609513"/>
                <a:pt x="304520" y="586644"/>
                <a:pt x="101484" y="608889"/>
              </a:cubicBezTo>
              <a:cubicBezTo>
                <a:pt x="34137" y="608591"/>
                <a:pt x="-3045" y="556826"/>
                <a:pt x="0" y="507405"/>
              </a:cubicBezTo>
              <a:cubicBezTo>
                <a:pt x="-16657" y="346512"/>
                <a:pt x="4693" y="194548"/>
                <a:pt x="0" y="101484"/>
              </a:cubicBezTo>
              <a:close/>
            </a:path>
            <a:path w="8216846" h="608889" stroke="0" extrusionOk="0">
              <a:moveTo>
                <a:pt x="0" y="101484"/>
              </a:moveTo>
              <a:cubicBezTo>
                <a:pt x="395" y="40084"/>
                <a:pt x="31211" y="5959"/>
                <a:pt x="101484" y="0"/>
              </a:cubicBezTo>
              <a:cubicBezTo>
                <a:pt x="372424" y="-33316"/>
                <a:pt x="480949" y="72465"/>
                <a:pt x="754043" y="0"/>
              </a:cubicBezTo>
              <a:cubicBezTo>
                <a:pt x="1027137" y="-72465"/>
                <a:pt x="1063782" y="41730"/>
                <a:pt x="1166185" y="0"/>
              </a:cubicBezTo>
              <a:cubicBezTo>
                <a:pt x="1268588" y="-41730"/>
                <a:pt x="1619617" y="46289"/>
                <a:pt x="1818744" y="0"/>
              </a:cubicBezTo>
              <a:cubicBezTo>
                <a:pt x="2017871" y="-46289"/>
                <a:pt x="1987936" y="1070"/>
                <a:pt x="2150747" y="0"/>
              </a:cubicBezTo>
              <a:cubicBezTo>
                <a:pt x="2313558" y="-1070"/>
                <a:pt x="2479167" y="42837"/>
                <a:pt x="2803306" y="0"/>
              </a:cubicBezTo>
              <a:cubicBezTo>
                <a:pt x="3127445" y="-42837"/>
                <a:pt x="3086471" y="8752"/>
                <a:pt x="3215448" y="0"/>
              </a:cubicBezTo>
              <a:cubicBezTo>
                <a:pt x="3344425" y="-8752"/>
                <a:pt x="3634266" y="69687"/>
                <a:pt x="3948145" y="0"/>
              </a:cubicBezTo>
              <a:cubicBezTo>
                <a:pt x="4262024" y="-69687"/>
                <a:pt x="4164605" y="33024"/>
                <a:pt x="4280149" y="0"/>
              </a:cubicBezTo>
              <a:cubicBezTo>
                <a:pt x="4395693" y="-33024"/>
                <a:pt x="4610217" y="71088"/>
                <a:pt x="4932708" y="0"/>
              </a:cubicBezTo>
              <a:cubicBezTo>
                <a:pt x="5255199" y="-71088"/>
                <a:pt x="5243490" y="38725"/>
                <a:pt x="5424989" y="0"/>
              </a:cubicBezTo>
              <a:cubicBezTo>
                <a:pt x="5606488" y="-38725"/>
                <a:pt x="5663649" y="27993"/>
                <a:pt x="5837131" y="0"/>
              </a:cubicBezTo>
              <a:cubicBezTo>
                <a:pt x="6010613" y="-27993"/>
                <a:pt x="6287647" y="52414"/>
                <a:pt x="6489690" y="0"/>
              </a:cubicBezTo>
              <a:cubicBezTo>
                <a:pt x="6691733" y="-52414"/>
                <a:pt x="6659441" y="14250"/>
                <a:pt x="6821693" y="0"/>
              </a:cubicBezTo>
              <a:cubicBezTo>
                <a:pt x="6983945" y="-14250"/>
                <a:pt x="7318649" y="54509"/>
                <a:pt x="7474252" y="0"/>
              </a:cubicBezTo>
              <a:cubicBezTo>
                <a:pt x="7629855" y="-54509"/>
                <a:pt x="7894021" y="51293"/>
                <a:pt x="8115362" y="0"/>
              </a:cubicBezTo>
              <a:cubicBezTo>
                <a:pt x="8157744" y="-5104"/>
                <a:pt x="8210296" y="37046"/>
                <a:pt x="8216846" y="101484"/>
              </a:cubicBezTo>
              <a:cubicBezTo>
                <a:pt x="8263944" y="191303"/>
                <a:pt x="8172676" y="406397"/>
                <a:pt x="8216846" y="507405"/>
              </a:cubicBezTo>
              <a:cubicBezTo>
                <a:pt x="8207091" y="570429"/>
                <a:pt x="8178987" y="599065"/>
                <a:pt x="8115362" y="608889"/>
              </a:cubicBezTo>
              <a:cubicBezTo>
                <a:pt x="7884712" y="668726"/>
                <a:pt x="7686273" y="543726"/>
                <a:pt x="7542942" y="608889"/>
              </a:cubicBezTo>
              <a:cubicBezTo>
                <a:pt x="7399611" y="674052"/>
                <a:pt x="7085721" y="555822"/>
                <a:pt x="6890384" y="608889"/>
              </a:cubicBezTo>
              <a:cubicBezTo>
                <a:pt x="6695047" y="661956"/>
                <a:pt x="6648588" y="576020"/>
                <a:pt x="6558380" y="608889"/>
              </a:cubicBezTo>
              <a:cubicBezTo>
                <a:pt x="6468172" y="641758"/>
                <a:pt x="6255140" y="584660"/>
                <a:pt x="5985960" y="608889"/>
              </a:cubicBezTo>
              <a:cubicBezTo>
                <a:pt x="5716780" y="633118"/>
                <a:pt x="5597878" y="604908"/>
                <a:pt x="5413540" y="608889"/>
              </a:cubicBezTo>
              <a:cubicBezTo>
                <a:pt x="5229202" y="612870"/>
                <a:pt x="4958726" y="579775"/>
                <a:pt x="4841120" y="608889"/>
              </a:cubicBezTo>
              <a:cubicBezTo>
                <a:pt x="4723514" y="638003"/>
                <a:pt x="4580324" y="550383"/>
                <a:pt x="4348839" y="608889"/>
              </a:cubicBezTo>
              <a:cubicBezTo>
                <a:pt x="4117354" y="667395"/>
                <a:pt x="4018026" y="585768"/>
                <a:pt x="3696281" y="608889"/>
              </a:cubicBezTo>
              <a:cubicBezTo>
                <a:pt x="3374536" y="632010"/>
                <a:pt x="3397611" y="583784"/>
                <a:pt x="3284138" y="608889"/>
              </a:cubicBezTo>
              <a:cubicBezTo>
                <a:pt x="3170665" y="633994"/>
                <a:pt x="2787901" y="548106"/>
                <a:pt x="2631580" y="608889"/>
              </a:cubicBezTo>
              <a:cubicBezTo>
                <a:pt x="2475259" y="669672"/>
                <a:pt x="2098667" y="579302"/>
                <a:pt x="1898882" y="608889"/>
              </a:cubicBezTo>
              <a:cubicBezTo>
                <a:pt x="1699097" y="638476"/>
                <a:pt x="1483896" y="589426"/>
                <a:pt x="1166185" y="608889"/>
              </a:cubicBezTo>
              <a:cubicBezTo>
                <a:pt x="848474" y="628352"/>
                <a:pt x="489473" y="496440"/>
                <a:pt x="101484" y="608889"/>
              </a:cubicBezTo>
              <a:cubicBezTo>
                <a:pt x="51590" y="604373"/>
                <a:pt x="862" y="555910"/>
                <a:pt x="0" y="507405"/>
              </a:cubicBezTo>
              <a:cubicBezTo>
                <a:pt x="-29789" y="335785"/>
                <a:pt x="7242" y="250864"/>
                <a:pt x="0" y="101484"/>
              </a:cubicBezTo>
              <a:close/>
            </a:path>
          </a:pathLst>
        </a:custGeom>
        <a:solidFill>
          <a:srgbClr val="FF0000"/>
        </a:solidFill>
        <a:ln w="41275" cap="rnd" cmpd="sng" algn="ctr">
          <a:solidFill>
            <a:srgbClr val="000000"/>
          </a:solidFill>
          <a:prstDash val="solid"/>
          <a:miter lim="800000"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8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PROGRAMIN EN GÜNCEL HALİ İÇİN TIKLAYIN </a:t>
          </a:r>
          <a:endParaRPr lang="tr-TR" sz="3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15</xdr:col>
      <xdr:colOff>197910</xdr:colOff>
      <xdr:row>12</xdr:row>
      <xdr:rowOff>139438</xdr:rowOff>
    </xdr:from>
    <xdr:to>
      <xdr:col>23</xdr:col>
      <xdr:colOff>156043</xdr:colOff>
      <xdr:row>20</xdr:row>
      <xdr:rowOff>121755</xdr:rowOff>
    </xdr:to>
    <xdr:sp macro="" textlink="">
      <xdr:nvSpPr>
        <xdr:cNvPr id="6" name="Dikdörtgen: Köşeleri Yuvarlatılmış 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4610065" y="2756076"/>
          <a:ext cx="2049254" cy="1383696"/>
        </a:xfrm>
        <a:custGeom>
          <a:avLst/>
          <a:gdLst>
            <a:gd name="connsiteX0" fmla="*/ 0 w 2049254"/>
            <a:gd name="connsiteY0" fmla="*/ 230621 h 1383696"/>
            <a:gd name="connsiteX1" fmla="*/ 230621 w 2049254"/>
            <a:gd name="connsiteY1" fmla="*/ 0 h 1383696"/>
            <a:gd name="connsiteX2" fmla="*/ 712318 w 2049254"/>
            <a:gd name="connsiteY2" fmla="*/ 0 h 1383696"/>
            <a:gd name="connsiteX3" fmla="*/ 1209895 w 2049254"/>
            <a:gd name="connsiteY3" fmla="*/ 0 h 1383696"/>
            <a:gd name="connsiteX4" fmla="*/ 1818633 w 2049254"/>
            <a:gd name="connsiteY4" fmla="*/ 0 h 1383696"/>
            <a:gd name="connsiteX5" fmla="*/ 2049254 w 2049254"/>
            <a:gd name="connsiteY5" fmla="*/ 230621 h 1383696"/>
            <a:gd name="connsiteX6" fmla="*/ 2049254 w 2049254"/>
            <a:gd name="connsiteY6" fmla="*/ 673399 h 1383696"/>
            <a:gd name="connsiteX7" fmla="*/ 2049254 w 2049254"/>
            <a:gd name="connsiteY7" fmla="*/ 1153075 h 1383696"/>
            <a:gd name="connsiteX8" fmla="*/ 1818633 w 2049254"/>
            <a:gd name="connsiteY8" fmla="*/ 1383696 h 1383696"/>
            <a:gd name="connsiteX9" fmla="*/ 1273416 w 2049254"/>
            <a:gd name="connsiteY9" fmla="*/ 1383696 h 1383696"/>
            <a:gd name="connsiteX10" fmla="*/ 775838 w 2049254"/>
            <a:gd name="connsiteY10" fmla="*/ 1383696 h 1383696"/>
            <a:gd name="connsiteX11" fmla="*/ 230621 w 2049254"/>
            <a:gd name="connsiteY11" fmla="*/ 1383696 h 1383696"/>
            <a:gd name="connsiteX12" fmla="*/ 0 w 2049254"/>
            <a:gd name="connsiteY12" fmla="*/ 1153075 h 1383696"/>
            <a:gd name="connsiteX13" fmla="*/ 0 w 2049254"/>
            <a:gd name="connsiteY13" fmla="*/ 682623 h 1383696"/>
            <a:gd name="connsiteX14" fmla="*/ 0 w 2049254"/>
            <a:gd name="connsiteY14" fmla="*/ 230621 h 1383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49254" h="1383696" fill="none" extrusionOk="0">
              <a:moveTo>
                <a:pt x="0" y="230621"/>
              </a:moveTo>
              <a:cubicBezTo>
                <a:pt x="5510" y="94094"/>
                <a:pt x="99154" y="-3280"/>
                <a:pt x="230621" y="0"/>
              </a:cubicBezTo>
              <a:cubicBezTo>
                <a:pt x="461630" y="-43767"/>
                <a:pt x="500166" y="36384"/>
                <a:pt x="712318" y="0"/>
              </a:cubicBezTo>
              <a:cubicBezTo>
                <a:pt x="924470" y="-36384"/>
                <a:pt x="1075771" y="9472"/>
                <a:pt x="1209895" y="0"/>
              </a:cubicBezTo>
              <a:cubicBezTo>
                <a:pt x="1344019" y="-9472"/>
                <a:pt x="1555754" y="16224"/>
                <a:pt x="1818633" y="0"/>
              </a:cubicBezTo>
              <a:cubicBezTo>
                <a:pt x="1929160" y="27377"/>
                <a:pt x="2047409" y="79117"/>
                <a:pt x="2049254" y="230621"/>
              </a:cubicBezTo>
              <a:cubicBezTo>
                <a:pt x="2098811" y="412730"/>
                <a:pt x="2021926" y="536099"/>
                <a:pt x="2049254" y="673399"/>
              </a:cubicBezTo>
              <a:cubicBezTo>
                <a:pt x="2076582" y="810699"/>
                <a:pt x="1991913" y="991914"/>
                <a:pt x="2049254" y="1153075"/>
              </a:cubicBezTo>
              <a:cubicBezTo>
                <a:pt x="2062115" y="1301534"/>
                <a:pt x="1973370" y="1374391"/>
                <a:pt x="1818633" y="1383696"/>
              </a:cubicBezTo>
              <a:cubicBezTo>
                <a:pt x="1566268" y="1421290"/>
                <a:pt x="1436570" y="1342651"/>
                <a:pt x="1273416" y="1383696"/>
              </a:cubicBezTo>
              <a:cubicBezTo>
                <a:pt x="1110262" y="1424741"/>
                <a:pt x="939199" y="1354878"/>
                <a:pt x="775838" y="1383696"/>
              </a:cubicBezTo>
              <a:cubicBezTo>
                <a:pt x="612477" y="1412514"/>
                <a:pt x="380922" y="1321135"/>
                <a:pt x="230621" y="1383696"/>
              </a:cubicBezTo>
              <a:cubicBezTo>
                <a:pt x="90631" y="1392515"/>
                <a:pt x="-2556" y="1253073"/>
                <a:pt x="0" y="1153075"/>
              </a:cubicBezTo>
              <a:cubicBezTo>
                <a:pt x="-19263" y="1002516"/>
                <a:pt x="54078" y="830580"/>
                <a:pt x="0" y="682623"/>
              </a:cubicBezTo>
              <a:cubicBezTo>
                <a:pt x="-54078" y="534666"/>
                <a:pt x="13723" y="365376"/>
                <a:pt x="0" y="230621"/>
              </a:cubicBezTo>
              <a:close/>
            </a:path>
            <a:path w="2049254" h="1383696" stroke="0" extrusionOk="0">
              <a:moveTo>
                <a:pt x="0" y="230621"/>
              </a:moveTo>
              <a:cubicBezTo>
                <a:pt x="-34034" y="103283"/>
                <a:pt x="115996" y="20951"/>
                <a:pt x="230621" y="0"/>
              </a:cubicBezTo>
              <a:cubicBezTo>
                <a:pt x="404544" y="-2310"/>
                <a:pt x="517587" y="18244"/>
                <a:pt x="728198" y="0"/>
              </a:cubicBezTo>
              <a:cubicBezTo>
                <a:pt x="938809" y="-18244"/>
                <a:pt x="1020360" y="57343"/>
                <a:pt x="1257535" y="0"/>
              </a:cubicBezTo>
              <a:cubicBezTo>
                <a:pt x="1494710" y="-57343"/>
                <a:pt x="1664395" y="50756"/>
                <a:pt x="1818633" y="0"/>
              </a:cubicBezTo>
              <a:cubicBezTo>
                <a:pt x="1931303" y="13303"/>
                <a:pt x="2047697" y="135758"/>
                <a:pt x="2049254" y="230621"/>
              </a:cubicBezTo>
              <a:cubicBezTo>
                <a:pt x="2079796" y="415731"/>
                <a:pt x="2027664" y="548908"/>
                <a:pt x="2049254" y="691848"/>
              </a:cubicBezTo>
              <a:cubicBezTo>
                <a:pt x="2070844" y="834788"/>
                <a:pt x="2025232" y="969051"/>
                <a:pt x="2049254" y="1153075"/>
              </a:cubicBezTo>
              <a:cubicBezTo>
                <a:pt x="2026282" y="1275269"/>
                <a:pt x="1938833" y="1354405"/>
                <a:pt x="1818633" y="1383696"/>
              </a:cubicBezTo>
              <a:cubicBezTo>
                <a:pt x="1621151" y="1424165"/>
                <a:pt x="1451253" y="1354230"/>
                <a:pt x="1321056" y="1383696"/>
              </a:cubicBezTo>
              <a:cubicBezTo>
                <a:pt x="1190859" y="1413162"/>
                <a:pt x="942742" y="1376610"/>
                <a:pt x="823479" y="1383696"/>
              </a:cubicBezTo>
              <a:cubicBezTo>
                <a:pt x="704216" y="1390782"/>
                <a:pt x="524322" y="1345812"/>
                <a:pt x="230621" y="1383696"/>
              </a:cubicBezTo>
              <a:cubicBezTo>
                <a:pt x="95005" y="1365802"/>
                <a:pt x="3114" y="1312111"/>
                <a:pt x="0" y="1153075"/>
              </a:cubicBezTo>
              <a:cubicBezTo>
                <a:pt x="-591" y="965017"/>
                <a:pt x="14976" y="857591"/>
                <a:pt x="0" y="719522"/>
              </a:cubicBezTo>
              <a:cubicBezTo>
                <a:pt x="-14976" y="581453"/>
                <a:pt x="26635" y="333738"/>
                <a:pt x="0" y="230621"/>
              </a:cubicBezTo>
              <a:close/>
            </a:path>
          </a:pathLst>
        </a:custGeom>
        <a:solidFill>
          <a:srgbClr val="FFC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3313070379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t" upright="1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tx1">
                  <a:lumMod val="95000"/>
                  <a:lumOff val="5000"/>
                </a:schemeClr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NASIL</a:t>
          </a:r>
          <a:r>
            <a:rPr lang="tr-TR" sz="1400" b="1" baseline="0">
              <a:solidFill>
                <a:schemeClr val="tx1">
                  <a:lumMod val="95000"/>
                  <a:lumOff val="5000"/>
                </a:schemeClr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KULLANILIR VİDEOSU İÇİN TIKLA </a:t>
          </a:r>
          <a:endParaRPr lang="tr-TR" sz="1400" b="1">
            <a:solidFill>
              <a:schemeClr val="tx1">
                <a:lumMod val="95000"/>
                <a:lumOff val="5000"/>
              </a:schemeClr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23</xdr:col>
      <xdr:colOff>537268</xdr:colOff>
      <xdr:row>27</xdr:row>
      <xdr:rowOff>146539</xdr:rowOff>
    </xdr:from>
    <xdr:ext cx="3495949" cy="479251"/>
    <xdr:pic>
      <xdr:nvPicPr>
        <xdr:cNvPr id="24" name="Resim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69B2A-B44F-4A5D-A215-624D4CDDC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29</xdr:col>
      <xdr:colOff>401196</xdr:colOff>
      <xdr:row>27</xdr:row>
      <xdr:rowOff>146539</xdr:rowOff>
    </xdr:from>
    <xdr:ext cx="3495949" cy="479251"/>
    <xdr:pic>
      <xdr:nvPicPr>
        <xdr:cNvPr id="25" name="Resim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4D18B-248D-420B-A196-1B3230DA0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11</xdr:col>
      <xdr:colOff>223257</xdr:colOff>
      <xdr:row>27</xdr:row>
      <xdr:rowOff>146539</xdr:rowOff>
    </xdr:from>
    <xdr:ext cx="3495949" cy="479251"/>
    <xdr:pic>
      <xdr:nvPicPr>
        <xdr:cNvPr id="28" name="Resim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086496-3707-4415-ADC6-2422F5222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146539</xdr:rowOff>
    </xdr:from>
    <xdr:ext cx="3495949" cy="479251"/>
    <xdr:pic>
      <xdr:nvPicPr>
        <xdr:cNvPr id="29" name="Resim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F33C7A-3A51-4835-AD30-EA27876D3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223050"/>
          <a:ext cx="3495949" cy="479251"/>
        </a:xfrm>
        <a:prstGeom prst="rect">
          <a:avLst/>
        </a:prstGeom>
      </xdr:spPr>
    </xdr:pic>
    <xdr:clientData/>
  </xdr:oneCellAnchor>
  <xdr:oneCellAnchor>
    <xdr:from>
      <xdr:col>36</xdr:col>
      <xdr:colOff>33247</xdr:colOff>
      <xdr:row>0</xdr:row>
      <xdr:rowOff>0</xdr:rowOff>
    </xdr:from>
    <xdr:ext cx="391702" cy="2809886"/>
    <xdr:pic>
      <xdr:nvPicPr>
        <xdr:cNvPr id="30" name="Resim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28FC10-07E3-499A-A6C0-699CA02B7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39512" y="1209092"/>
          <a:ext cx="2809886" cy="391702"/>
        </a:xfrm>
        <a:prstGeom prst="rect">
          <a:avLst/>
        </a:prstGeom>
      </xdr:spPr>
    </xdr:pic>
    <xdr:clientData/>
  </xdr:oneCellAnchor>
  <xdr:oneCellAnchor>
    <xdr:from>
      <xdr:col>36</xdr:col>
      <xdr:colOff>43714</xdr:colOff>
      <xdr:row>13</xdr:row>
      <xdr:rowOff>115140</xdr:rowOff>
    </xdr:from>
    <xdr:ext cx="391702" cy="2809888"/>
    <xdr:pic>
      <xdr:nvPicPr>
        <xdr:cNvPr id="32" name="Resim 3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2CC452-006B-4966-9739-283A3D5E9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849978" y="4035195"/>
          <a:ext cx="2809888" cy="391702"/>
        </a:xfrm>
        <a:prstGeom prst="rect">
          <a:avLst/>
        </a:prstGeom>
      </xdr:spPr>
    </xdr:pic>
    <xdr:clientData/>
  </xdr:oneCellAnchor>
  <xdr:twoCellAnchor editAs="oneCell">
    <xdr:from>
      <xdr:col>17</xdr:col>
      <xdr:colOff>95250</xdr:colOff>
      <xdr:row>17</xdr:row>
      <xdr:rowOff>127284</xdr:rowOff>
    </xdr:from>
    <xdr:to>
      <xdr:col>20</xdr:col>
      <xdr:colOff>16121</xdr:colOff>
      <xdr:row>19</xdr:row>
      <xdr:rowOff>224373</xdr:rowOff>
    </xdr:to>
    <xdr:pic>
      <xdr:nvPicPr>
        <xdr:cNvPr id="36" name="Resim 3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18C4930-360F-4853-BB68-C203F39A4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716" y="3565043"/>
          <a:ext cx="774836" cy="447433"/>
        </a:xfrm>
        <a:prstGeom prst="rect">
          <a:avLst/>
        </a:prstGeom>
      </xdr:spPr>
    </xdr:pic>
    <xdr:clientData/>
  </xdr:twoCellAnchor>
  <xdr:twoCellAnchor>
    <xdr:from>
      <xdr:col>23</xdr:col>
      <xdr:colOff>113393</xdr:colOff>
      <xdr:row>0</xdr:row>
      <xdr:rowOff>714374</xdr:rowOff>
    </xdr:from>
    <xdr:to>
      <xdr:col>26</xdr:col>
      <xdr:colOff>253090</xdr:colOff>
      <xdr:row>4</xdr:row>
      <xdr:rowOff>6597</xdr:rowOff>
    </xdr:to>
    <xdr:sp macro="" textlink="">
      <xdr:nvSpPr>
        <xdr:cNvPr id="31" name="Dikdörtgen: Köşeleri Yuvarlatılmış 3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32CD3373-BE50-495E-BA82-B4C0796D5589}"/>
            </a:ext>
          </a:extLst>
        </xdr:cNvPr>
        <xdr:cNvSpPr/>
      </xdr:nvSpPr>
      <xdr:spPr bwMode="auto">
        <a:xfrm>
          <a:off x="6588125" y="714374"/>
          <a:ext cx="1976661" cy="539544"/>
        </a:xfrm>
        <a:custGeom>
          <a:avLst/>
          <a:gdLst>
            <a:gd name="connsiteX0" fmla="*/ 0 w 1976661"/>
            <a:gd name="connsiteY0" fmla="*/ 89926 h 539544"/>
            <a:gd name="connsiteX1" fmla="*/ 89926 w 1976661"/>
            <a:gd name="connsiteY1" fmla="*/ 0 h 539544"/>
            <a:gd name="connsiteX2" fmla="*/ 652926 w 1976661"/>
            <a:gd name="connsiteY2" fmla="*/ 0 h 539544"/>
            <a:gd name="connsiteX3" fmla="*/ 1287799 w 1976661"/>
            <a:gd name="connsiteY3" fmla="*/ 0 h 539544"/>
            <a:gd name="connsiteX4" fmla="*/ 1886735 w 1976661"/>
            <a:gd name="connsiteY4" fmla="*/ 0 h 539544"/>
            <a:gd name="connsiteX5" fmla="*/ 1976661 w 1976661"/>
            <a:gd name="connsiteY5" fmla="*/ 89926 h 539544"/>
            <a:gd name="connsiteX6" fmla="*/ 1976661 w 1976661"/>
            <a:gd name="connsiteY6" fmla="*/ 449618 h 539544"/>
            <a:gd name="connsiteX7" fmla="*/ 1886735 w 1976661"/>
            <a:gd name="connsiteY7" fmla="*/ 539544 h 539544"/>
            <a:gd name="connsiteX8" fmla="*/ 1341703 w 1976661"/>
            <a:gd name="connsiteY8" fmla="*/ 539544 h 539544"/>
            <a:gd name="connsiteX9" fmla="*/ 742767 w 1976661"/>
            <a:gd name="connsiteY9" fmla="*/ 539544 h 539544"/>
            <a:gd name="connsiteX10" fmla="*/ 89926 w 1976661"/>
            <a:gd name="connsiteY10" fmla="*/ 539544 h 539544"/>
            <a:gd name="connsiteX11" fmla="*/ 0 w 1976661"/>
            <a:gd name="connsiteY11" fmla="*/ 449618 h 539544"/>
            <a:gd name="connsiteX12" fmla="*/ 0 w 1976661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6661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3704" y="-57254"/>
                <a:pt x="411724" y="56162"/>
                <a:pt x="652926" y="0"/>
              </a:cubicBezTo>
              <a:cubicBezTo>
                <a:pt x="894128" y="-56162"/>
                <a:pt x="1147005" y="10610"/>
                <a:pt x="1287799" y="0"/>
              </a:cubicBezTo>
              <a:cubicBezTo>
                <a:pt x="1428593" y="-10610"/>
                <a:pt x="1613962" y="12153"/>
                <a:pt x="1886735" y="0"/>
              </a:cubicBezTo>
              <a:cubicBezTo>
                <a:pt x="1949312" y="2355"/>
                <a:pt x="1982904" y="28618"/>
                <a:pt x="1976661" y="89926"/>
              </a:cubicBezTo>
              <a:cubicBezTo>
                <a:pt x="2002712" y="199565"/>
                <a:pt x="1934241" y="359195"/>
                <a:pt x="1976661" y="449618"/>
              </a:cubicBezTo>
              <a:cubicBezTo>
                <a:pt x="1982840" y="491366"/>
                <a:pt x="1930877" y="535928"/>
                <a:pt x="1886735" y="539544"/>
              </a:cubicBezTo>
              <a:cubicBezTo>
                <a:pt x="1748689" y="544020"/>
                <a:pt x="1527032" y="503203"/>
                <a:pt x="1341703" y="539544"/>
              </a:cubicBezTo>
              <a:cubicBezTo>
                <a:pt x="1156374" y="575885"/>
                <a:pt x="918923" y="503526"/>
                <a:pt x="742767" y="539544"/>
              </a:cubicBezTo>
              <a:cubicBezTo>
                <a:pt x="566611" y="575562"/>
                <a:pt x="261167" y="494231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766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45086" y="-72785"/>
                <a:pt x="580064" y="56433"/>
                <a:pt x="706830" y="0"/>
              </a:cubicBezTo>
              <a:cubicBezTo>
                <a:pt x="833596" y="-56433"/>
                <a:pt x="1018931" y="37701"/>
                <a:pt x="1269831" y="0"/>
              </a:cubicBezTo>
              <a:cubicBezTo>
                <a:pt x="1520731" y="-37701"/>
                <a:pt x="1672990" y="9198"/>
                <a:pt x="1886735" y="0"/>
              </a:cubicBezTo>
              <a:cubicBezTo>
                <a:pt x="1933998" y="1644"/>
                <a:pt x="1976117" y="30824"/>
                <a:pt x="1976661" y="89926"/>
              </a:cubicBezTo>
              <a:cubicBezTo>
                <a:pt x="2016207" y="225275"/>
                <a:pt x="1968720" y="300904"/>
                <a:pt x="1976661" y="449618"/>
              </a:cubicBezTo>
              <a:cubicBezTo>
                <a:pt x="1980031" y="492379"/>
                <a:pt x="1938880" y="550511"/>
                <a:pt x="1886735" y="539544"/>
              </a:cubicBezTo>
              <a:cubicBezTo>
                <a:pt x="1676337" y="587687"/>
                <a:pt x="1530093" y="470931"/>
                <a:pt x="1251862" y="539544"/>
              </a:cubicBezTo>
              <a:cubicBezTo>
                <a:pt x="973631" y="608157"/>
                <a:pt x="936113" y="480589"/>
                <a:pt x="670894" y="539544"/>
              </a:cubicBezTo>
              <a:cubicBezTo>
                <a:pt x="405675" y="598499"/>
                <a:pt x="346522" y="519404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TEDBİR</a:t>
          </a:r>
          <a:r>
            <a:rPr lang="tr-TR" sz="1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 RAPORU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9</xdr:col>
      <xdr:colOff>139391</xdr:colOff>
      <xdr:row>8</xdr:row>
      <xdr:rowOff>34848</xdr:rowOff>
    </xdr:from>
    <xdr:to>
      <xdr:col>18</xdr:col>
      <xdr:colOff>104542</xdr:colOff>
      <xdr:row>22</xdr:row>
      <xdr:rowOff>139390</xdr:rowOff>
    </xdr:to>
    <xdr:sp macro="" textlink="">
      <xdr:nvSpPr>
        <xdr:cNvPr id="9" name="Patlama: 8 Nokta 8">
          <a:extLst>
            <a:ext uri="{FF2B5EF4-FFF2-40B4-BE49-F238E27FC236}">
              <a16:creationId xmlns:a16="http://schemas.microsoft.com/office/drawing/2014/main" id="{A1348A51-1EC3-40A2-A80B-8D3ED579B35F}"/>
            </a:ext>
          </a:extLst>
        </xdr:cNvPr>
        <xdr:cNvSpPr/>
      </xdr:nvSpPr>
      <xdr:spPr bwMode="auto">
        <a:xfrm>
          <a:off x="2880732" y="1986311"/>
          <a:ext cx="2578719" cy="2543872"/>
        </a:xfrm>
        <a:prstGeom prst="irregularSeal1">
          <a:avLst/>
        </a:prstGeom>
        <a:solidFill>
          <a:schemeClr val="tx1">
            <a:lumMod val="95000"/>
            <a:lumOff val="5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91440" tIns="45720" rIns="91440" bIns="45720" rtlCol="0" anchor="t" anchorCtr="1" upright="1"/>
        <a:lstStyle/>
        <a:p>
          <a:pPr algn="ctr"/>
          <a:r>
            <a:rPr lang="tr-TR" sz="1800" b="1">
              <a:solidFill>
                <a:schemeClr val="bg1"/>
              </a:solidFill>
              <a:latin typeface="Arial Black" panose="020B0A04020102020204" pitchFamily="34" charset="0"/>
            </a:rPr>
            <a:t>15 SORULUK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594631</xdr:colOff>
      <xdr:row>8</xdr:row>
      <xdr:rowOff>19050</xdr:rowOff>
    </xdr:from>
    <xdr:to>
      <xdr:col>9</xdr:col>
      <xdr:colOff>457087</xdr:colOff>
      <xdr:row>10</xdr:row>
      <xdr:rowOff>68942</xdr:rowOff>
    </xdr:to>
    <xdr:sp macro="" textlink="">
      <xdr:nvSpPr>
        <xdr:cNvPr id="2" name="Dikdörtgen: Köşeleri Yuvarlatılmış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12FD03-289E-4F79-A856-C31F43CB7B38}"/>
            </a:ext>
          </a:extLst>
        </xdr:cNvPr>
        <xdr:cNvSpPr/>
      </xdr:nvSpPr>
      <xdr:spPr bwMode="auto">
        <a:xfrm>
          <a:off x="10424431" y="2133600"/>
          <a:ext cx="1691256" cy="430892"/>
        </a:xfrm>
        <a:custGeom>
          <a:avLst/>
          <a:gdLst>
            <a:gd name="connsiteX0" fmla="*/ 0 w 1691256"/>
            <a:gd name="connsiteY0" fmla="*/ 71817 h 430892"/>
            <a:gd name="connsiteX1" fmla="*/ 71817 w 1691256"/>
            <a:gd name="connsiteY1" fmla="*/ 0 h 430892"/>
            <a:gd name="connsiteX2" fmla="*/ 603167 w 1691256"/>
            <a:gd name="connsiteY2" fmla="*/ 0 h 430892"/>
            <a:gd name="connsiteX3" fmla="*/ 1103565 w 1691256"/>
            <a:gd name="connsiteY3" fmla="*/ 0 h 430892"/>
            <a:gd name="connsiteX4" fmla="*/ 1619439 w 1691256"/>
            <a:gd name="connsiteY4" fmla="*/ 0 h 430892"/>
            <a:gd name="connsiteX5" fmla="*/ 1691256 w 1691256"/>
            <a:gd name="connsiteY5" fmla="*/ 71817 h 430892"/>
            <a:gd name="connsiteX6" fmla="*/ 1691256 w 1691256"/>
            <a:gd name="connsiteY6" fmla="*/ 359075 h 430892"/>
            <a:gd name="connsiteX7" fmla="*/ 1619439 w 1691256"/>
            <a:gd name="connsiteY7" fmla="*/ 430892 h 430892"/>
            <a:gd name="connsiteX8" fmla="*/ 1103565 w 1691256"/>
            <a:gd name="connsiteY8" fmla="*/ 430892 h 430892"/>
            <a:gd name="connsiteX9" fmla="*/ 634120 w 1691256"/>
            <a:gd name="connsiteY9" fmla="*/ 430892 h 430892"/>
            <a:gd name="connsiteX10" fmla="*/ 71817 w 1691256"/>
            <a:gd name="connsiteY10" fmla="*/ 430892 h 430892"/>
            <a:gd name="connsiteX11" fmla="*/ 0 w 1691256"/>
            <a:gd name="connsiteY11" fmla="*/ 359075 h 430892"/>
            <a:gd name="connsiteX12" fmla="*/ 0 w 1691256"/>
            <a:gd name="connsiteY12" fmla="*/ 71817 h 4308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691256" h="430892" fill="none" extrusionOk="0">
              <a:moveTo>
                <a:pt x="0" y="71817"/>
              </a:moveTo>
              <a:cubicBezTo>
                <a:pt x="11413" y="29800"/>
                <a:pt x="30318" y="-10249"/>
                <a:pt x="71817" y="0"/>
              </a:cubicBezTo>
              <a:cubicBezTo>
                <a:pt x="271617" y="-10757"/>
                <a:pt x="441138" y="36558"/>
                <a:pt x="603167" y="0"/>
              </a:cubicBezTo>
              <a:cubicBezTo>
                <a:pt x="765196" y="-36558"/>
                <a:pt x="980832" y="22855"/>
                <a:pt x="1103565" y="0"/>
              </a:cubicBezTo>
              <a:cubicBezTo>
                <a:pt x="1226298" y="-22855"/>
                <a:pt x="1470779" y="44701"/>
                <a:pt x="1619439" y="0"/>
              </a:cubicBezTo>
              <a:cubicBezTo>
                <a:pt x="1654789" y="6808"/>
                <a:pt x="1698232" y="31547"/>
                <a:pt x="1691256" y="71817"/>
              </a:cubicBezTo>
              <a:cubicBezTo>
                <a:pt x="1708052" y="131899"/>
                <a:pt x="1682962" y="285333"/>
                <a:pt x="1691256" y="359075"/>
              </a:cubicBezTo>
              <a:cubicBezTo>
                <a:pt x="1693258" y="400702"/>
                <a:pt x="1654561" y="430513"/>
                <a:pt x="1619439" y="430892"/>
              </a:cubicBezTo>
              <a:cubicBezTo>
                <a:pt x="1373006" y="439327"/>
                <a:pt x="1325101" y="428613"/>
                <a:pt x="1103565" y="430892"/>
              </a:cubicBezTo>
              <a:cubicBezTo>
                <a:pt x="882029" y="433171"/>
                <a:pt x="746473" y="419894"/>
                <a:pt x="634120" y="430892"/>
              </a:cubicBezTo>
              <a:cubicBezTo>
                <a:pt x="521768" y="441890"/>
                <a:pt x="346763" y="387540"/>
                <a:pt x="71817" y="430892"/>
              </a:cubicBezTo>
              <a:cubicBezTo>
                <a:pt x="27658" y="437300"/>
                <a:pt x="-8942" y="395615"/>
                <a:pt x="0" y="359075"/>
              </a:cubicBezTo>
              <a:cubicBezTo>
                <a:pt x="-16276" y="255059"/>
                <a:pt x="14084" y="208310"/>
                <a:pt x="0" y="71817"/>
              </a:cubicBezTo>
              <a:close/>
            </a:path>
            <a:path w="1691256" h="430892" stroke="0" extrusionOk="0">
              <a:moveTo>
                <a:pt x="0" y="71817"/>
              </a:moveTo>
              <a:cubicBezTo>
                <a:pt x="512" y="34427"/>
                <a:pt x="33901" y="5029"/>
                <a:pt x="71817" y="0"/>
              </a:cubicBezTo>
              <a:cubicBezTo>
                <a:pt x="227722" y="-11316"/>
                <a:pt x="437581" y="59250"/>
                <a:pt x="572215" y="0"/>
              </a:cubicBezTo>
              <a:cubicBezTo>
                <a:pt x="706849" y="-59250"/>
                <a:pt x="946599" y="16437"/>
                <a:pt x="1041660" y="0"/>
              </a:cubicBezTo>
              <a:cubicBezTo>
                <a:pt x="1136721" y="-16437"/>
                <a:pt x="1485686" y="53094"/>
                <a:pt x="1619439" y="0"/>
              </a:cubicBezTo>
              <a:cubicBezTo>
                <a:pt x="1658712" y="7015"/>
                <a:pt x="1689058" y="34562"/>
                <a:pt x="1691256" y="71817"/>
              </a:cubicBezTo>
              <a:cubicBezTo>
                <a:pt x="1714309" y="140385"/>
                <a:pt x="1668238" y="290206"/>
                <a:pt x="1691256" y="359075"/>
              </a:cubicBezTo>
              <a:cubicBezTo>
                <a:pt x="1688833" y="396817"/>
                <a:pt x="1661433" y="429115"/>
                <a:pt x="1619439" y="430892"/>
              </a:cubicBezTo>
              <a:cubicBezTo>
                <a:pt x="1384526" y="466318"/>
                <a:pt x="1265317" y="378506"/>
                <a:pt x="1103565" y="430892"/>
              </a:cubicBezTo>
              <a:cubicBezTo>
                <a:pt x="941813" y="483278"/>
                <a:pt x="753160" y="388216"/>
                <a:pt x="634120" y="430892"/>
              </a:cubicBezTo>
              <a:cubicBezTo>
                <a:pt x="515081" y="473568"/>
                <a:pt x="286392" y="428003"/>
                <a:pt x="71817" y="430892"/>
              </a:cubicBezTo>
              <a:cubicBezTo>
                <a:pt x="31070" y="435136"/>
                <a:pt x="10" y="401061"/>
                <a:pt x="0" y="359075"/>
              </a:cubicBezTo>
              <a:cubicBezTo>
                <a:pt x="-15332" y="271600"/>
                <a:pt x="187" y="200976"/>
                <a:pt x="0" y="71817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effectLst/>
            </a:rPr>
            <a:t>ANASAYFA</a:t>
          </a:r>
        </a:p>
      </xdr:txBody>
    </xdr:sp>
    <xdr:clientData/>
  </xdr:twoCellAnchor>
  <xdr:oneCellAnchor>
    <xdr:from>
      <xdr:col>7</xdr:col>
      <xdr:colOff>128669</xdr:colOff>
      <xdr:row>11</xdr:row>
      <xdr:rowOff>33109</xdr:rowOff>
    </xdr:from>
    <xdr:ext cx="1353141" cy="1293555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908B18-2920-48F3-98BB-5ACE023CA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8069" y="2719159"/>
          <a:ext cx="1353141" cy="1293555"/>
        </a:xfrm>
        <a:prstGeom prst="rect">
          <a:avLst/>
        </a:prstGeom>
      </xdr:spPr>
    </xdr:pic>
    <xdr:clientData/>
  </xdr:oneCellAnchor>
  <xdr:twoCellAnchor>
    <xdr:from>
      <xdr:col>3</xdr:col>
      <xdr:colOff>180975</xdr:colOff>
      <xdr:row>11</xdr:row>
      <xdr:rowOff>19050</xdr:rowOff>
    </xdr:from>
    <xdr:to>
      <xdr:col>7</xdr:col>
      <xdr:colOff>85725</xdr:colOff>
      <xdr:row>17</xdr:row>
      <xdr:rowOff>160559</xdr:rowOff>
    </xdr:to>
    <xdr:sp macro="" textlink="">
      <xdr:nvSpPr>
        <xdr:cNvPr id="5" name="Dikdörtgen: Köşeleri Yuvarlatılmış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E1CEC5-96C7-4DCE-90B1-38E3868B6B2A}"/>
            </a:ext>
          </a:extLst>
        </xdr:cNvPr>
        <xdr:cNvSpPr/>
      </xdr:nvSpPr>
      <xdr:spPr bwMode="auto">
        <a:xfrm>
          <a:off x="8191500" y="2705100"/>
          <a:ext cx="2343150" cy="1284509"/>
        </a:xfrm>
        <a:custGeom>
          <a:avLst/>
          <a:gdLst>
            <a:gd name="connsiteX0" fmla="*/ 0 w 2343150"/>
            <a:gd name="connsiteY0" fmla="*/ 214089 h 1284509"/>
            <a:gd name="connsiteX1" fmla="*/ 214089 w 2343150"/>
            <a:gd name="connsiteY1" fmla="*/ 0 h 1284509"/>
            <a:gd name="connsiteX2" fmla="*/ 673682 w 2343150"/>
            <a:gd name="connsiteY2" fmla="*/ 0 h 1284509"/>
            <a:gd name="connsiteX3" fmla="*/ 1114126 w 2343150"/>
            <a:gd name="connsiteY3" fmla="*/ 0 h 1284509"/>
            <a:gd name="connsiteX4" fmla="*/ 1592869 w 2343150"/>
            <a:gd name="connsiteY4" fmla="*/ 0 h 1284509"/>
            <a:gd name="connsiteX5" fmla="*/ 2129061 w 2343150"/>
            <a:gd name="connsiteY5" fmla="*/ 0 h 1284509"/>
            <a:gd name="connsiteX6" fmla="*/ 2343150 w 2343150"/>
            <a:gd name="connsiteY6" fmla="*/ 214089 h 1284509"/>
            <a:gd name="connsiteX7" fmla="*/ 2343150 w 2343150"/>
            <a:gd name="connsiteY7" fmla="*/ 616565 h 1284509"/>
            <a:gd name="connsiteX8" fmla="*/ 2343150 w 2343150"/>
            <a:gd name="connsiteY8" fmla="*/ 1070420 h 1284509"/>
            <a:gd name="connsiteX9" fmla="*/ 2129061 w 2343150"/>
            <a:gd name="connsiteY9" fmla="*/ 1284509 h 1284509"/>
            <a:gd name="connsiteX10" fmla="*/ 1650318 w 2343150"/>
            <a:gd name="connsiteY10" fmla="*/ 1284509 h 1284509"/>
            <a:gd name="connsiteX11" fmla="*/ 1152425 w 2343150"/>
            <a:gd name="connsiteY11" fmla="*/ 1284509 h 1284509"/>
            <a:gd name="connsiteX12" fmla="*/ 711982 w 2343150"/>
            <a:gd name="connsiteY12" fmla="*/ 1284509 h 1284509"/>
            <a:gd name="connsiteX13" fmla="*/ 214089 w 2343150"/>
            <a:gd name="connsiteY13" fmla="*/ 1284509 h 1284509"/>
            <a:gd name="connsiteX14" fmla="*/ 0 w 2343150"/>
            <a:gd name="connsiteY14" fmla="*/ 1070420 h 1284509"/>
            <a:gd name="connsiteX15" fmla="*/ 0 w 2343150"/>
            <a:gd name="connsiteY15" fmla="*/ 625128 h 1284509"/>
            <a:gd name="connsiteX16" fmla="*/ 0 w 2343150"/>
            <a:gd name="connsiteY16" fmla="*/ 214089 h 128450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343150" h="1284509" fill="none" extrusionOk="0">
              <a:moveTo>
                <a:pt x="0" y="214089"/>
              </a:moveTo>
              <a:cubicBezTo>
                <a:pt x="32145" y="98595"/>
                <a:pt x="68785" y="-13412"/>
                <a:pt x="214089" y="0"/>
              </a:cubicBezTo>
              <a:cubicBezTo>
                <a:pt x="318758" y="-44883"/>
                <a:pt x="486450" y="36818"/>
                <a:pt x="673682" y="0"/>
              </a:cubicBezTo>
              <a:cubicBezTo>
                <a:pt x="860914" y="-36818"/>
                <a:pt x="899270" y="24236"/>
                <a:pt x="1114126" y="0"/>
              </a:cubicBezTo>
              <a:cubicBezTo>
                <a:pt x="1328982" y="-24236"/>
                <a:pt x="1478663" y="5489"/>
                <a:pt x="1592869" y="0"/>
              </a:cubicBezTo>
              <a:cubicBezTo>
                <a:pt x="1707075" y="-5489"/>
                <a:pt x="1979493" y="61465"/>
                <a:pt x="2129061" y="0"/>
              </a:cubicBezTo>
              <a:cubicBezTo>
                <a:pt x="2214398" y="-5319"/>
                <a:pt x="2352527" y="124850"/>
                <a:pt x="2343150" y="214089"/>
              </a:cubicBezTo>
              <a:cubicBezTo>
                <a:pt x="2378972" y="385774"/>
                <a:pt x="2322694" y="447111"/>
                <a:pt x="2343150" y="616565"/>
              </a:cubicBezTo>
              <a:cubicBezTo>
                <a:pt x="2363606" y="786019"/>
                <a:pt x="2335574" y="957494"/>
                <a:pt x="2343150" y="1070420"/>
              </a:cubicBezTo>
              <a:cubicBezTo>
                <a:pt x="2363642" y="1217450"/>
                <a:pt x="2261733" y="1259465"/>
                <a:pt x="2129061" y="1284509"/>
              </a:cubicBezTo>
              <a:cubicBezTo>
                <a:pt x="2004144" y="1334692"/>
                <a:pt x="1804035" y="1252267"/>
                <a:pt x="1650318" y="1284509"/>
              </a:cubicBezTo>
              <a:cubicBezTo>
                <a:pt x="1496601" y="1316751"/>
                <a:pt x="1329367" y="1236921"/>
                <a:pt x="1152425" y="1284509"/>
              </a:cubicBezTo>
              <a:cubicBezTo>
                <a:pt x="975483" y="1332097"/>
                <a:pt x="841654" y="1258578"/>
                <a:pt x="711982" y="1284509"/>
              </a:cubicBezTo>
              <a:cubicBezTo>
                <a:pt x="582310" y="1310440"/>
                <a:pt x="415590" y="1271058"/>
                <a:pt x="214089" y="1284509"/>
              </a:cubicBezTo>
              <a:cubicBezTo>
                <a:pt x="73160" y="1266215"/>
                <a:pt x="-24928" y="1165663"/>
                <a:pt x="0" y="1070420"/>
              </a:cubicBezTo>
              <a:cubicBezTo>
                <a:pt x="-3506" y="856083"/>
                <a:pt x="37087" y="841395"/>
                <a:pt x="0" y="625128"/>
              </a:cubicBezTo>
              <a:cubicBezTo>
                <a:pt x="-37087" y="408861"/>
                <a:pt x="20945" y="321454"/>
                <a:pt x="0" y="214089"/>
              </a:cubicBezTo>
              <a:close/>
            </a:path>
            <a:path w="2343150" h="1284509" stroke="0" extrusionOk="0">
              <a:moveTo>
                <a:pt x="0" y="214089"/>
              </a:moveTo>
              <a:cubicBezTo>
                <a:pt x="-9143" y="120904"/>
                <a:pt x="90043" y="9711"/>
                <a:pt x="214089" y="0"/>
              </a:cubicBezTo>
              <a:cubicBezTo>
                <a:pt x="384151" y="-20389"/>
                <a:pt x="499799" y="46662"/>
                <a:pt x="711982" y="0"/>
              </a:cubicBezTo>
              <a:cubicBezTo>
                <a:pt x="924165" y="-46662"/>
                <a:pt x="1058002" y="27875"/>
                <a:pt x="1152425" y="0"/>
              </a:cubicBezTo>
              <a:cubicBezTo>
                <a:pt x="1246848" y="-27875"/>
                <a:pt x="1472861" y="10047"/>
                <a:pt x="1612019" y="0"/>
              </a:cubicBezTo>
              <a:cubicBezTo>
                <a:pt x="1751177" y="-10047"/>
                <a:pt x="1962773" y="30696"/>
                <a:pt x="2129061" y="0"/>
              </a:cubicBezTo>
              <a:cubicBezTo>
                <a:pt x="2248062" y="-31836"/>
                <a:pt x="2349654" y="96495"/>
                <a:pt x="2343150" y="214089"/>
              </a:cubicBezTo>
              <a:cubicBezTo>
                <a:pt x="2395074" y="359484"/>
                <a:pt x="2317421" y="547730"/>
                <a:pt x="2343150" y="659381"/>
              </a:cubicBezTo>
              <a:cubicBezTo>
                <a:pt x="2368879" y="771032"/>
                <a:pt x="2304046" y="879523"/>
                <a:pt x="2343150" y="1070420"/>
              </a:cubicBezTo>
              <a:cubicBezTo>
                <a:pt x="2342971" y="1184422"/>
                <a:pt x="2251080" y="1282420"/>
                <a:pt x="2129061" y="1284509"/>
              </a:cubicBezTo>
              <a:cubicBezTo>
                <a:pt x="1950618" y="1284618"/>
                <a:pt x="1764785" y="1277959"/>
                <a:pt x="1650318" y="1284509"/>
              </a:cubicBezTo>
              <a:cubicBezTo>
                <a:pt x="1535851" y="1291059"/>
                <a:pt x="1319565" y="1253112"/>
                <a:pt x="1190725" y="1284509"/>
              </a:cubicBezTo>
              <a:cubicBezTo>
                <a:pt x="1061885" y="1315906"/>
                <a:pt x="857083" y="1258665"/>
                <a:pt x="731131" y="1284509"/>
              </a:cubicBezTo>
              <a:cubicBezTo>
                <a:pt x="605179" y="1310353"/>
                <a:pt x="431065" y="1252293"/>
                <a:pt x="214089" y="1284509"/>
              </a:cubicBezTo>
              <a:cubicBezTo>
                <a:pt x="88400" y="1287198"/>
                <a:pt x="-10092" y="1197040"/>
                <a:pt x="0" y="1070420"/>
              </a:cubicBezTo>
              <a:cubicBezTo>
                <a:pt x="-35987" y="857790"/>
                <a:pt x="23558" y="840017"/>
                <a:pt x="0" y="642255"/>
              </a:cubicBezTo>
              <a:cubicBezTo>
                <a:pt x="-23558" y="444494"/>
                <a:pt x="7041" y="403223"/>
                <a:pt x="0" y="214089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32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5-SENARYO</a:t>
          </a:r>
          <a:r>
            <a:rPr lang="tr-TR" sz="3200" b="1" baseline="0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</a:rPr>
            <a:t> GİR</a:t>
          </a:r>
          <a:endParaRPr lang="tr-TR" sz="3200" b="1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3</xdr:col>
      <xdr:colOff>163767</xdr:colOff>
      <xdr:row>22</xdr:row>
      <xdr:rowOff>143154</xdr:rowOff>
    </xdr:from>
    <xdr:to>
      <xdr:col>6</xdr:col>
      <xdr:colOff>304800</xdr:colOff>
      <xdr:row>25</xdr:row>
      <xdr:rowOff>133350</xdr:rowOff>
    </xdr:to>
    <xdr:sp macro="" textlink="">
      <xdr:nvSpPr>
        <xdr:cNvPr id="6" name="Dikdörtgen: Köşeleri Yuvarlatılmış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5D8D23-7B06-4E50-8096-0E12E3AD2679}"/>
            </a:ext>
          </a:extLst>
        </xdr:cNvPr>
        <xdr:cNvSpPr/>
      </xdr:nvSpPr>
      <xdr:spPr bwMode="auto">
        <a:xfrm>
          <a:off x="8164767" y="4924704"/>
          <a:ext cx="1969833" cy="561696"/>
        </a:xfrm>
        <a:custGeom>
          <a:avLst/>
          <a:gdLst>
            <a:gd name="connsiteX0" fmla="*/ 0 w 1969833"/>
            <a:gd name="connsiteY0" fmla="*/ 93618 h 561696"/>
            <a:gd name="connsiteX1" fmla="*/ 93618 w 1969833"/>
            <a:gd name="connsiteY1" fmla="*/ 0 h 561696"/>
            <a:gd name="connsiteX2" fmla="*/ 687817 w 1969833"/>
            <a:gd name="connsiteY2" fmla="*/ 0 h 561696"/>
            <a:gd name="connsiteX3" fmla="*/ 1299842 w 1969833"/>
            <a:gd name="connsiteY3" fmla="*/ 0 h 561696"/>
            <a:gd name="connsiteX4" fmla="*/ 1876215 w 1969833"/>
            <a:gd name="connsiteY4" fmla="*/ 0 h 561696"/>
            <a:gd name="connsiteX5" fmla="*/ 1969833 w 1969833"/>
            <a:gd name="connsiteY5" fmla="*/ 93618 h 561696"/>
            <a:gd name="connsiteX6" fmla="*/ 1969833 w 1969833"/>
            <a:gd name="connsiteY6" fmla="*/ 468078 h 561696"/>
            <a:gd name="connsiteX7" fmla="*/ 1876215 w 1969833"/>
            <a:gd name="connsiteY7" fmla="*/ 561696 h 561696"/>
            <a:gd name="connsiteX8" fmla="*/ 1317668 w 1969833"/>
            <a:gd name="connsiteY8" fmla="*/ 561696 h 561696"/>
            <a:gd name="connsiteX9" fmla="*/ 776947 w 1969833"/>
            <a:gd name="connsiteY9" fmla="*/ 561696 h 561696"/>
            <a:gd name="connsiteX10" fmla="*/ 93618 w 1969833"/>
            <a:gd name="connsiteY10" fmla="*/ 561696 h 561696"/>
            <a:gd name="connsiteX11" fmla="*/ 0 w 1969833"/>
            <a:gd name="connsiteY11" fmla="*/ 468078 h 561696"/>
            <a:gd name="connsiteX12" fmla="*/ 0 w 1969833"/>
            <a:gd name="connsiteY12" fmla="*/ 93618 h 5616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69833" h="561696" fill="none" extrusionOk="0">
              <a:moveTo>
                <a:pt x="0" y="93618"/>
              </a:moveTo>
              <a:cubicBezTo>
                <a:pt x="-348" y="40742"/>
                <a:pt x="32878" y="-10598"/>
                <a:pt x="93618" y="0"/>
              </a:cubicBezTo>
              <a:cubicBezTo>
                <a:pt x="323914" y="-41884"/>
                <a:pt x="531491" y="36344"/>
                <a:pt x="687817" y="0"/>
              </a:cubicBezTo>
              <a:cubicBezTo>
                <a:pt x="844143" y="-36344"/>
                <a:pt x="1106267" y="17128"/>
                <a:pt x="1299842" y="0"/>
              </a:cubicBezTo>
              <a:cubicBezTo>
                <a:pt x="1493418" y="-17128"/>
                <a:pt x="1682139" y="27801"/>
                <a:pt x="1876215" y="0"/>
              </a:cubicBezTo>
              <a:cubicBezTo>
                <a:pt x="1938987" y="3174"/>
                <a:pt x="1966178" y="41174"/>
                <a:pt x="1969833" y="93618"/>
              </a:cubicBezTo>
              <a:cubicBezTo>
                <a:pt x="2011069" y="176746"/>
                <a:pt x="1937630" y="301583"/>
                <a:pt x="1969833" y="468078"/>
              </a:cubicBezTo>
              <a:cubicBezTo>
                <a:pt x="1965603" y="524049"/>
                <a:pt x="1933072" y="552712"/>
                <a:pt x="1876215" y="561696"/>
              </a:cubicBezTo>
              <a:cubicBezTo>
                <a:pt x="1754677" y="584871"/>
                <a:pt x="1557949" y="537652"/>
                <a:pt x="1317668" y="561696"/>
              </a:cubicBezTo>
              <a:cubicBezTo>
                <a:pt x="1077387" y="585740"/>
                <a:pt x="950259" y="553294"/>
                <a:pt x="776947" y="561696"/>
              </a:cubicBezTo>
              <a:cubicBezTo>
                <a:pt x="603635" y="570098"/>
                <a:pt x="366911" y="503364"/>
                <a:pt x="93618" y="561696"/>
              </a:cubicBezTo>
              <a:cubicBezTo>
                <a:pt x="43118" y="557772"/>
                <a:pt x="-2603" y="531632"/>
                <a:pt x="0" y="468078"/>
              </a:cubicBezTo>
              <a:cubicBezTo>
                <a:pt x="-23154" y="288318"/>
                <a:pt x="16669" y="260064"/>
                <a:pt x="0" y="93618"/>
              </a:cubicBezTo>
              <a:close/>
            </a:path>
            <a:path w="1969833" h="561696" stroke="0" extrusionOk="0">
              <a:moveTo>
                <a:pt x="0" y="93618"/>
              </a:moveTo>
              <a:cubicBezTo>
                <a:pt x="8981" y="43473"/>
                <a:pt x="54270" y="-2448"/>
                <a:pt x="93618" y="0"/>
              </a:cubicBezTo>
              <a:cubicBezTo>
                <a:pt x="220433" y="-14555"/>
                <a:pt x="481758" y="37618"/>
                <a:pt x="652165" y="0"/>
              </a:cubicBezTo>
              <a:cubicBezTo>
                <a:pt x="822572" y="-37618"/>
                <a:pt x="1056166" y="47036"/>
                <a:pt x="1282016" y="0"/>
              </a:cubicBezTo>
              <a:cubicBezTo>
                <a:pt x="1507866" y="-47036"/>
                <a:pt x="1587639" y="17433"/>
                <a:pt x="1876215" y="0"/>
              </a:cubicBezTo>
              <a:cubicBezTo>
                <a:pt x="1920303" y="879"/>
                <a:pt x="1960206" y="50658"/>
                <a:pt x="1969833" y="93618"/>
              </a:cubicBezTo>
              <a:cubicBezTo>
                <a:pt x="1972830" y="192442"/>
                <a:pt x="1930926" y="327582"/>
                <a:pt x="1969833" y="468078"/>
              </a:cubicBezTo>
              <a:cubicBezTo>
                <a:pt x="1968777" y="524493"/>
                <a:pt x="1922568" y="558040"/>
                <a:pt x="1876215" y="561696"/>
              </a:cubicBezTo>
              <a:cubicBezTo>
                <a:pt x="1629009" y="590309"/>
                <a:pt x="1462791" y="526370"/>
                <a:pt x="1335494" y="561696"/>
              </a:cubicBezTo>
              <a:cubicBezTo>
                <a:pt x="1208197" y="597022"/>
                <a:pt x="981086" y="512922"/>
                <a:pt x="759121" y="561696"/>
              </a:cubicBezTo>
              <a:cubicBezTo>
                <a:pt x="537156" y="610470"/>
                <a:pt x="238445" y="490754"/>
                <a:pt x="93618" y="561696"/>
              </a:cubicBezTo>
              <a:cubicBezTo>
                <a:pt x="32750" y="553331"/>
                <a:pt x="1094" y="517437"/>
                <a:pt x="0" y="468078"/>
              </a:cubicBezTo>
              <a:cubicBezTo>
                <a:pt x="-21888" y="305405"/>
                <a:pt x="1927" y="262116"/>
                <a:pt x="0" y="9361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2.YAZILI </a:t>
          </a:r>
          <a:endParaRPr lang="tr-TR" sz="24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3</xdr:col>
      <xdr:colOff>161925</xdr:colOff>
      <xdr:row>19</xdr:row>
      <xdr:rowOff>42863</xdr:rowOff>
    </xdr:from>
    <xdr:to>
      <xdr:col>6</xdr:col>
      <xdr:colOff>309786</xdr:colOff>
      <xdr:row>22</xdr:row>
      <xdr:rowOff>10907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6564DE-1BC3-4857-8446-514052AC2D3A}"/>
            </a:ext>
          </a:extLst>
        </xdr:cNvPr>
        <xdr:cNvSpPr/>
      </xdr:nvSpPr>
      <xdr:spPr bwMode="auto">
        <a:xfrm>
          <a:off x="8162925" y="4252913"/>
          <a:ext cx="1976661" cy="539544"/>
        </a:xfrm>
        <a:custGeom>
          <a:avLst/>
          <a:gdLst>
            <a:gd name="connsiteX0" fmla="*/ 0 w 1976661"/>
            <a:gd name="connsiteY0" fmla="*/ 89926 h 539544"/>
            <a:gd name="connsiteX1" fmla="*/ 89926 w 1976661"/>
            <a:gd name="connsiteY1" fmla="*/ 0 h 539544"/>
            <a:gd name="connsiteX2" fmla="*/ 652926 w 1976661"/>
            <a:gd name="connsiteY2" fmla="*/ 0 h 539544"/>
            <a:gd name="connsiteX3" fmla="*/ 1287799 w 1976661"/>
            <a:gd name="connsiteY3" fmla="*/ 0 h 539544"/>
            <a:gd name="connsiteX4" fmla="*/ 1886735 w 1976661"/>
            <a:gd name="connsiteY4" fmla="*/ 0 h 539544"/>
            <a:gd name="connsiteX5" fmla="*/ 1976661 w 1976661"/>
            <a:gd name="connsiteY5" fmla="*/ 89926 h 539544"/>
            <a:gd name="connsiteX6" fmla="*/ 1976661 w 1976661"/>
            <a:gd name="connsiteY6" fmla="*/ 449618 h 539544"/>
            <a:gd name="connsiteX7" fmla="*/ 1886735 w 1976661"/>
            <a:gd name="connsiteY7" fmla="*/ 539544 h 539544"/>
            <a:gd name="connsiteX8" fmla="*/ 1341703 w 1976661"/>
            <a:gd name="connsiteY8" fmla="*/ 539544 h 539544"/>
            <a:gd name="connsiteX9" fmla="*/ 742767 w 1976661"/>
            <a:gd name="connsiteY9" fmla="*/ 539544 h 539544"/>
            <a:gd name="connsiteX10" fmla="*/ 89926 w 1976661"/>
            <a:gd name="connsiteY10" fmla="*/ 539544 h 539544"/>
            <a:gd name="connsiteX11" fmla="*/ 0 w 1976661"/>
            <a:gd name="connsiteY11" fmla="*/ 449618 h 539544"/>
            <a:gd name="connsiteX12" fmla="*/ 0 w 1976661"/>
            <a:gd name="connsiteY12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6661" h="539544" fill="none" extrusionOk="0">
              <a:moveTo>
                <a:pt x="0" y="89926"/>
              </a:moveTo>
              <a:cubicBezTo>
                <a:pt x="-2672" y="38736"/>
                <a:pt x="37946" y="438"/>
                <a:pt x="89926" y="0"/>
              </a:cubicBezTo>
              <a:cubicBezTo>
                <a:pt x="233704" y="-57254"/>
                <a:pt x="411724" y="56162"/>
                <a:pt x="652926" y="0"/>
              </a:cubicBezTo>
              <a:cubicBezTo>
                <a:pt x="894128" y="-56162"/>
                <a:pt x="1147005" y="10610"/>
                <a:pt x="1287799" y="0"/>
              </a:cubicBezTo>
              <a:cubicBezTo>
                <a:pt x="1428593" y="-10610"/>
                <a:pt x="1613962" y="12153"/>
                <a:pt x="1886735" y="0"/>
              </a:cubicBezTo>
              <a:cubicBezTo>
                <a:pt x="1949312" y="2355"/>
                <a:pt x="1982904" y="28618"/>
                <a:pt x="1976661" y="89926"/>
              </a:cubicBezTo>
              <a:cubicBezTo>
                <a:pt x="2002712" y="199565"/>
                <a:pt x="1934241" y="359195"/>
                <a:pt x="1976661" y="449618"/>
              </a:cubicBezTo>
              <a:cubicBezTo>
                <a:pt x="1982840" y="491366"/>
                <a:pt x="1930877" y="535928"/>
                <a:pt x="1886735" y="539544"/>
              </a:cubicBezTo>
              <a:cubicBezTo>
                <a:pt x="1748689" y="544020"/>
                <a:pt x="1527032" y="503203"/>
                <a:pt x="1341703" y="539544"/>
              </a:cubicBezTo>
              <a:cubicBezTo>
                <a:pt x="1156374" y="575885"/>
                <a:pt x="918923" y="503526"/>
                <a:pt x="742767" y="539544"/>
              </a:cubicBezTo>
              <a:cubicBezTo>
                <a:pt x="566611" y="575562"/>
                <a:pt x="261167" y="494231"/>
                <a:pt x="89926" y="539544"/>
              </a:cubicBezTo>
              <a:cubicBezTo>
                <a:pt x="41564" y="539363"/>
                <a:pt x="-606" y="497179"/>
                <a:pt x="0" y="449618"/>
              </a:cubicBezTo>
              <a:cubicBezTo>
                <a:pt x="-7972" y="285652"/>
                <a:pt x="31586" y="166994"/>
                <a:pt x="0" y="89926"/>
              </a:cubicBezTo>
              <a:close/>
            </a:path>
            <a:path w="1976661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45086" y="-72785"/>
                <a:pt x="580064" y="56433"/>
                <a:pt x="706830" y="0"/>
              </a:cubicBezTo>
              <a:cubicBezTo>
                <a:pt x="833596" y="-56433"/>
                <a:pt x="1018931" y="37701"/>
                <a:pt x="1269831" y="0"/>
              </a:cubicBezTo>
              <a:cubicBezTo>
                <a:pt x="1520731" y="-37701"/>
                <a:pt x="1672990" y="9198"/>
                <a:pt x="1886735" y="0"/>
              </a:cubicBezTo>
              <a:cubicBezTo>
                <a:pt x="1933998" y="1644"/>
                <a:pt x="1976117" y="30824"/>
                <a:pt x="1976661" y="89926"/>
              </a:cubicBezTo>
              <a:cubicBezTo>
                <a:pt x="2016207" y="225275"/>
                <a:pt x="1968720" y="300904"/>
                <a:pt x="1976661" y="449618"/>
              </a:cubicBezTo>
              <a:cubicBezTo>
                <a:pt x="1980031" y="492379"/>
                <a:pt x="1938880" y="550511"/>
                <a:pt x="1886735" y="539544"/>
              </a:cubicBezTo>
              <a:cubicBezTo>
                <a:pt x="1676337" y="587687"/>
                <a:pt x="1530093" y="470931"/>
                <a:pt x="1251862" y="539544"/>
              </a:cubicBezTo>
              <a:cubicBezTo>
                <a:pt x="973631" y="608157"/>
                <a:pt x="936113" y="480589"/>
                <a:pt x="670894" y="539544"/>
              </a:cubicBezTo>
              <a:cubicBezTo>
                <a:pt x="405675" y="598499"/>
                <a:pt x="346522" y="519404"/>
                <a:pt x="89926" y="539544"/>
              </a:cubicBezTo>
              <a:cubicBezTo>
                <a:pt x="41558" y="540245"/>
                <a:pt x="-1900" y="510130"/>
                <a:pt x="0" y="449618"/>
              </a:cubicBezTo>
              <a:cubicBezTo>
                <a:pt x="-37827" y="321576"/>
                <a:pt x="11444" y="191435"/>
                <a:pt x="0" y="8992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200" b="1">
              <a:solidFill>
                <a:schemeClr val="bg1"/>
              </a:solidFill>
              <a:effectLst/>
              <a:latin typeface="Burbank Big Condensed" pitchFamily="2" charset="-94"/>
              <a:ea typeface="STHupo" panose="02010800040101010101" pitchFamily="2" charset="-122"/>
              <a:cs typeface="+mn-cs"/>
            </a:rPr>
            <a:t>1.YAZILI </a:t>
          </a:r>
          <a:endParaRPr lang="tr-TR" sz="2200">
            <a:solidFill>
              <a:schemeClr val="bg1"/>
            </a:solidFill>
            <a:effectLst/>
            <a:latin typeface="Burbank Big Condensed" pitchFamily="2" charset="-94"/>
            <a:ea typeface="STHupo" panose="02010800040101010101" pitchFamily="2" charset="-122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1609724</xdr:colOff>
      <xdr:row>0</xdr:row>
      <xdr:rowOff>85725</xdr:rowOff>
    </xdr:from>
    <xdr:to>
      <xdr:col>19</xdr:col>
      <xdr:colOff>561975</xdr:colOff>
      <xdr:row>1</xdr:row>
      <xdr:rowOff>400050</xdr:rowOff>
    </xdr:to>
    <xdr:sp macro="" textlink="">
      <xdr:nvSpPr>
        <xdr:cNvPr id="24" name="Açıklama Balonu: Aşağı Ok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48024" y="85725"/>
          <a:ext cx="8324851" cy="476250"/>
        </a:xfrm>
        <a:prstGeom prst="downArrowCallout">
          <a:avLst>
            <a:gd name="adj1" fmla="val 21176"/>
            <a:gd name="adj2" fmla="val 25000"/>
            <a:gd name="adj3" fmla="val 25000"/>
            <a:gd name="adj4" fmla="val 64977"/>
          </a:avLst>
        </a:prstGeom>
        <a:solidFill>
          <a:srgbClr val="92D05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Liste KULLANIMI:   </a:t>
          </a:r>
          <a:r>
            <a:rPr lang="tr-TR" sz="1200" b="1"/>
            <a:t>E-okul</a:t>
          </a:r>
          <a:r>
            <a:rPr lang="tr-TR" sz="1200" b="1" baseline="0"/>
            <a:t> Hızlı ders Notu ekranından</a:t>
          </a:r>
          <a:r>
            <a:rPr lang="tr-TR" sz="1200" b="1"/>
            <a:t> </a:t>
          </a:r>
          <a:r>
            <a:rPr lang="tr-TR" sz="1050"/>
            <a:t>aldığınız sınıf  listesini </a:t>
          </a:r>
          <a:r>
            <a:rPr lang="tr-TR" sz="1400" b="1"/>
            <a:t>ALT </a:t>
          </a:r>
          <a:r>
            <a:rPr lang="tr-TR" sz="1050"/>
            <a:t>taraftaki </a:t>
          </a:r>
          <a:r>
            <a:rPr lang="tr-TR" sz="1400">
              <a:solidFill>
                <a:srgbClr val="FF0000"/>
              </a:solidFill>
            </a:rPr>
            <a:t>kırmızı</a:t>
          </a:r>
          <a:r>
            <a:rPr lang="tr-TR" sz="1050"/>
            <a:t> alana yapıştırın. </a:t>
          </a:r>
          <a:r>
            <a:rPr lang="tr-TR" sz="1050">
              <a:solidFill>
                <a:srgbClr val="FF0000"/>
              </a:solidFill>
            </a:rPr>
            <a:t>Okul</a:t>
          </a:r>
          <a:r>
            <a:rPr lang="tr-TR" sz="1050" baseline="0">
              <a:solidFill>
                <a:srgbClr val="FF0000"/>
              </a:solidFill>
            </a:rPr>
            <a:t> No </a:t>
          </a:r>
          <a:endParaRPr lang="tr-TR" sz="105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28575</xdr:colOff>
      <xdr:row>13</xdr:row>
      <xdr:rowOff>92110</xdr:rowOff>
    </xdr:from>
    <xdr:to>
      <xdr:col>4</xdr:col>
      <xdr:colOff>2476500</xdr:colOff>
      <xdr:row>15</xdr:row>
      <xdr:rowOff>104774</xdr:rowOff>
    </xdr:to>
    <xdr:sp macro="" textlink="">
      <xdr:nvSpPr>
        <xdr:cNvPr id="25" name="Dikdörtgen: Köşeleri Yuvarlatılmış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4057650" y="3368710"/>
          <a:ext cx="2447925" cy="479389"/>
        </a:xfrm>
        <a:custGeom>
          <a:avLst/>
          <a:gdLst>
            <a:gd name="connsiteX0" fmla="*/ 0 w 2447925"/>
            <a:gd name="connsiteY0" fmla="*/ 79900 h 479389"/>
            <a:gd name="connsiteX1" fmla="*/ 79900 w 2447925"/>
            <a:gd name="connsiteY1" fmla="*/ 0 h 479389"/>
            <a:gd name="connsiteX2" fmla="*/ 651931 w 2447925"/>
            <a:gd name="connsiteY2" fmla="*/ 0 h 479389"/>
            <a:gd name="connsiteX3" fmla="*/ 1223963 w 2447925"/>
            <a:gd name="connsiteY3" fmla="*/ 0 h 479389"/>
            <a:gd name="connsiteX4" fmla="*/ 1841756 w 2447925"/>
            <a:gd name="connsiteY4" fmla="*/ 0 h 479389"/>
            <a:gd name="connsiteX5" fmla="*/ 2368025 w 2447925"/>
            <a:gd name="connsiteY5" fmla="*/ 0 h 479389"/>
            <a:gd name="connsiteX6" fmla="*/ 2447925 w 2447925"/>
            <a:gd name="connsiteY6" fmla="*/ 79900 h 479389"/>
            <a:gd name="connsiteX7" fmla="*/ 2447925 w 2447925"/>
            <a:gd name="connsiteY7" fmla="*/ 399489 h 479389"/>
            <a:gd name="connsiteX8" fmla="*/ 2368025 w 2447925"/>
            <a:gd name="connsiteY8" fmla="*/ 479389 h 479389"/>
            <a:gd name="connsiteX9" fmla="*/ 1773113 w 2447925"/>
            <a:gd name="connsiteY9" fmla="*/ 479389 h 479389"/>
            <a:gd name="connsiteX10" fmla="*/ 1246844 w 2447925"/>
            <a:gd name="connsiteY10" fmla="*/ 479389 h 479389"/>
            <a:gd name="connsiteX11" fmla="*/ 651931 w 2447925"/>
            <a:gd name="connsiteY11" fmla="*/ 479389 h 479389"/>
            <a:gd name="connsiteX12" fmla="*/ 79900 w 2447925"/>
            <a:gd name="connsiteY12" fmla="*/ 479389 h 479389"/>
            <a:gd name="connsiteX13" fmla="*/ 0 w 2447925"/>
            <a:gd name="connsiteY13" fmla="*/ 399489 h 479389"/>
            <a:gd name="connsiteX14" fmla="*/ 0 w 2447925"/>
            <a:gd name="connsiteY14" fmla="*/ 79900 h 4793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7925" h="479389" fill="none" extrusionOk="0">
              <a:moveTo>
                <a:pt x="0" y="79900"/>
              </a:moveTo>
              <a:cubicBezTo>
                <a:pt x="-7746" y="43979"/>
                <a:pt x="34572" y="8649"/>
                <a:pt x="79900" y="0"/>
              </a:cubicBezTo>
              <a:cubicBezTo>
                <a:pt x="233590" y="-31772"/>
                <a:pt x="478447" y="23655"/>
                <a:pt x="651931" y="0"/>
              </a:cubicBezTo>
              <a:cubicBezTo>
                <a:pt x="825415" y="-23655"/>
                <a:pt x="1096152" y="25934"/>
                <a:pt x="1223963" y="0"/>
              </a:cubicBezTo>
              <a:cubicBezTo>
                <a:pt x="1351774" y="-25934"/>
                <a:pt x="1629871" y="66068"/>
                <a:pt x="1841756" y="0"/>
              </a:cubicBezTo>
              <a:cubicBezTo>
                <a:pt x="2053641" y="-66068"/>
                <a:pt x="2171650" y="37067"/>
                <a:pt x="2368025" y="0"/>
              </a:cubicBezTo>
              <a:cubicBezTo>
                <a:pt x="2412186" y="1357"/>
                <a:pt x="2443902" y="29589"/>
                <a:pt x="2447925" y="79900"/>
              </a:cubicBezTo>
              <a:cubicBezTo>
                <a:pt x="2456841" y="217016"/>
                <a:pt x="2441826" y="280749"/>
                <a:pt x="2447925" y="399489"/>
              </a:cubicBezTo>
              <a:cubicBezTo>
                <a:pt x="2435255" y="440685"/>
                <a:pt x="2412120" y="469032"/>
                <a:pt x="2368025" y="479389"/>
              </a:cubicBezTo>
              <a:cubicBezTo>
                <a:pt x="2156438" y="495087"/>
                <a:pt x="1897195" y="409588"/>
                <a:pt x="1773113" y="479389"/>
              </a:cubicBezTo>
              <a:cubicBezTo>
                <a:pt x="1649031" y="549190"/>
                <a:pt x="1412019" y="417379"/>
                <a:pt x="1246844" y="479389"/>
              </a:cubicBezTo>
              <a:cubicBezTo>
                <a:pt x="1081669" y="541399"/>
                <a:pt x="813293" y="446878"/>
                <a:pt x="651931" y="479389"/>
              </a:cubicBezTo>
              <a:cubicBezTo>
                <a:pt x="490569" y="511900"/>
                <a:pt x="306623" y="458137"/>
                <a:pt x="79900" y="479389"/>
              </a:cubicBezTo>
              <a:cubicBezTo>
                <a:pt x="34760" y="489850"/>
                <a:pt x="4137" y="441791"/>
                <a:pt x="0" y="399489"/>
              </a:cubicBezTo>
              <a:cubicBezTo>
                <a:pt x="-5450" y="312802"/>
                <a:pt x="8212" y="167795"/>
                <a:pt x="0" y="79900"/>
              </a:cubicBezTo>
              <a:close/>
            </a:path>
            <a:path w="2447925" h="479389" stroke="0" extrusionOk="0">
              <a:moveTo>
                <a:pt x="0" y="79900"/>
              </a:moveTo>
              <a:cubicBezTo>
                <a:pt x="9425" y="27523"/>
                <a:pt x="25624" y="-2565"/>
                <a:pt x="79900" y="0"/>
              </a:cubicBezTo>
              <a:cubicBezTo>
                <a:pt x="311200" y="-28296"/>
                <a:pt x="422934" y="30304"/>
                <a:pt x="583288" y="0"/>
              </a:cubicBezTo>
              <a:cubicBezTo>
                <a:pt x="743642" y="-30304"/>
                <a:pt x="958477" y="47411"/>
                <a:pt x="1086675" y="0"/>
              </a:cubicBezTo>
              <a:cubicBezTo>
                <a:pt x="1214873" y="-47411"/>
                <a:pt x="1524721" y="4919"/>
                <a:pt x="1635825" y="0"/>
              </a:cubicBezTo>
              <a:cubicBezTo>
                <a:pt x="1746929" y="-4919"/>
                <a:pt x="2145617" y="72461"/>
                <a:pt x="2368025" y="0"/>
              </a:cubicBezTo>
              <a:cubicBezTo>
                <a:pt x="2413412" y="-1466"/>
                <a:pt x="2447023" y="35236"/>
                <a:pt x="2447925" y="79900"/>
              </a:cubicBezTo>
              <a:cubicBezTo>
                <a:pt x="2462675" y="163761"/>
                <a:pt x="2418903" y="276638"/>
                <a:pt x="2447925" y="399489"/>
              </a:cubicBezTo>
              <a:cubicBezTo>
                <a:pt x="2445558" y="447155"/>
                <a:pt x="2406989" y="488690"/>
                <a:pt x="2368025" y="479389"/>
              </a:cubicBezTo>
              <a:cubicBezTo>
                <a:pt x="2204542" y="509210"/>
                <a:pt x="2067277" y="454376"/>
                <a:pt x="1841756" y="479389"/>
              </a:cubicBezTo>
              <a:cubicBezTo>
                <a:pt x="1616235" y="504402"/>
                <a:pt x="1489286" y="477568"/>
                <a:pt x="1338369" y="479389"/>
              </a:cubicBezTo>
              <a:cubicBezTo>
                <a:pt x="1187452" y="481210"/>
                <a:pt x="963160" y="425129"/>
                <a:pt x="720575" y="479389"/>
              </a:cubicBezTo>
              <a:cubicBezTo>
                <a:pt x="477990" y="533649"/>
                <a:pt x="244821" y="435192"/>
                <a:pt x="79900" y="479389"/>
              </a:cubicBezTo>
              <a:cubicBezTo>
                <a:pt x="31744" y="480485"/>
                <a:pt x="5738" y="434961"/>
                <a:pt x="0" y="399489"/>
              </a:cubicBezTo>
              <a:cubicBezTo>
                <a:pt x="-29355" y="299613"/>
                <a:pt x="16910" y="186605"/>
                <a:pt x="0" y="7990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12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3 - KULLANICI BİLGİLERİ</a:t>
          </a:r>
        </a:p>
      </xdr:txBody>
    </xdr:sp>
    <xdr:clientData/>
  </xdr:twoCellAnchor>
  <xdr:twoCellAnchor>
    <xdr:from>
      <xdr:col>4</xdr:col>
      <xdr:colOff>24598</xdr:colOff>
      <xdr:row>5</xdr:row>
      <xdr:rowOff>57150</xdr:rowOff>
    </xdr:from>
    <xdr:to>
      <xdr:col>4</xdr:col>
      <xdr:colOff>2467909</xdr:colOff>
      <xdr:row>8</xdr:row>
      <xdr:rowOff>47624</xdr:rowOff>
    </xdr:to>
    <xdr:sp macro="" textlink="">
      <xdr:nvSpPr>
        <xdr:cNvPr id="26" name="Dikdörtgen: Köşeleri Yuvarlatılmış 2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4053673" y="2038350"/>
          <a:ext cx="2443311" cy="476249"/>
        </a:xfrm>
        <a:custGeom>
          <a:avLst/>
          <a:gdLst>
            <a:gd name="connsiteX0" fmla="*/ 0 w 2443311"/>
            <a:gd name="connsiteY0" fmla="*/ 79376 h 476249"/>
            <a:gd name="connsiteX1" fmla="*/ 79376 w 2443311"/>
            <a:gd name="connsiteY1" fmla="*/ 0 h 476249"/>
            <a:gd name="connsiteX2" fmla="*/ 581979 w 2443311"/>
            <a:gd name="connsiteY2" fmla="*/ 0 h 476249"/>
            <a:gd name="connsiteX3" fmla="*/ 1175964 w 2443311"/>
            <a:gd name="connsiteY3" fmla="*/ 0 h 476249"/>
            <a:gd name="connsiteX4" fmla="*/ 1747104 w 2443311"/>
            <a:gd name="connsiteY4" fmla="*/ 0 h 476249"/>
            <a:gd name="connsiteX5" fmla="*/ 2363935 w 2443311"/>
            <a:gd name="connsiteY5" fmla="*/ 0 h 476249"/>
            <a:gd name="connsiteX6" fmla="*/ 2443311 w 2443311"/>
            <a:gd name="connsiteY6" fmla="*/ 79376 h 476249"/>
            <a:gd name="connsiteX7" fmla="*/ 2443311 w 2443311"/>
            <a:gd name="connsiteY7" fmla="*/ 396873 h 476249"/>
            <a:gd name="connsiteX8" fmla="*/ 2363935 w 2443311"/>
            <a:gd name="connsiteY8" fmla="*/ 476249 h 476249"/>
            <a:gd name="connsiteX9" fmla="*/ 1747104 w 2443311"/>
            <a:gd name="connsiteY9" fmla="*/ 476249 h 476249"/>
            <a:gd name="connsiteX10" fmla="*/ 1130273 w 2443311"/>
            <a:gd name="connsiteY10" fmla="*/ 476249 h 476249"/>
            <a:gd name="connsiteX11" fmla="*/ 604825 w 2443311"/>
            <a:gd name="connsiteY11" fmla="*/ 476249 h 476249"/>
            <a:gd name="connsiteX12" fmla="*/ 79376 w 2443311"/>
            <a:gd name="connsiteY12" fmla="*/ 476249 h 476249"/>
            <a:gd name="connsiteX13" fmla="*/ 0 w 2443311"/>
            <a:gd name="connsiteY13" fmla="*/ 396873 h 476249"/>
            <a:gd name="connsiteX14" fmla="*/ 0 w 2443311"/>
            <a:gd name="connsiteY14" fmla="*/ 79376 h 47624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43311" h="476249" fill="none" extrusionOk="0">
              <a:moveTo>
                <a:pt x="0" y="79376"/>
              </a:moveTo>
              <a:cubicBezTo>
                <a:pt x="-10387" y="30799"/>
                <a:pt x="37093" y="1732"/>
                <a:pt x="79376" y="0"/>
              </a:cubicBezTo>
              <a:cubicBezTo>
                <a:pt x="226334" y="-18837"/>
                <a:pt x="417933" y="44842"/>
                <a:pt x="581979" y="0"/>
              </a:cubicBezTo>
              <a:cubicBezTo>
                <a:pt x="746025" y="-44842"/>
                <a:pt x="910490" y="31559"/>
                <a:pt x="1175964" y="0"/>
              </a:cubicBezTo>
              <a:cubicBezTo>
                <a:pt x="1441438" y="-31559"/>
                <a:pt x="1557670" y="23189"/>
                <a:pt x="1747104" y="0"/>
              </a:cubicBezTo>
              <a:cubicBezTo>
                <a:pt x="1936538" y="-23189"/>
                <a:pt x="2100307" y="10337"/>
                <a:pt x="2363935" y="0"/>
              </a:cubicBezTo>
              <a:cubicBezTo>
                <a:pt x="2403641" y="-1963"/>
                <a:pt x="2434330" y="34435"/>
                <a:pt x="2443311" y="79376"/>
              </a:cubicBezTo>
              <a:cubicBezTo>
                <a:pt x="2448500" y="220740"/>
                <a:pt x="2442233" y="306521"/>
                <a:pt x="2443311" y="396873"/>
              </a:cubicBezTo>
              <a:cubicBezTo>
                <a:pt x="2454396" y="444571"/>
                <a:pt x="2414109" y="470192"/>
                <a:pt x="2363935" y="476249"/>
              </a:cubicBezTo>
              <a:cubicBezTo>
                <a:pt x="2238232" y="509725"/>
                <a:pt x="1995542" y="429732"/>
                <a:pt x="1747104" y="476249"/>
              </a:cubicBezTo>
              <a:cubicBezTo>
                <a:pt x="1498666" y="522766"/>
                <a:pt x="1338732" y="453953"/>
                <a:pt x="1130273" y="476249"/>
              </a:cubicBezTo>
              <a:cubicBezTo>
                <a:pt x="921814" y="498545"/>
                <a:pt x="816461" y="451025"/>
                <a:pt x="604825" y="476249"/>
              </a:cubicBezTo>
              <a:cubicBezTo>
                <a:pt x="393189" y="501473"/>
                <a:pt x="301727" y="451021"/>
                <a:pt x="79376" y="476249"/>
              </a:cubicBezTo>
              <a:cubicBezTo>
                <a:pt x="34186" y="475517"/>
                <a:pt x="-3916" y="448518"/>
                <a:pt x="0" y="396873"/>
              </a:cubicBezTo>
              <a:cubicBezTo>
                <a:pt x="-29110" y="259636"/>
                <a:pt x="4644" y="171074"/>
                <a:pt x="0" y="79376"/>
              </a:cubicBezTo>
              <a:close/>
            </a:path>
            <a:path w="2443311" h="476249" stroke="0" extrusionOk="0">
              <a:moveTo>
                <a:pt x="0" y="79376"/>
              </a:moveTo>
              <a:cubicBezTo>
                <a:pt x="-2800" y="30251"/>
                <a:pt x="38250" y="-89"/>
                <a:pt x="79376" y="0"/>
              </a:cubicBezTo>
              <a:cubicBezTo>
                <a:pt x="185165" y="-26393"/>
                <a:pt x="380586" y="26147"/>
                <a:pt x="604825" y="0"/>
              </a:cubicBezTo>
              <a:cubicBezTo>
                <a:pt x="829064" y="-26147"/>
                <a:pt x="972051" y="14077"/>
                <a:pt x="1175964" y="0"/>
              </a:cubicBezTo>
              <a:cubicBezTo>
                <a:pt x="1379877" y="-14077"/>
                <a:pt x="1500625" y="26092"/>
                <a:pt x="1769950" y="0"/>
              </a:cubicBezTo>
              <a:cubicBezTo>
                <a:pt x="2039275" y="-26092"/>
                <a:pt x="2088582" y="28935"/>
                <a:pt x="2363935" y="0"/>
              </a:cubicBezTo>
              <a:cubicBezTo>
                <a:pt x="2407889" y="-3068"/>
                <a:pt x="2449924" y="40301"/>
                <a:pt x="2443311" y="79376"/>
              </a:cubicBezTo>
              <a:cubicBezTo>
                <a:pt x="2466180" y="147205"/>
                <a:pt x="2423782" y="294713"/>
                <a:pt x="2443311" y="396873"/>
              </a:cubicBezTo>
              <a:cubicBezTo>
                <a:pt x="2444168" y="446422"/>
                <a:pt x="2400625" y="467844"/>
                <a:pt x="2363935" y="476249"/>
              </a:cubicBezTo>
              <a:cubicBezTo>
                <a:pt x="2174742" y="532884"/>
                <a:pt x="2079285" y="451335"/>
                <a:pt x="1815641" y="476249"/>
              </a:cubicBezTo>
              <a:cubicBezTo>
                <a:pt x="1551997" y="501163"/>
                <a:pt x="1436182" y="416045"/>
                <a:pt x="1244501" y="476249"/>
              </a:cubicBezTo>
              <a:cubicBezTo>
                <a:pt x="1052820" y="536453"/>
                <a:pt x="906721" y="426053"/>
                <a:pt x="673361" y="476249"/>
              </a:cubicBezTo>
              <a:cubicBezTo>
                <a:pt x="440001" y="526445"/>
                <a:pt x="222435" y="444343"/>
                <a:pt x="79376" y="476249"/>
              </a:cubicBezTo>
              <a:cubicBezTo>
                <a:pt x="35956" y="482682"/>
                <a:pt x="1259" y="439630"/>
                <a:pt x="0" y="396873"/>
              </a:cubicBezTo>
              <a:cubicBezTo>
                <a:pt x="-6909" y="290454"/>
                <a:pt x="32777" y="210739"/>
                <a:pt x="0" y="7937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657299846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1 -KAYNAKLAR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4</xdr:col>
      <xdr:colOff>628650</xdr:colOff>
      <xdr:row>15</xdr:row>
      <xdr:rowOff>76200</xdr:rowOff>
    </xdr:from>
    <xdr:ext cx="1800517" cy="1767617"/>
    <xdr:pic>
      <xdr:nvPicPr>
        <xdr:cNvPr id="35" name="Resim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3819525"/>
          <a:ext cx="1800517" cy="1767617"/>
        </a:xfrm>
        <a:prstGeom prst="rect">
          <a:avLst/>
        </a:prstGeom>
      </xdr:spPr>
    </xdr:pic>
    <xdr:clientData/>
  </xdr:oneCellAnchor>
  <xdr:oneCellAnchor>
    <xdr:from>
      <xdr:col>4</xdr:col>
      <xdr:colOff>628650</xdr:colOff>
      <xdr:row>37</xdr:row>
      <xdr:rowOff>95250</xdr:rowOff>
    </xdr:from>
    <xdr:ext cx="1800517" cy="1767617"/>
    <xdr:pic>
      <xdr:nvPicPr>
        <xdr:cNvPr id="36" name="Resim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7543800"/>
          <a:ext cx="1800517" cy="1767617"/>
        </a:xfrm>
        <a:prstGeom prst="rect">
          <a:avLst/>
        </a:prstGeom>
      </xdr:spPr>
    </xdr:pic>
    <xdr:clientData/>
  </xdr:oneCellAnchor>
  <xdr:twoCellAnchor editAs="oneCell">
    <xdr:from>
      <xdr:col>18</xdr:col>
      <xdr:colOff>304800</xdr:colOff>
      <xdr:row>2</xdr:row>
      <xdr:rowOff>526340</xdr:rowOff>
    </xdr:from>
    <xdr:to>
      <xdr:col>25</xdr:col>
      <xdr:colOff>76996</xdr:colOff>
      <xdr:row>23</xdr:row>
      <xdr:rowOff>115120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D17D790C-422D-47EB-9C59-4268ECBB8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1135940"/>
          <a:ext cx="4039396" cy="4160780"/>
        </a:xfrm>
        <a:prstGeom prst="rect">
          <a:avLst/>
        </a:prstGeom>
      </xdr:spPr>
    </xdr:pic>
    <xdr:clientData/>
  </xdr:twoCellAnchor>
  <xdr:twoCellAnchor>
    <xdr:from>
      <xdr:col>6</xdr:col>
      <xdr:colOff>1447800</xdr:colOff>
      <xdr:row>1</xdr:row>
      <xdr:rowOff>314324</xdr:rowOff>
    </xdr:from>
    <xdr:to>
      <xdr:col>18</xdr:col>
      <xdr:colOff>400050</xdr:colOff>
      <xdr:row>8</xdr:row>
      <xdr:rowOff>85725</xdr:rowOff>
    </xdr:to>
    <xdr:sp macro="" textlink="">
      <xdr:nvSpPr>
        <xdr:cNvPr id="4" name="Ok: Sağ 3">
          <a:extLst>
            <a:ext uri="{FF2B5EF4-FFF2-40B4-BE49-F238E27FC236}">
              <a16:creationId xmlns:a16="http://schemas.microsoft.com/office/drawing/2014/main" id="{D86166A7-3895-46B1-91CF-090B5A281815}"/>
            </a:ext>
          </a:extLst>
        </xdr:cNvPr>
        <xdr:cNvSpPr/>
      </xdr:nvSpPr>
      <xdr:spPr bwMode="auto">
        <a:xfrm>
          <a:off x="9153525" y="476249"/>
          <a:ext cx="1647825" cy="2076451"/>
        </a:xfrm>
        <a:prstGeom prst="rightArrow">
          <a:avLst/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r>
            <a:rPr lang="tr-TR" sz="1050"/>
            <a:t>e okulda kopyalamaya</a:t>
          </a:r>
          <a:r>
            <a:rPr lang="tr-TR" sz="1050" baseline="0"/>
            <a:t> burdan başla tam O HARFİNİN SOLUNDAN</a:t>
          </a:r>
          <a:endParaRPr lang="tr-TR" sz="1050"/>
        </a:p>
      </xdr:txBody>
    </xdr:sp>
    <xdr:clientData/>
  </xdr:twoCellAnchor>
  <xdr:twoCellAnchor>
    <xdr:from>
      <xdr:col>4</xdr:col>
      <xdr:colOff>28575</xdr:colOff>
      <xdr:row>9</xdr:row>
      <xdr:rowOff>38100</xdr:rowOff>
    </xdr:from>
    <xdr:to>
      <xdr:col>4</xdr:col>
      <xdr:colOff>2971800</xdr:colOff>
      <xdr:row>12</xdr:row>
      <xdr:rowOff>114300</xdr:rowOff>
    </xdr:to>
    <xdr:sp macro="" textlink="">
      <xdr:nvSpPr>
        <xdr:cNvPr id="10" name="Dikdörtgen: Köşeleri Yuvarlatılmış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88B801-4E3D-47E7-AD37-31521FEDCA01}"/>
            </a:ext>
          </a:extLst>
        </xdr:cNvPr>
        <xdr:cNvSpPr/>
      </xdr:nvSpPr>
      <xdr:spPr bwMode="auto">
        <a:xfrm>
          <a:off x="4057650" y="2667000"/>
          <a:ext cx="2943225" cy="561975"/>
        </a:xfrm>
        <a:custGeom>
          <a:avLst/>
          <a:gdLst>
            <a:gd name="connsiteX0" fmla="*/ 0 w 2943225"/>
            <a:gd name="connsiteY0" fmla="*/ 93664 h 561975"/>
            <a:gd name="connsiteX1" fmla="*/ 93664 w 2943225"/>
            <a:gd name="connsiteY1" fmla="*/ 0 h 561975"/>
            <a:gd name="connsiteX2" fmla="*/ 589725 w 2943225"/>
            <a:gd name="connsiteY2" fmla="*/ 0 h 561975"/>
            <a:gd name="connsiteX3" fmla="*/ 1140905 w 2943225"/>
            <a:gd name="connsiteY3" fmla="*/ 0 h 561975"/>
            <a:gd name="connsiteX4" fmla="*/ 1636966 w 2943225"/>
            <a:gd name="connsiteY4" fmla="*/ 0 h 561975"/>
            <a:gd name="connsiteX5" fmla="*/ 2188146 w 2943225"/>
            <a:gd name="connsiteY5" fmla="*/ 0 h 561975"/>
            <a:gd name="connsiteX6" fmla="*/ 2849561 w 2943225"/>
            <a:gd name="connsiteY6" fmla="*/ 0 h 561975"/>
            <a:gd name="connsiteX7" fmla="*/ 2943225 w 2943225"/>
            <a:gd name="connsiteY7" fmla="*/ 93664 h 561975"/>
            <a:gd name="connsiteX8" fmla="*/ 2943225 w 2943225"/>
            <a:gd name="connsiteY8" fmla="*/ 468311 h 561975"/>
            <a:gd name="connsiteX9" fmla="*/ 2849561 w 2943225"/>
            <a:gd name="connsiteY9" fmla="*/ 561975 h 561975"/>
            <a:gd name="connsiteX10" fmla="*/ 2325941 w 2943225"/>
            <a:gd name="connsiteY10" fmla="*/ 561975 h 561975"/>
            <a:gd name="connsiteX11" fmla="*/ 1857438 w 2943225"/>
            <a:gd name="connsiteY11" fmla="*/ 561975 h 561975"/>
            <a:gd name="connsiteX12" fmla="*/ 1278700 w 2943225"/>
            <a:gd name="connsiteY12" fmla="*/ 561975 h 561975"/>
            <a:gd name="connsiteX13" fmla="*/ 782638 w 2943225"/>
            <a:gd name="connsiteY13" fmla="*/ 561975 h 561975"/>
            <a:gd name="connsiteX14" fmla="*/ 93664 w 2943225"/>
            <a:gd name="connsiteY14" fmla="*/ 561975 h 561975"/>
            <a:gd name="connsiteX15" fmla="*/ 0 w 2943225"/>
            <a:gd name="connsiteY15" fmla="*/ 468311 h 561975"/>
            <a:gd name="connsiteX16" fmla="*/ 0 w 2943225"/>
            <a:gd name="connsiteY16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943225" h="561975" fill="none" extrusionOk="0">
              <a:moveTo>
                <a:pt x="0" y="93664"/>
              </a:moveTo>
              <a:cubicBezTo>
                <a:pt x="-6825" y="54138"/>
                <a:pt x="50980" y="6721"/>
                <a:pt x="93664" y="0"/>
              </a:cubicBezTo>
              <a:cubicBezTo>
                <a:pt x="254661" y="-10945"/>
                <a:pt x="428928" y="5347"/>
                <a:pt x="589725" y="0"/>
              </a:cubicBezTo>
              <a:cubicBezTo>
                <a:pt x="750522" y="-5347"/>
                <a:pt x="978667" y="2718"/>
                <a:pt x="1140905" y="0"/>
              </a:cubicBezTo>
              <a:cubicBezTo>
                <a:pt x="1303143" y="-2718"/>
                <a:pt x="1403296" y="53398"/>
                <a:pt x="1636966" y="0"/>
              </a:cubicBezTo>
              <a:cubicBezTo>
                <a:pt x="1870636" y="-53398"/>
                <a:pt x="1912935" y="23064"/>
                <a:pt x="2188146" y="0"/>
              </a:cubicBezTo>
              <a:cubicBezTo>
                <a:pt x="2463357" y="-23064"/>
                <a:pt x="2648436" y="30431"/>
                <a:pt x="2849561" y="0"/>
              </a:cubicBezTo>
              <a:cubicBezTo>
                <a:pt x="2901907" y="-1898"/>
                <a:pt x="2952117" y="51550"/>
                <a:pt x="2943225" y="93664"/>
              </a:cubicBezTo>
              <a:cubicBezTo>
                <a:pt x="2959603" y="175814"/>
                <a:pt x="2907810" y="385670"/>
                <a:pt x="2943225" y="468311"/>
              </a:cubicBezTo>
              <a:cubicBezTo>
                <a:pt x="2942996" y="515298"/>
                <a:pt x="2903524" y="563382"/>
                <a:pt x="2849561" y="561975"/>
              </a:cubicBezTo>
              <a:cubicBezTo>
                <a:pt x="2600235" y="592975"/>
                <a:pt x="2526643" y="517403"/>
                <a:pt x="2325941" y="561975"/>
              </a:cubicBezTo>
              <a:cubicBezTo>
                <a:pt x="2125239" y="606547"/>
                <a:pt x="1966232" y="524741"/>
                <a:pt x="1857438" y="561975"/>
              </a:cubicBezTo>
              <a:cubicBezTo>
                <a:pt x="1748644" y="599209"/>
                <a:pt x="1405040" y="493532"/>
                <a:pt x="1278700" y="561975"/>
              </a:cubicBezTo>
              <a:cubicBezTo>
                <a:pt x="1152360" y="630418"/>
                <a:pt x="941826" y="540533"/>
                <a:pt x="782638" y="561975"/>
              </a:cubicBezTo>
              <a:cubicBezTo>
                <a:pt x="623450" y="583417"/>
                <a:pt x="280883" y="489269"/>
                <a:pt x="93664" y="561975"/>
              </a:cubicBezTo>
              <a:cubicBezTo>
                <a:pt x="44644" y="550153"/>
                <a:pt x="-9277" y="519741"/>
                <a:pt x="0" y="468311"/>
              </a:cubicBezTo>
              <a:cubicBezTo>
                <a:pt x="-10142" y="311298"/>
                <a:pt x="567" y="220352"/>
                <a:pt x="0" y="93664"/>
              </a:cubicBezTo>
              <a:close/>
            </a:path>
            <a:path w="2943225" h="561975" stroke="0" extrusionOk="0">
              <a:moveTo>
                <a:pt x="0" y="93664"/>
              </a:moveTo>
              <a:cubicBezTo>
                <a:pt x="-12272" y="34365"/>
                <a:pt x="38811" y="1173"/>
                <a:pt x="93664" y="0"/>
              </a:cubicBezTo>
              <a:cubicBezTo>
                <a:pt x="365946" y="-20839"/>
                <a:pt x="403734" y="25670"/>
                <a:pt x="699961" y="0"/>
              </a:cubicBezTo>
              <a:cubicBezTo>
                <a:pt x="996188" y="-25670"/>
                <a:pt x="1108552" y="61147"/>
                <a:pt x="1223582" y="0"/>
              </a:cubicBezTo>
              <a:cubicBezTo>
                <a:pt x="1338612" y="-61147"/>
                <a:pt x="1595255" y="4599"/>
                <a:pt x="1719643" y="0"/>
              </a:cubicBezTo>
              <a:cubicBezTo>
                <a:pt x="1844031" y="-4599"/>
                <a:pt x="2049113" y="25810"/>
                <a:pt x="2298382" y="0"/>
              </a:cubicBezTo>
              <a:cubicBezTo>
                <a:pt x="2547651" y="-25810"/>
                <a:pt x="2689554" y="22716"/>
                <a:pt x="2849561" y="0"/>
              </a:cubicBezTo>
              <a:cubicBezTo>
                <a:pt x="2903858" y="-4179"/>
                <a:pt x="2942231" y="42808"/>
                <a:pt x="2943225" y="93664"/>
              </a:cubicBezTo>
              <a:cubicBezTo>
                <a:pt x="2948142" y="268979"/>
                <a:pt x="2920437" y="305093"/>
                <a:pt x="2943225" y="468311"/>
              </a:cubicBezTo>
              <a:cubicBezTo>
                <a:pt x="2948730" y="521364"/>
                <a:pt x="2889149" y="560011"/>
                <a:pt x="2849561" y="561975"/>
              </a:cubicBezTo>
              <a:cubicBezTo>
                <a:pt x="2643844" y="576629"/>
                <a:pt x="2421835" y="552234"/>
                <a:pt x="2298382" y="561975"/>
              </a:cubicBezTo>
              <a:cubicBezTo>
                <a:pt x="2174929" y="571716"/>
                <a:pt x="1943294" y="539629"/>
                <a:pt x="1774761" y="561975"/>
              </a:cubicBezTo>
              <a:cubicBezTo>
                <a:pt x="1606228" y="584321"/>
                <a:pt x="1464815" y="552914"/>
                <a:pt x="1168464" y="561975"/>
              </a:cubicBezTo>
              <a:cubicBezTo>
                <a:pt x="872113" y="571036"/>
                <a:pt x="781538" y="495750"/>
                <a:pt x="562166" y="561975"/>
              </a:cubicBezTo>
              <a:cubicBezTo>
                <a:pt x="342794" y="628200"/>
                <a:pt x="284328" y="520531"/>
                <a:pt x="93664" y="561975"/>
              </a:cubicBezTo>
              <a:cubicBezTo>
                <a:pt x="30986" y="551659"/>
                <a:pt x="-4291" y="513625"/>
                <a:pt x="0" y="468311"/>
              </a:cubicBezTo>
              <a:cubicBezTo>
                <a:pt x="-17781" y="307605"/>
                <a:pt x="9198" y="220788"/>
                <a:pt x="0" y="93664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2 -SINIF LİSTESİ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6</xdr:col>
      <xdr:colOff>1171575</xdr:colOff>
      <xdr:row>1</xdr:row>
      <xdr:rowOff>238125</xdr:rowOff>
    </xdr:from>
    <xdr:to>
      <xdr:col>19</xdr:col>
      <xdr:colOff>333375</xdr:colOff>
      <xdr:row>10</xdr:row>
      <xdr:rowOff>142875</xdr:rowOff>
    </xdr:to>
    <xdr:sp macro="" textlink="">
      <xdr:nvSpPr>
        <xdr:cNvPr id="5" name="Daire: Boş 4">
          <a:extLst>
            <a:ext uri="{FF2B5EF4-FFF2-40B4-BE49-F238E27FC236}">
              <a16:creationId xmlns:a16="http://schemas.microsoft.com/office/drawing/2014/main" id="{6D844D51-04B3-421C-806E-F19665331CDA}"/>
            </a:ext>
          </a:extLst>
        </xdr:cNvPr>
        <xdr:cNvSpPr/>
      </xdr:nvSpPr>
      <xdr:spPr bwMode="auto">
        <a:xfrm>
          <a:off x="8877300" y="400050"/>
          <a:ext cx="2466975" cy="2533650"/>
        </a:xfrm>
        <a:prstGeom prst="donut">
          <a:avLst>
            <a:gd name="adj" fmla="val 7997"/>
          </a:avLst>
        </a:prstGeom>
        <a:solidFill>
          <a:srgbClr val="FF0000"/>
        </a:solidFill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wrap="square" lIns="91440" tIns="45720" rIns="91440" bIns="45720" rtlCol="0" anchor="ctr" anchorCtr="1" upright="1"/>
        <a:lstStyle/>
        <a:p>
          <a:pPr algn="ctr"/>
          <a:endParaRPr lang="tr-TR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10</xdr:row>
      <xdr:rowOff>57694</xdr:rowOff>
    </xdr:from>
    <xdr:to>
      <xdr:col>14</xdr:col>
      <xdr:colOff>295274</xdr:colOff>
      <xdr:row>13</xdr:row>
      <xdr:rowOff>127791</xdr:rowOff>
    </xdr:to>
    <xdr:sp macro="" textlink="">
      <xdr:nvSpPr>
        <xdr:cNvPr id="10" name="Dikdörtgen: Köşeleri Yuvarlatılmış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3819525" y="1762669"/>
          <a:ext cx="2076449" cy="584447"/>
        </a:xfrm>
        <a:custGeom>
          <a:avLst/>
          <a:gdLst>
            <a:gd name="connsiteX0" fmla="*/ 0 w 2076449"/>
            <a:gd name="connsiteY0" fmla="*/ 97410 h 584447"/>
            <a:gd name="connsiteX1" fmla="*/ 97410 w 2076449"/>
            <a:gd name="connsiteY1" fmla="*/ 0 h 584447"/>
            <a:gd name="connsiteX2" fmla="*/ 586634 w 2076449"/>
            <a:gd name="connsiteY2" fmla="*/ 0 h 584447"/>
            <a:gd name="connsiteX3" fmla="*/ 1019408 w 2076449"/>
            <a:gd name="connsiteY3" fmla="*/ 0 h 584447"/>
            <a:gd name="connsiteX4" fmla="*/ 1527448 w 2076449"/>
            <a:gd name="connsiteY4" fmla="*/ 0 h 584447"/>
            <a:gd name="connsiteX5" fmla="*/ 1979039 w 2076449"/>
            <a:gd name="connsiteY5" fmla="*/ 0 h 584447"/>
            <a:gd name="connsiteX6" fmla="*/ 2076449 w 2076449"/>
            <a:gd name="connsiteY6" fmla="*/ 97410 h 584447"/>
            <a:gd name="connsiteX7" fmla="*/ 2076449 w 2076449"/>
            <a:gd name="connsiteY7" fmla="*/ 487037 h 584447"/>
            <a:gd name="connsiteX8" fmla="*/ 1979039 w 2076449"/>
            <a:gd name="connsiteY8" fmla="*/ 584447 h 584447"/>
            <a:gd name="connsiteX9" fmla="*/ 1470999 w 2076449"/>
            <a:gd name="connsiteY9" fmla="*/ 584447 h 584447"/>
            <a:gd name="connsiteX10" fmla="*/ 981776 w 2076449"/>
            <a:gd name="connsiteY10" fmla="*/ 584447 h 584447"/>
            <a:gd name="connsiteX11" fmla="*/ 549001 w 2076449"/>
            <a:gd name="connsiteY11" fmla="*/ 584447 h 584447"/>
            <a:gd name="connsiteX12" fmla="*/ 97410 w 2076449"/>
            <a:gd name="connsiteY12" fmla="*/ 584447 h 584447"/>
            <a:gd name="connsiteX13" fmla="*/ 0 w 2076449"/>
            <a:gd name="connsiteY13" fmla="*/ 487037 h 584447"/>
            <a:gd name="connsiteX14" fmla="*/ 0 w 2076449"/>
            <a:gd name="connsiteY14" fmla="*/ 97410 h 5844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49" h="584447" fill="none" extrusionOk="0">
              <a:moveTo>
                <a:pt x="0" y="97410"/>
              </a:moveTo>
              <a:cubicBezTo>
                <a:pt x="-798" y="41986"/>
                <a:pt x="44605" y="-13431"/>
                <a:pt x="97410" y="0"/>
              </a:cubicBezTo>
              <a:cubicBezTo>
                <a:pt x="248953" y="-57227"/>
                <a:pt x="432705" y="58179"/>
                <a:pt x="586634" y="0"/>
              </a:cubicBezTo>
              <a:cubicBezTo>
                <a:pt x="740563" y="-58179"/>
                <a:pt x="913252" y="21761"/>
                <a:pt x="1019408" y="0"/>
              </a:cubicBezTo>
              <a:cubicBezTo>
                <a:pt x="1125564" y="-21761"/>
                <a:pt x="1290314" y="56029"/>
                <a:pt x="1527448" y="0"/>
              </a:cubicBezTo>
              <a:cubicBezTo>
                <a:pt x="1764582" y="-56029"/>
                <a:pt x="1870830" y="17729"/>
                <a:pt x="1979039" y="0"/>
              </a:cubicBezTo>
              <a:cubicBezTo>
                <a:pt x="2035252" y="4782"/>
                <a:pt x="2070473" y="46763"/>
                <a:pt x="2076449" y="97410"/>
              </a:cubicBezTo>
              <a:cubicBezTo>
                <a:pt x="2115668" y="189368"/>
                <a:pt x="2043217" y="378874"/>
                <a:pt x="2076449" y="487037"/>
              </a:cubicBezTo>
              <a:cubicBezTo>
                <a:pt x="2079001" y="532985"/>
                <a:pt x="2036618" y="588535"/>
                <a:pt x="1979039" y="584447"/>
              </a:cubicBezTo>
              <a:cubicBezTo>
                <a:pt x="1876979" y="640860"/>
                <a:pt x="1598750" y="576216"/>
                <a:pt x="1470999" y="584447"/>
              </a:cubicBezTo>
              <a:cubicBezTo>
                <a:pt x="1343248" y="592678"/>
                <a:pt x="1195208" y="561033"/>
                <a:pt x="981776" y="584447"/>
              </a:cubicBezTo>
              <a:cubicBezTo>
                <a:pt x="768344" y="607861"/>
                <a:pt x="698172" y="583926"/>
                <a:pt x="549001" y="584447"/>
              </a:cubicBezTo>
              <a:cubicBezTo>
                <a:pt x="399831" y="584968"/>
                <a:pt x="270754" y="554519"/>
                <a:pt x="97410" y="584447"/>
              </a:cubicBezTo>
              <a:cubicBezTo>
                <a:pt x="42646" y="585425"/>
                <a:pt x="-4594" y="550667"/>
                <a:pt x="0" y="487037"/>
              </a:cubicBezTo>
              <a:cubicBezTo>
                <a:pt x="-1753" y="405753"/>
                <a:pt x="7898" y="202990"/>
                <a:pt x="0" y="97410"/>
              </a:cubicBezTo>
              <a:close/>
            </a:path>
            <a:path w="2076449" h="584447" stroke="0" extrusionOk="0">
              <a:moveTo>
                <a:pt x="0" y="97410"/>
              </a:moveTo>
              <a:cubicBezTo>
                <a:pt x="-10609" y="37068"/>
                <a:pt x="30736" y="4833"/>
                <a:pt x="97410" y="0"/>
              </a:cubicBezTo>
              <a:cubicBezTo>
                <a:pt x="280854" y="-32316"/>
                <a:pt x="357808" y="56823"/>
                <a:pt x="605450" y="0"/>
              </a:cubicBezTo>
              <a:cubicBezTo>
                <a:pt x="853092" y="-56823"/>
                <a:pt x="840947" y="43651"/>
                <a:pt x="1057041" y="0"/>
              </a:cubicBezTo>
              <a:cubicBezTo>
                <a:pt x="1273135" y="-43651"/>
                <a:pt x="1316919" y="35143"/>
                <a:pt x="1489815" y="0"/>
              </a:cubicBezTo>
              <a:cubicBezTo>
                <a:pt x="1662711" y="-35143"/>
                <a:pt x="1758033" y="34655"/>
                <a:pt x="1979039" y="0"/>
              </a:cubicBezTo>
              <a:cubicBezTo>
                <a:pt x="2034753" y="-3943"/>
                <a:pt x="2074711" y="43346"/>
                <a:pt x="2076449" y="97410"/>
              </a:cubicBezTo>
              <a:cubicBezTo>
                <a:pt x="2097039" y="210457"/>
                <a:pt x="2054306" y="399721"/>
                <a:pt x="2076449" y="487037"/>
              </a:cubicBezTo>
              <a:cubicBezTo>
                <a:pt x="2073793" y="545229"/>
                <a:pt x="2025198" y="575587"/>
                <a:pt x="1979039" y="584447"/>
              </a:cubicBezTo>
              <a:cubicBezTo>
                <a:pt x="1797871" y="615092"/>
                <a:pt x="1717962" y="557016"/>
                <a:pt x="1546264" y="584447"/>
              </a:cubicBezTo>
              <a:cubicBezTo>
                <a:pt x="1374567" y="611878"/>
                <a:pt x="1275768" y="569874"/>
                <a:pt x="1075857" y="584447"/>
              </a:cubicBezTo>
              <a:cubicBezTo>
                <a:pt x="875946" y="599020"/>
                <a:pt x="759484" y="567669"/>
                <a:pt x="624266" y="584447"/>
              </a:cubicBezTo>
              <a:cubicBezTo>
                <a:pt x="489048" y="601225"/>
                <a:pt x="261879" y="564943"/>
                <a:pt x="97410" y="584447"/>
              </a:cubicBezTo>
              <a:cubicBezTo>
                <a:pt x="45509" y="582092"/>
                <a:pt x="-1779" y="540147"/>
                <a:pt x="0" y="487037"/>
              </a:cubicBezTo>
              <a:cubicBezTo>
                <a:pt x="-29873" y="346263"/>
                <a:pt x="16024" y="208977"/>
                <a:pt x="0" y="9741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2-SINIF LİSTESİ</a:t>
          </a:r>
          <a:endParaRPr lang="tr-TR" sz="32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16</xdr:col>
      <xdr:colOff>457201</xdr:colOff>
      <xdr:row>22</xdr:row>
      <xdr:rowOff>19050</xdr:rowOff>
    </xdr:from>
    <xdr:to>
      <xdr:col>19</xdr:col>
      <xdr:colOff>354771</xdr:colOff>
      <xdr:row>24</xdr:row>
      <xdr:rowOff>180975</xdr:rowOff>
    </xdr:to>
    <xdr:sp macro="" textlink="">
      <xdr:nvSpPr>
        <xdr:cNvPr id="12" name="Dikdörtgen: Köşeleri Yuvarlatılmış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7277101" y="3781425"/>
          <a:ext cx="1726370" cy="561975"/>
        </a:xfrm>
        <a:custGeom>
          <a:avLst/>
          <a:gdLst>
            <a:gd name="connsiteX0" fmla="*/ 0 w 1726370"/>
            <a:gd name="connsiteY0" fmla="*/ 93664 h 561975"/>
            <a:gd name="connsiteX1" fmla="*/ 93664 w 1726370"/>
            <a:gd name="connsiteY1" fmla="*/ 0 h 561975"/>
            <a:gd name="connsiteX2" fmla="*/ 622068 w 1726370"/>
            <a:gd name="connsiteY2" fmla="*/ 0 h 561975"/>
            <a:gd name="connsiteX3" fmla="*/ 1119692 w 1726370"/>
            <a:gd name="connsiteY3" fmla="*/ 0 h 561975"/>
            <a:gd name="connsiteX4" fmla="*/ 1632706 w 1726370"/>
            <a:gd name="connsiteY4" fmla="*/ 0 h 561975"/>
            <a:gd name="connsiteX5" fmla="*/ 1726370 w 1726370"/>
            <a:gd name="connsiteY5" fmla="*/ 93664 h 561975"/>
            <a:gd name="connsiteX6" fmla="*/ 1726370 w 1726370"/>
            <a:gd name="connsiteY6" fmla="*/ 468311 h 561975"/>
            <a:gd name="connsiteX7" fmla="*/ 1632706 w 1726370"/>
            <a:gd name="connsiteY7" fmla="*/ 561975 h 561975"/>
            <a:gd name="connsiteX8" fmla="*/ 1119692 w 1726370"/>
            <a:gd name="connsiteY8" fmla="*/ 561975 h 561975"/>
            <a:gd name="connsiteX9" fmla="*/ 652849 w 1726370"/>
            <a:gd name="connsiteY9" fmla="*/ 561975 h 561975"/>
            <a:gd name="connsiteX10" fmla="*/ 93664 w 1726370"/>
            <a:gd name="connsiteY10" fmla="*/ 561975 h 561975"/>
            <a:gd name="connsiteX11" fmla="*/ 0 w 1726370"/>
            <a:gd name="connsiteY11" fmla="*/ 468311 h 561975"/>
            <a:gd name="connsiteX12" fmla="*/ 0 w 1726370"/>
            <a:gd name="connsiteY12" fmla="*/ 93664 h 5619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26370" h="561975" fill="none" extrusionOk="0">
              <a:moveTo>
                <a:pt x="0" y="93664"/>
              </a:moveTo>
              <a:cubicBezTo>
                <a:pt x="8947" y="40089"/>
                <a:pt x="39435" y="-13957"/>
                <a:pt x="93664" y="0"/>
              </a:cubicBezTo>
              <a:cubicBezTo>
                <a:pt x="210099" y="-55816"/>
                <a:pt x="457429" y="37700"/>
                <a:pt x="622068" y="0"/>
              </a:cubicBezTo>
              <a:cubicBezTo>
                <a:pt x="786707" y="-37700"/>
                <a:pt x="1016558" y="27087"/>
                <a:pt x="1119692" y="0"/>
              </a:cubicBezTo>
              <a:cubicBezTo>
                <a:pt x="1222826" y="-27087"/>
                <a:pt x="1426469" y="40963"/>
                <a:pt x="1632706" y="0"/>
              </a:cubicBezTo>
              <a:cubicBezTo>
                <a:pt x="1683183" y="1976"/>
                <a:pt x="1734601" y="41219"/>
                <a:pt x="1726370" y="93664"/>
              </a:cubicBezTo>
              <a:cubicBezTo>
                <a:pt x="1764240" y="169410"/>
                <a:pt x="1702046" y="352036"/>
                <a:pt x="1726370" y="468311"/>
              </a:cubicBezTo>
              <a:cubicBezTo>
                <a:pt x="1727251" y="520904"/>
                <a:pt x="1677935" y="561433"/>
                <a:pt x="1632706" y="561975"/>
              </a:cubicBezTo>
              <a:cubicBezTo>
                <a:pt x="1470987" y="587866"/>
                <a:pt x="1297383" y="536381"/>
                <a:pt x="1119692" y="561975"/>
              </a:cubicBezTo>
              <a:cubicBezTo>
                <a:pt x="942001" y="587569"/>
                <a:pt x="834473" y="533288"/>
                <a:pt x="652849" y="561975"/>
              </a:cubicBezTo>
              <a:cubicBezTo>
                <a:pt x="471225" y="590662"/>
                <a:pt x="259914" y="517995"/>
                <a:pt x="93664" y="561975"/>
              </a:cubicBezTo>
              <a:cubicBezTo>
                <a:pt x="35256" y="571493"/>
                <a:pt x="-10471" y="516383"/>
                <a:pt x="0" y="468311"/>
              </a:cubicBezTo>
              <a:cubicBezTo>
                <a:pt x="-14889" y="291413"/>
                <a:pt x="35172" y="254742"/>
                <a:pt x="0" y="93664"/>
              </a:cubicBezTo>
              <a:close/>
            </a:path>
            <a:path w="1726370" h="561975" stroke="0" extrusionOk="0">
              <a:moveTo>
                <a:pt x="0" y="93664"/>
              </a:moveTo>
              <a:cubicBezTo>
                <a:pt x="2954" y="55062"/>
                <a:pt x="42829" y="2574"/>
                <a:pt x="93664" y="0"/>
              </a:cubicBezTo>
              <a:cubicBezTo>
                <a:pt x="332391" y="-11902"/>
                <a:pt x="488720" y="30037"/>
                <a:pt x="591288" y="0"/>
              </a:cubicBezTo>
              <a:cubicBezTo>
                <a:pt x="693856" y="-30037"/>
                <a:pt x="827522" y="49807"/>
                <a:pt x="1058130" y="0"/>
              </a:cubicBezTo>
              <a:cubicBezTo>
                <a:pt x="1288738" y="-49807"/>
                <a:pt x="1509425" y="26012"/>
                <a:pt x="1632706" y="0"/>
              </a:cubicBezTo>
              <a:cubicBezTo>
                <a:pt x="1684045" y="7028"/>
                <a:pt x="1725422" y="42973"/>
                <a:pt x="1726370" y="93664"/>
              </a:cubicBezTo>
              <a:cubicBezTo>
                <a:pt x="1761890" y="204050"/>
                <a:pt x="1684773" y="310882"/>
                <a:pt x="1726370" y="468311"/>
              </a:cubicBezTo>
              <a:cubicBezTo>
                <a:pt x="1719422" y="514531"/>
                <a:pt x="1690484" y="557363"/>
                <a:pt x="1632706" y="561975"/>
              </a:cubicBezTo>
              <a:cubicBezTo>
                <a:pt x="1479126" y="593840"/>
                <a:pt x="1231877" y="534512"/>
                <a:pt x="1119692" y="561975"/>
              </a:cubicBezTo>
              <a:cubicBezTo>
                <a:pt x="1007507" y="589438"/>
                <a:pt x="822452" y="518921"/>
                <a:pt x="652849" y="561975"/>
              </a:cubicBezTo>
              <a:cubicBezTo>
                <a:pt x="483246" y="605029"/>
                <a:pt x="224090" y="551816"/>
                <a:pt x="93664" y="561975"/>
              </a:cubicBezTo>
              <a:cubicBezTo>
                <a:pt x="40271" y="568494"/>
                <a:pt x="22" y="525356"/>
                <a:pt x="0" y="468311"/>
              </a:cubicBezTo>
              <a:cubicBezTo>
                <a:pt x="-42194" y="288636"/>
                <a:pt x="13652" y="181794"/>
                <a:pt x="0" y="93664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800" b="1">
              <a:effectLst/>
              <a:latin typeface="Burbank Big Cd Bd" pitchFamily="50" charset="-94"/>
            </a:rPr>
            <a:t>ANASAYFA</a:t>
          </a:r>
        </a:p>
      </xdr:txBody>
    </xdr:sp>
    <xdr:clientData/>
  </xdr:twoCellAnchor>
  <xdr:oneCellAnchor>
    <xdr:from>
      <xdr:col>16</xdr:col>
      <xdr:colOff>29007</xdr:colOff>
      <xdr:row>8</xdr:row>
      <xdr:rowOff>28575</xdr:rowOff>
    </xdr:from>
    <xdr:ext cx="2654027" cy="2476501"/>
    <xdr:pic>
      <xdr:nvPicPr>
        <xdr:cNvPr id="13" name="Picture 6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48907" y="1390650"/>
          <a:ext cx="2654027" cy="2476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11</xdr:col>
      <xdr:colOff>47625</xdr:colOff>
      <xdr:row>19</xdr:row>
      <xdr:rowOff>0</xdr:rowOff>
    </xdr:from>
    <xdr:to>
      <xdr:col>14</xdr:col>
      <xdr:colOff>295275</xdr:colOff>
      <xdr:row>22</xdr:row>
      <xdr:rowOff>76200</xdr:rowOff>
    </xdr:to>
    <xdr:sp macro="" textlink="">
      <xdr:nvSpPr>
        <xdr:cNvPr id="15" name="Dikdörtgen: Köşeleri Yuvarlatılmış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3819525" y="3248025"/>
          <a:ext cx="2076450" cy="590550"/>
        </a:xfrm>
        <a:custGeom>
          <a:avLst/>
          <a:gdLst>
            <a:gd name="connsiteX0" fmla="*/ 0 w 2076450"/>
            <a:gd name="connsiteY0" fmla="*/ 98427 h 590550"/>
            <a:gd name="connsiteX1" fmla="*/ 98427 w 2076450"/>
            <a:gd name="connsiteY1" fmla="*/ 0 h 590550"/>
            <a:gd name="connsiteX2" fmla="*/ 587122 w 2076450"/>
            <a:gd name="connsiteY2" fmla="*/ 0 h 590550"/>
            <a:gd name="connsiteX3" fmla="*/ 1019429 w 2076450"/>
            <a:gd name="connsiteY3" fmla="*/ 0 h 590550"/>
            <a:gd name="connsiteX4" fmla="*/ 1470532 w 2076450"/>
            <a:gd name="connsiteY4" fmla="*/ 0 h 590550"/>
            <a:gd name="connsiteX5" fmla="*/ 1978023 w 2076450"/>
            <a:gd name="connsiteY5" fmla="*/ 0 h 590550"/>
            <a:gd name="connsiteX6" fmla="*/ 2076450 w 2076450"/>
            <a:gd name="connsiteY6" fmla="*/ 98427 h 590550"/>
            <a:gd name="connsiteX7" fmla="*/ 2076450 w 2076450"/>
            <a:gd name="connsiteY7" fmla="*/ 492123 h 590550"/>
            <a:gd name="connsiteX8" fmla="*/ 1978023 w 2076450"/>
            <a:gd name="connsiteY8" fmla="*/ 590550 h 590550"/>
            <a:gd name="connsiteX9" fmla="*/ 1564512 w 2076450"/>
            <a:gd name="connsiteY9" fmla="*/ 590550 h 590550"/>
            <a:gd name="connsiteX10" fmla="*/ 1113409 w 2076450"/>
            <a:gd name="connsiteY10" fmla="*/ 590550 h 590550"/>
            <a:gd name="connsiteX11" fmla="*/ 643510 w 2076450"/>
            <a:gd name="connsiteY11" fmla="*/ 590550 h 590550"/>
            <a:gd name="connsiteX12" fmla="*/ 98427 w 2076450"/>
            <a:gd name="connsiteY12" fmla="*/ 590550 h 590550"/>
            <a:gd name="connsiteX13" fmla="*/ 0 w 2076450"/>
            <a:gd name="connsiteY13" fmla="*/ 492123 h 590550"/>
            <a:gd name="connsiteX14" fmla="*/ 0 w 2076450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076450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31091" y="-44418"/>
                <a:pt x="346655" y="7001"/>
                <a:pt x="587122" y="0"/>
              </a:cubicBezTo>
              <a:cubicBezTo>
                <a:pt x="827590" y="-7001"/>
                <a:pt x="923677" y="48819"/>
                <a:pt x="1019429" y="0"/>
              </a:cubicBezTo>
              <a:cubicBezTo>
                <a:pt x="1115181" y="-48819"/>
                <a:pt x="1304390" y="1301"/>
                <a:pt x="1470532" y="0"/>
              </a:cubicBezTo>
              <a:cubicBezTo>
                <a:pt x="1636674" y="-1301"/>
                <a:pt x="1832509" y="19518"/>
                <a:pt x="1978023" y="0"/>
              </a:cubicBezTo>
              <a:cubicBezTo>
                <a:pt x="2046472" y="-5622"/>
                <a:pt x="2067690" y="49753"/>
                <a:pt x="2076450" y="98427"/>
              </a:cubicBezTo>
              <a:cubicBezTo>
                <a:pt x="2092016" y="178639"/>
                <a:pt x="2065483" y="368405"/>
                <a:pt x="2076450" y="492123"/>
              </a:cubicBezTo>
              <a:cubicBezTo>
                <a:pt x="2060959" y="546911"/>
                <a:pt x="2031059" y="588958"/>
                <a:pt x="1978023" y="590550"/>
              </a:cubicBezTo>
              <a:cubicBezTo>
                <a:pt x="1793607" y="606866"/>
                <a:pt x="1697421" y="579343"/>
                <a:pt x="1564512" y="590550"/>
              </a:cubicBezTo>
              <a:cubicBezTo>
                <a:pt x="1431603" y="601757"/>
                <a:pt x="1302012" y="558175"/>
                <a:pt x="1113409" y="590550"/>
              </a:cubicBezTo>
              <a:cubicBezTo>
                <a:pt x="924806" y="622925"/>
                <a:pt x="749347" y="537371"/>
                <a:pt x="643510" y="590550"/>
              </a:cubicBezTo>
              <a:cubicBezTo>
                <a:pt x="537673" y="643729"/>
                <a:pt x="307687" y="547895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076450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50646" y="-22579"/>
                <a:pt x="355846" y="8973"/>
                <a:pt x="549530" y="0"/>
              </a:cubicBezTo>
              <a:cubicBezTo>
                <a:pt x="743214" y="-8973"/>
                <a:pt x="805167" y="47358"/>
                <a:pt x="1019429" y="0"/>
              </a:cubicBezTo>
              <a:cubicBezTo>
                <a:pt x="1233691" y="-47358"/>
                <a:pt x="1349234" y="120"/>
                <a:pt x="1451736" y="0"/>
              </a:cubicBezTo>
              <a:cubicBezTo>
                <a:pt x="1554238" y="-120"/>
                <a:pt x="1792510" y="8675"/>
                <a:pt x="1978023" y="0"/>
              </a:cubicBezTo>
              <a:cubicBezTo>
                <a:pt x="2032826" y="-7695"/>
                <a:pt x="2071281" y="46200"/>
                <a:pt x="2076450" y="98427"/>
              </a:cubicBezTo>
              <a:cubicBezTo>
                <a:pt x="2113919" y="186497"/>
                <a:pt x="2073535" y="369214"/>
                <a:pt x="2076450" y="492123"/>
              </a:cubicBezTo>
              <a:cubicBezTo>
                <a:pt x="2073606" y="561306"/>
                <a:pt x="2031962" y="584291"/>
                <a:pt x="1978023" y="590550"/>
              </a:cubicBezTo>
              <a:cubicBezTo>
                <a:pt x="1742393" y="610418"/>
                <a:pt x="1712308" y="574534"/>
                <a:pt x="1470532" y="590550"/>
              </a:cubicBezTo>
              <a:cubicBezTo>
                <a:pt x="1228756" y="606566"/>
                <a:pt x="1187688" y="550035"/>
                <a:pt x="981837" y="590550"/>
              </a:cubicBezTo>
              <a:cubicBezTo>
                <a:pt x="775986" y="631065"/>
                <a:pt x="413730" y="510001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2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4-SENARYO BAREMİ</a:t>
          </a:r>
          <a:endParaRPr lang="tr-TR" sz="12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11</xdr:col>
      <xdr:colOff>66674</xdr:colOff>
      <xdr:row>14</xdr:row>
      <xdr:rowOff>123825</xdr:rowOff>
    </xdr:from>
    <xdr:to>
      <xdr:col>15</xdr:col>
      <xdr:colOff>457199</xdr:colOff>
      <xdr:row>18</xdr:row>
      <xdr:rowOff>85725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E63CF7-E654-414C-9D72-A77EA6FC8FB1}"/>
            </a:ext>
          </a:extLst>
        </xdr:cNvPr>
        <xdr:cNvSpPr/>
      </xdr:nvSpPr>
      <xdr:spPr bwMode="auto">
        <a:xfrm>
          <a:off x="3838574" y="2514600"/>
          <a:ext cx="2828925" cy="647700"/>
        </a:xfrm>
        <a:custGeom>
          <a:avLst/>
          <a:gdLst>
            <a:gd name="connsiteX0" fmla="*/ 0 w 2828925"/>
            <a:gd name="connsiteY0" fmla="*/ 107952 h 647700"/>
            <a:gd name="connsiteX1" fmla="*/ 107952 w 2828925"/>
            <a:gd name="connsiteY1" fmla="*/ 0 h 647700"/>
            <a:gd name="connsiteX2" fmla="*/ 578296 w 2828925"/>
            <a:gd name="connsiteY2" fmla="*/ 0 h 647700"/>
            <a:gd name="connsiteX3" fmla="*/ 1022509 w 2828925"/>
            <a:gd name="connsiteY3" fmla="*/ 0 h 647700"/>
            <a:gd name="connsiteX4" fmla="*/ 1518983 w 2828925"/>
            <a:gd name="connsiteY4" fmla="*/ 0 h 647700"/>
            <a:gd name="connsiteX5" fmla="*/ 1963197 w 2828925"/>
            <a:gd name="connsiteY5" fmla="*/ 0 h 647700"/>
            <a:gd name="connsiteX6" fmla="*/ 2720973 w 2828925"/>
            <a:gd name="connsiteY6" fmla="*/ 0 h 647700"/>
            <a:gd name="connsiteX7" fmla="*/ 2828925 w 2828925"/>
            <a:gd name="connsiteY7" fmla="*/ 107952 h 647700"/>
            <a:gd name="connsiteX8" fmla="*/ 2828925 w 2828925"/>
            <a:gd name="connsiteY8" fmla="*/ 539748 h 647700"/>
            <a:gd name="connsiteX9" fmla="*/ 2720973 w 2828925"/>
            <a:gd name="connsiteY9" fmla="*/ 647700 h 647700"/>
            <a:gd name="connsiteX10" fmla="*/ 2172239 w 2828925"/>
            <a:gd name="connsiteY10" fmla="*/ 647700 h 647700"/>
            <a:gd name="connsiteX11" fmla="*/ 1675765 w 2828925"/>
            <a:gd name="connsiteY11" fmla="*/ 647700 h 647700"/>
            <a:gd name="connsiteX12" fmla="*/ 1205421 w 2828925"/>
            <a:gd name="connsiteY12" fmla="*/ 647700 h 647700"/>
            <a:gd name="connsiteX13" fmla="*/ 682817 w 2828925"/>
            <a:gd name="connsiteY13" fmla="*/ 647700 h 647700"/>
            <a:gd name="connsiteX14" fmla="*/ 107952 w 2828925"/>
            <a:gd name="connsiteY14" fmla="*/ 647700 h 647700"/>
            <a:gd name="connsiteX15" fmla="*/ 0 w 2828925"/>
            <a:gd name="connsiteY15" fmla="*/ 539748 h 647700"/>
            <a:gd name="connsiteX16" fmla="*/ 0 w 2828925"/>
            <a:gd name="connsiteY16" fmla="*/ 107952 h 647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828925" h="647700" fill="none" extrusionOk="0">
              <a:moveTo>
                <a:pt x="0" y="107952"/>
              </a:moveTo>
              <a:cubicBezTo>
                <a:pt x="637" y="37607"/>
                <a:pt x="58488" y="9660"/>
                <a:pt x="107952" y="0"/>
              </a:cubicBezTo>
              <a:cubicBezTo>
                <a:pt x="254004" y="-44215"/>
                <a:pt x="362747" y="30133"/>
                <a:pt x="578296" y="0"/>
              </a:cubicBezTo>
              <a:cubicBezTo>
                <a:pt x="793845" y="-30133"/>
                <a:pt x="835265" y="47127"/>
                <a:pt x="1022509" y="0"/>
              </a:cubicBezTo>
              <a:cubicBezTo>
                <a:pt x="1209753" y="-47127"/>
                <a:pt x="1388539" y="51060"/>
                <a:pt x="1518983" y="0"/>
              </a:cubicBezTo>
              <a:cubicBezTo>
                <a:pt x="1649427" y="-51060"/>
                <a:pt x="1747315" y="35067"/>
                <a:pt x="1963197" y="0"/>
              </a:cubicBezTo>
              <a:cubicBezTo>
                <a:pt x="2179079" y="-35067"/>
                <a:pt x="2479879" y="61654"/>
                <a:pt x="2720973" y="0"/>
              </a:cubicBezTo>
              <a:cubicBezTo>
                <a:pt x="2775198" y="-1248"/>
                <a:pt x="2828875" y="32807"/>
                <a:pt x="2828925" y="107952"/>
              </a:cubicBezTo>
              <a:cubicBezTo>
                <a:pt x="2880709" y="200089"/>
                <a:pt x="2826101" y="342733"/>
                <a:pt x="2828925" y="539748"/>
              </a:cubicBezTo>
              <a:cubicBezTo>
                <a:pt x="2833647" y="611695"/>
                <a:pt x="2783194" y="649853"/>
                <a:pt x="2720973" y="647700"/>
              </a:cubicBezTo>
              <a:cubicBezTo>
                <a:pt x="2456132" y="709237"/>
                <a:pt x="2283364" y="598548"/>
                <a:pt x="2172239" y="647700"/>
              </a:cubicBezTo>
              <a:cubicBezTo>
                <a:pt x="2061114" y="696852"/>
                <a:pt x="1852173" y="609854"/>
                <a:pt x="1675765" y="647700"/>
              </a:cubicBezTo>
              <a:cubicBezTo>
                <a:pt x="1499357" y="685546"/>
                <a:pt x="1411452" y="625486"/>
                <a:pt x="1205421" y="647700"/>
              </a:cubicBezTo>
              <a:cubicBezTo>
                <a:pt x="999390" y="669914"/>
                <a:pt x="801404" y="608597"/>
                <a:pt x="682817" y="647700"/>
              </a:cubicBezTo>
              <a:cubicBezTo>
                <a:pt x="564230" y="686803"/>
                <a:pt x="241678" y="586394"/>
                <a:pt x="107952" y="647700"/>
              </a:cubicBezTo>
              <a:cubicBezTo>
                <a:pt x="53940" y="662288"/>
                <a:pt x="11461" y="593713"/>
                <a:pt x="0" y="539748"/>
              </a:cubicBezTo>
              <a:cubicBezTo>
                <a:pt x="-43888" y="378192"/>
                <a:pt x="13129" y="249048"/>
                <a:pt x="0" y="107952"/>
              </a:cubicBezTo>
              <a:close/>
            </a:path>
            <a:path w="2828925" h="647700" stroke="0" extrusionOk="0">
              <a:moveTo>
                <a:pt x="0" y="107952"/>
              </a:moveTo>
              <a:cubicBezTo>
                <a:pt x="9713" y="39831"/>
                <a:pt x="44345" y="-1008"/>
                <a:pt x="107952" y="0"/>
              </a:cubicBezTo>
              <a:cubicBezTo>
                <a:pt x="282395" y="-35151"/>
                <a:pt x="447633" y="38569"/>
                <a:pt x="552166" y="0"/>
              </a:cubicBezTo>
              <a:cubicBezTo>
                <a:pt x="656699" y="-38569"/>
                <a:pt x="793177" y="25720"/>
                <a:pt x="996379" y="0"/>
              </a:cubicBezTo>
              <a:cubicBezTo>
                <a:pt x="1199581" y="-25720"/>
                <a:pt x="1285581" y="1961"/>
                <a:pt x="1492853" y="0"/>
              </a:cubicBezTo>
              <a:cubicBezTo>
                <a:pt x="1700125" y="-1961"/>
                <a:pt x="1898514" y="5614"/>
                <a:pt x="2041588" y="0"/>
              </a:cubicBezTo>
              <a:cubicBezTo>
                <a:pt x="2184663" y="-5614"/>
                <a:pt x="2549445" y="23806"/>
                <a:pt x="2720973" y="0"/>
              </a:cubicBezTo>
              <a:cubicBezTo>
                <a:pt x="2773183" y="9929"/>
                <a:pt x="2818763" y="36019"/>
                <a:pt x="2828925" y="107952"/>
              </a:cubicBezTo>
              <a:cubicBezTo>
                <a:pt x="2839693" y="291440"/>
                <a:pt x="2824186" y="390204"/>
                <a:pt x="2828925" y="539748"/>
              </a:cubicBezTo>
              <a:cubicBezTo>
                <a:pt x="2823894" y="593978"/>
                <a:pt x="2778376" y="650437"/>
                <a:pt x="2720973" y="647700"/>
              </a:cubicBezTo>
              <a:cubicBezTo>
                <a:pt x="2488950" y="649822"/>
                <a:pt x="2306239" y="620055"/>
                <a:pt x="2172239" y="647700"/>
              </a:cubicBezTo>
              <a:cubicBezTo>
                <a:pt x="2038239" y="675345"/>
                <a:pt x="1765289" y="640086"/>
                <a:pt x="1597374" y="647700"/>
              </a:cubicBezTo>
              <a:cubicBezTo>
                <a:pt x="1429459" y="655314"/>
                <a:pt x="1249518" y="625391"/>
                <a:pt x="1100900" y="647700"/>
              </a:cubicBezTo>
              <a:cubicBezTo>
                <a:pt x="952282" y="670009"/>
                <a:pt x="825238" y="603086"/>
                <a:pt x="656686" y="647700"/>
              </a:cubicBezTo>
              <a:cubicBezTo>
                <a:pt x="488134" y="692314"/>
                <a:pt x="324896" y="590348"/>
                <a:pt x="107952" y="647700"/>
              </a:cubicBezTo>
              <a:cubicBezTo>
                <a:pt x="59129" y="644793"/>
                <a:pt x="-9749" y="593439"/>
                <a:pt x="0" y="539748"/>
              </a:cubicBezTo>
              <a:cubicBezTo>
                <a:pt x="-1349" y="384833"/>
                <a:pt x="17295" y="245738"/>
                <a:pt x="0" y="107952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20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3- </a:t>
          </a:r>
          <a:r>
            <a:rPr lang="tr-TR" sz="14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545788</xdr:colOff>
      <xdr:row>12</xdr:row>
      <xdr:rowOff>37300</xdr:rowOff>
    </xdr:from>
    <xdr:ext cx="1573954" cy="1529621"/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188" y="2332825"/>
          <a:ext cx="1573954" cy="1529621"/>
        </a:xfrm>
        <a:prstGeom prst="rect">
          <a:avLst/>
        </a:prstGeom>
      </xdr:spPr>
    </xdr:pic>
    <xdr:clientData/>
  </xdr:oneCellAnchor>
  <xdr:twoCellAnchor>
    <xdr:from>
      <xdr:col>3</xdr:col>
      <xdr:colOff>104775</xdr:colOff>
      <xdr:row>14</xdr:row>
      <xdr:rowOff>104775</xdr:rowOff>
    </xdr:from>
    <xdr:to>
      <xdr:col>6</xdr:col>
      <xdr:colOff>409574</xdr:colOff>
      <xdr:row>18</xdr:row>
      <xdr:rowOff>0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3686175" y="2828925"/>
          <a:ext cx="2209799" cy="542925"/>
        </a:xfrm>
        <a:custGeom>
          <a:avLst/>
          <a:gdLst>
            <a:gd name="connsiteX0" fmla="*/ 0 w 2209799"/>
            <a:gd name="connsiteY0" fmla="*/ 90489 h 542925"/>
            <a:gd name="connsiteX1" fmla="*/ 90489 w 2209799"/>
            <a:gd name="connsiteY1" fmla="*/ 0 h 542925"/>
            <a:gd name="connsiteX2" fmla="*/ 617982 w 2209799"/>
            <a:gd name="connsiteY2" fmla="*/ 0 h 542925"/>
            <a:gd name="connsiteX3" fmla="*/ 1145476 w 2209799"/>
            <a:gd name="connsiteY3" fmla="*/ 0 h 542925"/>
            <a:gd name="connsiteX4" fmla="*/ 1672969 w 2209799"/>
            <a:gd name="connsiteY4" fmla="*/ 0 h 542925"/>
            <a:gd name="connsiteX5" fmla="*/ 2119310 w 2209799"/>
            <a:gd name="connsiteY5" fmla="*/ 0 h 542925"/>
            <a:gd name="connsiteX6" fmla="*/ 2209799 w 2209799"/>
            <a:gd name="connsiteY6" fmla="*/ 90489 h 542925"/>
            <a:gd name="connsiteX7" fmla="*/ 2209799 w 2209799"/>
            <a:gd name="connsiteY7" fmla="*/ 452436 h 542925"/>
            <a:gd name="connsiteX8" fmla="*/ 2119310 w 2209799"/>
            <a:gd name="connsiteY8" fmla="*/ 542925 h 542925"/>
            <a:gd name="connsiteX9" fmla="*/ 1632393 w 2209799"/>
            <a:gd name="connsiteY9" fmla="*/ 542925 h 542925"/>
            <a:gd name="connsiteX10" fmla="*/ 1125188 w 2209799"/>
            <a:gd name="connsiteY10" fmla="*/ 542925 h 542925"/>
            <a:gd name="connsiteX11" fmla="*/ 597694 w 2209799"/>
            <a:gd name="connsiteY11" fmla="*/ 542925 h 542925"/>
            <a:gd name="connsiteX12" fmla="*/ 90489 w 2209799"/>
            <a:gd name="connsiteY12" fmla="*/ 542925 h 542925"/>
            <a:gd name="connsiteX13" fmla="*/ 0 w 2209799"/>
            <a:gd name="connsiteY13" fmla="*/ 452436 h 542925"/>
            <a:gd name="connsiteX14" fmla="*/ 0 w 2209799"/>
            <a:gd name="connsiteY14" fmla="*/ 90489 h 5429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09799" h="542925" fill="none" extrusionOk="0">
              <a:moveTo>
                <a:pt x="0" y="90489"/>
              </a:moveTo>
              <a:cubicBezTo>
                <a:pt x="850" y="41196"/>
                <a:pt x="43443" y="-3295"/>
                <a:pt x="90489" y="0"/>
              </a:cubicBezTo>
              <a:cubicBezTo>
                <a:pt x="349138" y="-42414"/>
                <a:pt x="427315" y="23098"/>
                <a:pt x="617982" y="0"/>
              </a:cubicBezTo>
              <a:cubicBezTo>
                <a:pt x="808649" y="-23098"/>
                <a:pt x="1002906" y="12137"/>
                <a:pt x="1145476" y="0"/>
              </a:cubicBezTo>
              <a:cubicBezTo>
                <a:pt x="1288046" y="-12137"/>
                <a:pt x="1562526" y="22938"/>
                <a:pt x="1672969" y="0"/>
              </a:cubicBezTo>
              <a:cubicBezTo>
                <a:pt x="1783412" y="-22938"/>
                <a:pt x="1961001" y="33979"/>
                <a:pt x="2119310" y="0"/>
              </a:cubicBezTo>
              <a:cubicBezTo>
                <a:pt x="2176981" y="7546"/>
                <a:pt x="2200659" y="39751"/>
                <a:pt x="2209799" y="90489"/>
              </a:cubicBezTo>
              <a:cubicBezTo>
                <a:pt x="2250225" y="267400"/>
                <a:pt x="2197441" y="316829"/>
                <a:pt x="2209799" y="452436"/>
              </a:cubicBezTo>
              <a:cubicBezTo>
                <a:pt x="2202337" y="500448"/>
                <a:pt x="2175850" y="538453"/>
                <a:pt x="2119310" y="542925"/>
              </a:cubicBezTo>
              <a:cubicBezTo>
                <a:pt x="1896500" y="589753"/>
                <a:pt x="1734025" y="526175"/>
                <a:pt x="1632393" y="542925"/>
              </a:cubicBezTo>
              <a:cubicBezTo>
                <a:pt x="1530761" y="559675"/>
                <a:pt x="1321696" y="498340"/>
                <a:pt x="1125188" y="542925"/>
              </a:cubicBezTo>
              <a:cubicBezTo>
                <a:pt x="928680" y="587510"/>
                <a:pt x="755901" y="532375"/>
                <a:pt x="597694" y="542925"/>
              </a:cubicBezTo>
              <a:cubicBezTo>
                <a:pt x="439487" y="553475"/>
                <a:pt x="206188" y="533669"/>
                <a:pt x="90489" y="542925"/>
              </a:cubicBezTo>
              <a:cubicBezTo>
                <a:pt x="34841" y="554397"/>
                <a:pt x="12316" y="505725"/>
                <a:pt x="0" y="452436"/>
              </a:cubicBezTo>
              <a:cubicBezTo>
                <a:pt x="-2826" y="285030"/>
                <a:pt x="42342" y="244749"/>
                <a:pt x="0" y="90489"/>
              </a:cubicBezTo>
              <a:close/>
            </a:path>
            <a:path w="2209799" h="542925" stroke="0" extrusionOk="0">
              <a:moveTo>
                <a:pt x="0" y="90489"/>
              </a:moveTo>
              <a:cubicBezTo>
                <a:pt x="2333" y="50879"/>
                <a:pt x="43071" y="7364"/>
                <a:pt x="90489" y="0"/>
              </a:cubicBezTo>
              <a:cubicBezTo>
                <a:pt x="322160" y="-8850"/>
                <a:pt x="471873" y="6729"/>
                <a:pt x="577406" y="0"/>
              </a:cubicBezTo>
              <a:cubicBezTo>
                <a:pt x="682939" y="-6729"/>
                <a:pt x="882869" y="40846"/>
                <a:pt x="1023747" y="0"/>
              </a:cubicBezTo>
              <a:cubicBezTo>
                <a:pt x="1164625" y="-40846"/>
                <a:pt x="1319092" y="525"/>
                <a:pt x="1490375" y="0"/>
              </a:cubicBezTo>
              <a:cubicBezTo>
                <a:pt x="1661658" y="-525"/>
                <a:pt x="1965855" y="59798"/>
                <a:pt x="2119310" y="0"/>
              </a:cubicBezTo>
              <a:cubicBezTo>
                <a:pt x="2171039" y="4965"/>
                <a:pt x="2207857" y="36634"/>
                <a:pt x="2209799" y="90489"/>
              </a:cubicBezTo>
              <a:cubicBezTo>
                <a:pt x="2240886" y="252197"/>
                <a:pt x="2167819" y="346590"/>
                <a:pt x="2209799" y="452436"/>
              </a:cubicBezTo>
              <a:cubicBezTo>
                <a:pt x="2199160" y="495888"/>
                <a:pt x="2162781" y="533346"/>
                <a:pt x="2119310" y="542925"/>
              </a:cubicBezTo>
              <a:cubicBezTo>
                <a:pt x="1965720" y="562928"/>
                <a:pt x="1801239" y="492361"/>
                <a:pt x="1612105" y="542925"/>
              </a:cubicBezTo>
              <a:cubicBezTo>
                <a:pt x="1422971" y="593489"/>
                <a:pt x="1278585" y="491041"/>
                <a:pt x="1145476" y="542925"/>
              </a:cubicBezTo>
              <a:cubicBezTo>
                <a:pt x="1012367" y="594809"/>
                <a:pt x="808004" y="492015"/>
                <a:pt x="699135" y="542925"/>
              </a:cubicBezTo>
              <a:cubicBezTo>
                <a:pt x="590266" y="593835"/>
                <a:pt x="248654" y="511235"/>
                <a:pt x="90489" y="542925"/>
              </a:cubicBezTo>
              <a:cubicBezTo>
                <a:pt x="42582" y="541747"/>
                <a:pt x="6518" y="505963"/>
                <a:pt x="0" y="452436"/>
              </a:cubicBezTo>
              <a:cubicBezTo>
                <a:pt x="-35330" y="297019"/>
                <a:pt x="24484" y="262128"/>
                <a:pt x="0" y="90489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twoCellAnchor>
    <xdr:from>
      <xdr:col>7</xdr:col>
      <xdr:colOff>371475</xdr:colOff>
      <xdr:row>14</xdr:row>
      <xdr:rowOff>133350</xdr:rowOff>
    </xdr:from>
    <xdr:to>
      <xdr:col>8</xdr:col>
      <xdr:colOff>523875</xdr:colOff>
      <xdr:row>18</xdr:row>
      <xdr:rowOff>52101</xdr:rowOff>
    </xdr:to>
    <xdr:sp macro="" textlink="">
      <xdr:nvSpPr>
        <xdr:cNvPr id="8" name="Dikdörtgen: Köşeleri Yuvarlatılmış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 bwMode="auto">
        <a:xfrm>
          <a:off x="7639050" y="2857500"/>
          <a:ext cx="2152650" cy="566451"/>
        </a:xfrm>
        <a:custGeom>
          <a:avLst/>
          <a:gdLst>
            <a:gd name="connsiteX0" fmla="*/ 0 w 2152650"/>
            <a:gd name="connsiteY0" fmla="*/ 94410 h 566451"/>
            <a:gd name="connsiteX1" fmla="*/ 94410 w 2152650"/>
            <a:gd name="connsiteY1" fmla="*/ 0 h 566451"/>
            <a:gd name="connsiteX2" fmla="*/ 605006 w 2152650"/>
            <a:gd name="connsiteY2" fmla="*/ 0 h 566451"/>
            <a:gd name="connsiteX3" fmla="*/ 1056687 w 2152650"/>
            <a:gd name="connsiteY3" fmla="*/ 0 h 566451"/>
            <a:gd name="connsiteX4" fmla="*/ 1586921 w 2152650"/>
            <a:gd name="connsiteY4" fmla="*/ 0 h 566451"/>
            <a:gd name="connsiteX5" fmla="*/ 2058240 w 2152650"/>
            <a:gd name="connsiteY5" fmla="*/ 0 h 566451"/>
            <a:gd name="connsiteX6" fmla="*/ 2152650 w 2152650"/>
            <a:gd name="connsiteY6" fmla="*/ 94410 h 566451"/>
            <a:gd name="connsiteX7" fmla="*/ 2152650 w 2152650"/>
            <a:gd name="connsiteY7" fmla="*/ 472041 h 566451"/>
            <a:gd name="connsiteX8" fmla="*/ 2058240 w 2152650"/>
            <a:gd name="connsiteY8" fmla="*/ 566451 h 566451"/>
            <a:gd name="connsiteX9" fmla="*/ 1528006 w 2152650"/>
            <a:gd name="connsiteY9" fmla="*/ 566451 h 566451"/>
            <a:gd name="connsiteX10" fmla="*/ 1017410 w 2152650"/>
            <a:gd name="connsiteY10" fmla="*/ 566451 h 566451"/>
            <a:gd name="connsiteX11" fmla="*/ 565729 w 2152650"/>
            <a:gd name="connsiteY11" fmla="*/ 566451 h 566451"/>
            <a:gd name="connsiteX12" fmla="*/ 94410 w 2152650"/>
            <a:gd name="connsiteY12" fmla="*/ 566451 h 566451"/>
            <a:gd name="connsiteX13" fmla="*/ 0 w 2152650"/>
            <a:gd name="connsiteY13" fmla="*/ 472041 h 566451"/>
            <a:gd name="connsiteX14" fmla="*/ 0 w 2152650"/>
            <a:gd name="connsiteY14" fmla="*/ 94410 h 56645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152650" h="566451" fill="none" extrusionOk="0">
              <a:moveTo>
                <a:pt x="0" y="94410"/>
              </a:moveTo>
              <a:cubicBezTo>
                <a:pt x="-2499" y="37176"/>
                <a:pt x="42516" y="-3335"/>
                <a:pt x="94410" y="0"/>
              </a:cubicBezTo>
              <a:cubicBezTo>
                <a:pt x="199665" y="-47465"/>
                <a:pt x="449876" y="18960"/>
                <a:pt x="605006" y="0"/>
              </a:cubicBezTo>
              <a:cubicBezTo>
                <a:pt x="760136" y="-18960"/>
                <a:pt x="950683" y="34928"/>
                <a:pt x="1056687" y="0"/>
              </a:cubicBezTo>
              <a:cubicBezTo>
                <a:pt x="1162691" y="-34928"/>
                <a:pt x="1335424" y="35393"/>
                <a:pt x="1586921" y="0"/>
              </a:cubicBezTo>
              <a:cubicBezTo>
                <a:pt x="1838418" y="-35393"/>
                <a:pt x="1834550" y="6075"/>
                <a:pt x="2058240" y="0"/>
              </a:cubicBezTo>
              <a:cubicBezTo>
                <a:pt x="2112368" y="3934"/>
                <a:pt x="2140980" y="48423"/>
                <a:pt x="2152650" y="94410"/>
              </a:cubicBezTo>
              <a:cubicBezTo>
                <a:pt x="2175467" y="267727"/>
                <a:pt x="2128384" y="306051"/>
                <a:pt x="2152650" y="472041"/>
              </a:cubicBezTo>
              <a:cubicBezTo>
                <a:pt x="2154654" y="518017"/>
                <a:pt x="2111170" y="567304"/>
                <a:pt x="2058240" y="566451"/>
              </a:cubicBezTo>
              <a:cubicBezTo>
                <a:pt x="1936388" y="570924"/>
                <a:pt x="1695338" y="533555"/>
                <a:pt x="1528006" y="566451"/>
              </a:cubicBezTo>
              <a:cubicBezTo>
                <a:pt x="1360674" y="599347"/>
                <a:pt x="1155101" y="549458"/>
                <a:pt x="1017410" y="566451"/>
              </a:cubicBezTo>
              <a:cubicBezTo>
                <a:pt x="879719" y="583444"/>
                <a:pt x="782544" y="536732"/>
                <a:pt x="565729" y="566451"/>
              </a:cubicBezTo>
              <a:cubicBezTo>
                <a:pt x="348914" y="596170"/>
                <a:pt x="296695" y="536630"/>
                <a:pt x="94410" y="566451"/>
              </a:cubicBezTo>
              <a:cubicBezTo>
                <a:pt x="36039" y="572757"/>
                <a:pt x="-1394" y="527166"/>
                <a:pt x="0" y="472041"/>
              </a:cubicBezTo>
              <a:cubicBezTo>
                <a:pt x="-14911" y="332607"/>
                <a:pt x="15501" y="177364"/>
                <a:pt x="0" y="94410"/>
              </a:cubicBezTo>
              <a:close/>
            </a:path>
            <a:path w="2152650" h="566451" stroke="0" extrusionOk="0">
              <a:moveTo>
                <a:pt x="0" y="94410"/>
              </a:moveTo>
              <a:cubicBezTo>
                <a:pt x="-9570" y="36366"/>
                <a:pt x="33242" y="3388"/>
                <a:pt x="94410" y="0"/>
              </a:cubicBezTo>
              <a:cubicBezTo>
                <a:pt x="260549" y="-10649"/>
                <a:pt x="511894" y="44668"/>
                <a:pt x="624644" y="0"/>
              </a:cubicBezTo>
              <a:cubicBezTo>
                <a:pt x="737394" y="-44668"/>
                <a:pt x="885957" y="16456"/>
                <a:pt x="1095963" y="0"/>
              </a:cubicBezTo>
              <a:cubicBezTo>
                <a:pt x="1305969" y="-16456"/>
                <a:pt x="1442203" y="15017"/>
                <a:pt x="1547644" y="0"/>
              </a:cubicBezTo>
              <a:cubicBezTo>
                <a:pt x="1653085" y="-15017"/>
                <a:pt x="1856215" y="44074"/>
                <a:pt x="2058240" y="0"/>
              </a:cubicBezTo>
              <a:cubicBezTo>
                <a:pt x="2112268" y="-3883"/>
                <a:pt x="2139496" y="40255"/>
                <a:pt x="2152650" y="94410"/>
              </a:cubicBezTo>
              <a:cubicBezTo>
                <a:pt x="2184736" y="174623"/>
                <a:pt x="2122710" y="288948"/>
                <a:pt x="2152650" y="472041"/>
              </a:cubicBezTo>
              <a:cubicBezTo>
                <a:pt x="2150132" y="528348"/>
                <a:pt x="2101006" y="555577"/>
                <a:pt x="2058240" y="566451"/>
              </a:cubicBezTo>
              <a:cubicBezTo>
                <a:pt x="1938095" y="601352"/>
                <a:pt x="1747047" y="537315"/>
                <a:pt x="1606559" y="566451"/>
              </a:cubicBezTo>
              <a:cubicBezTo>
                <a:pt x="1466071" y="595587"/>
                <a:pt x="1351685" y="514834"/>
                <a:pt x="1115602" y="566451"/>
              </a:cubicBezTo>
              <a:cubicBezTo>
                <a:pt x="879519" y="618068"/>
                <a:pt x="800165" y="526923"/>
                <a:pt x="644282" y="566451"/>
              </a:cubicBezTo>
              <a:cubicBezTo>
                <a:pt x="488399" y="605979"/>
                <a:pt x="219020" y="525065"/>
                <a:pt x="94410" y="566451"/>
              </a:cubicBezTo>
              <a:cubicBezTo>
                <a:pt x="51037" y="555566"/>
                <a:pt x="-7089" y="521442"/>
                <a:pt x="0" y="472041"/>
              </a:cubicBezTo>
              <a:cubicBezTo>
                <a:pt x="-11040" y="374413"/>
                <a:pt x="32722" y="215746"/>
                <a:pt x="0" y="9441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21903347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ctr"/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2- SINIF LİSTESİ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6</xdr:col>
      <xdr:colOff>1519494</xdr:colOff>
      <xdr:row>25</xdr:row>
      <xdr:rowOff>0</xdr:rowOff>
    </xdr:from>
    <xdr:ext cx="3495949" cy="479251"/>
    <xdr:pic>
      <xdr:nvPicPr>
        <xdr:cNvPr id="6" name="Resim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DF9915-A6E4-4A2A-8AFB-219319DB0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1244525</xdr:colOff>
      <xdr:row>25</xdr:row>
      <xdr:rowOff>0</xdr:rowOff>
    </xdr:from>
    <xdr:ext cx="3495949" cy="479251"/>
    <xdr:pic>
      <xdr:nvPicPr>
        <xdr:cNvPr id="7" name="Resim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B541A6-52AE-47EA-BDC0-85A691852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2350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2</xdr:col>
      <xdr:colOff>517171</xdr:colOff>
      <xdr:row>25</xdr:row>
      <xdr:rowOff>0</xdr:rowOff>
    </xdr:from>
    <xdr:ext cx="3495949" cy="479251"/>
    <xdr:pic>
      <xdr:nvPicPr>
        <xdr:cNvPr id="9" name="Resim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4BB6C-6960-4A0D-9A25-F311F14C0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914900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3495949" cy="479251"/>
    <xdr:pic>
      <xdr:nvPicPr>
        <xdr:cNvPr id="10" name="Resim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DA16F-AD3E-48F1-AC1B-238D84FA1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914900"/>
          <a:ext cx="3495949" cy="4792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112592</xdr:colOff>
      <xdr:row>1</xdr:row>
      <xdr:rowOff>28575</xdr:rowOff>
    </xdr:from>
    <xdr:to>
      <xdr:col>28</xdr:col>
      <xdr:colOff>457200</xdr:colOff>
      <xdr:row>3</xdr:row>
      <xdr:rowOff>47306</xdr:rowOff>
    </xdr:to>
    <xdr:sp macro="" textlink="">
      <xdr:nvSpPr>
        <xdr:cNvPr id="5" name="Dikdörtgen: Köşeleri Yuvarlatılmış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 bwMode="auto">
        <a:xfrm>
          <a:off x="8380292" y="257175"/>
          <a:ext cx="1744783" cy="456881"/>
        </a:xfrm>
        <a:custGeom>
          <a:avLst/>
          <a:gdLst>
            <a:gd name="connsiteX0" fmla="*/ 0 w 1744783"/>
            <a:gd name="connsiteY0" fmla="*/ 76148 h 456881"/>
            <a:gd name="connsiteX1" fmla="*/ 76148 w 1744783"/>
            <a:gd name="connsiteY1" fmla="*/ 0 h 456881"/>
            <a:gd name="connsiteX2" fmla="*/ 622902 w 1744783"/>
            <a:gd name="connsiteY2" fmla="*/ 0 h 456881"/>
            <a:gd name="connsiteX3" fmla="*/ 1137806 w 1744783"/>
            <a:gd name="connsiteY3" fmla="*/ 0 h 456881"/>
            <a:gd name="connsiteX4" fmla="*/ 1668635 w 1744783"/>
            <a:gd name="connsiteY4" fmla="*/ 0 h 456881"/>
            <a:gd name="connsiteX5" fmla="*/ 1744783 w 1744783"/>
            <a:gd name="connsiteY5" fmla="*/ 76148 h 456881"/>
            <a:gd name="connsiteX6" fmla="*/ 1744783 w 1744783"/>
            <a:gd name="connsiteY6" fmla="*/ 380733 h 456881"/>
            <a:gd name="connsiteX7" fmla="*/ 1668635 w 1744783"/>
            <a:gd name="connsiteY7" fmla="*/ 456881 h 456881"/>
            <a:gd name="connsiteX8" fmla="*/ 1137806 w 1744783"/>
            <a:gd name="connsiteY8" fmla="*/ 456881 h 456881"/>
            <a:gd name="connsiteX9" fmla="*/ 654752 w 1744783"/>
            <a:gd name="connsiteY9" fmla="*/ 456881 h 456881"/>
            <a:gd name="connsiteX10" fmla="*/ 76148 w 1744783"/>
            <a:gd name="connsiteY10" fmla="*/ 456881 h 456881"/>
            <a:gd name="connsiteX11" fmla="*/ 0 w 1744783"/>
            <a:gd name="connsiteY11" fmla="*/ 380733 h 456881"/>
            <a:gd name="connsiteX12" fmla="*/ 0 w 1744783"/>
            <a:gd name="connsiteY12" fmla="*/ 76148 h 4568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4783" h="456881" fill="none" extrusionOk="0">
              <a:moveTo>
                <a:pt x="0" y="76148"/>
              </a:moveTo>
              <a:cubicBezTo>
                <a:pt x="8394" y="32362"/>
                <a:pt x="33851" y="-1349"/>
                <a:pt x="76148" y="0"/>
              </a:cubicBezTo>
              <a:cubicBezTo>
                <a:pt x="268058" y="-32746"/>
                <a:pt x="367953" y="22104"/>
                <a:pt x="622902" y="0"/>
              </a:cubicBezTo>
              <a:cubicBezTo>
                <a:pt x="877851" y="-22104"/>
                <a:pt x="947136" y="36915"/>
                <a:pt x="1137806" y="0"/>
              </a:cubicBezTo>
              <a:cubicBezTo>
                <a:pt x="1328476" y="-36915"/>
                <a:pt x="1557115" y="29056"/>
                <a:pt x="1668635" y="0"/>
              </a:cubicBezTo>
              <a:cubicBezTo>
                <a:pt x="1707038" y="5765"/>
                <a:pt x="1749908" y="33647"/>
                <a:pt x="1744783" y="76148"/>
              </a:cubicBezTo>
              <a:cubicBezTo>
                <a:pt x="1760963" y="220858"/>
                <a:pt x="1724311" y="286379"/>
                <a:pt x="1744783" y="380733"/>
              </a:cubicBezTo>
              <a:cubicBezTo>
                <a:pt x="1747167" y="425126"/>
                <a:pt x="1699888" y="455981"/>
                <a:pt x="1668635" y="456881"/>
              </a:cubicBezTo>
              <a:cubicBezTo>
                <a:pt x="1479481" y="480401"/>
                <a:pt x="1277935" y="439688"/>
                <a:pt x="1137806" y="456881"/>
              </a:cubicBezTo>
              <a:cubicBezTo>
                <a:pt x="997677" y="474074"/>
                <a:pt x="754618" y="455483"/>
                <a:pt x="654752" y="456881"/>
              </a:cubicBezTo>
              <a:cubicBezTo>
                <a:pt x="554886" y="458279"/>
                <a:pt x="196637" y="444512"/>
                <a:pt x="76148" y="456881"/>
              </a:cubicBezTo>
              <a:cubicBezTo>
                <a:pt x="27585" y="466156"/>
                <a:pt x="-2763" y="421823"/>
                <a:pt x="0" y="380733"/>
              </a:cubicBezTo>
              <a:cubicBezTo>
                <a:pt x="-3771" y="287169"/>
                <a:pt x="31029" y="214261"/>
                <a:pt x="0" y="76148"/>
              </a:cubicBezTo>
              <a:close/>
            </a:path>
            <a:path w="1744783" h="456881" stroke="0" extrusionOk="0">
              <a:moveTo>
                <a:pt x="0" y="76148"/>
              </a:moveTo>
              <a:cubicBezTo>
                <a:pt x="422" y="35967"/>
                <a:pt x="35592" y="4314"/>
                <a:pt x="76148" y="0"/>
              </a:cubicBezTo>
              <a:cubicBezTo>
                <a:pt x="228897" y="-30441"/>
                <a:pt x="381683" y="27901"/>
                <a:pt x="591052" y="0"/>
              </a:cubicBezTo>
              <a:cubicBezTo>
                <a:pt x="800421" y="-27901"/>
                <a:pt x="910642" y="24077"/>
                <a:pt x="1074107" y="0"/>
              </a:cubicBezTo>
              <a:cubicBezTo>
                <a:pt x="1237573" y="-24077"/>
                <a:pt x="1420638" y="40328"/>
                <a:pt x="1668635" y="0"/>
              </a:cubicBezTo>
              <a:cubicBezTo>
                <a:pt x="1710605" y="1535"/>
                <a:pt x="1739166" y="40245"/>
                <a:pt x="1744783" y="76148"/>
              </a:cubicBezTo>
              <a:cubicBezTo>
                <a:pt x="1769542" y="201834"/>
                <a:pt x="1729091" y="302868"/>
                <a:pt x="1744783" y="380733"/>
              </a:cubicBezTo>
              <a:cubicBezTo>
                <a:pt x="1736720" y="416395"/>
                <a:pt x="1720397" y="449481"/>
                <a:pt x="1668635" y="456881"/>
              </a:cubicBezTo>
              <a:cubicBezTo>
                <a:pt x="1482410" y="487575"/>
                <a:pt x="1351067" y="414638"/>
                <a:pt x="1137806" y="456881"/>
              </a:cubicBezTo>
              <a:cubicBezTo>
                <a:pt x="924545" y="499124"/>
                <a:pt x="758395" y="439264"/>
                <a:pt x="654752" y="456881"/>
              </a:cubicBezTo>
              <a:cubicBezTo>
                <a:pt x="551109" y="474498"/>
                <a:pt x="255130" y="396854"/>
                <a:pt x="76148" y="456881"/>
              </a:cubicBezTo>
              <a:cubicBezTo>
                <a:pt x="32374" y="463615"/>
                <a:pt x="37" y="431765"/>
                <a:pt x="0" y="380733"/>
              </a:cubicBezTo>
              <a:cubicBezTo>
                <a:pt x="-27987" y="238337"/>
                <a:pt x="23232" y="208734"/>
                <a:pt x="0" y="76148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1"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twoCellAnchor>
    <xdr:from>
      <xdr:col>25</xdr:col>
      <xdr:colOff>152402</xdr:colOff>
      <xdr:row>10</xdr:row>
      <xdr:rowOff>28575</xdr:rowOff>
    </xdr:from>
    <xdr:to>
      <xdr:col>28</xdr:col>
      <xdr:colOff>466725</xdr:colOff>
      <xdr:row>12</xdr:row>
      <xdr:rowOff>87113</xdr:rowOff>
    </xdr:to>
    <xdr:sp macro="" textlink="">
      <xdr:nvSpPr>
        <xdr:cNvPr id="6" name="Dikdörtgen: Köşeleri Yuvarlatılmış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8420102" y="2314575"/>
          <a:ext cx="1714498" cy="487163"/>
        </a:xfrm>
        <a:custGeom>
          <a:avLst/>
          <a:gdLst>
            <a:gd name="connsiteX0" fmla="*/ 0 w 1714498"/>
            <a:gd name="connsiteY0" fmla="*/ 81195 h 487163"/>
            <a:gd name="connsiteX1" fmla="*/ 81195 w 1714498"/>
            <a:gd name="connsiteY1" fmla="*/ 0 h 487163"/>
            <a:gd name="connsiteX2" fmla="*/ 598564 w 1714498"/>
            <a:gd name="connsiteY2" fmla="*/ 0 h 487163"/>
            <a:gd name="connsiteX3" fmla="*/ 1084892 w 1714498"/>
            <a:gd name="connsiteY3" fmla="*/ 0 h 487163"/>
            <a:gd name="connsiteX4" fmla="*/ 1633303 w 1714498"/>
            <a:gd name="connsiteY4" fmla="*/ 0 h 487163"/>
            <a:gd name="connsiteX5" fmla="*/ 1714498 w 1714498"/>
            <a:gd name="connsiteY5" fmla="*/ 81195 h 487163"/>
            <a:gd name="connsiteX6" fmla="*/ 1714498 w 1714498"/>
            <a:gd name="connsiteY6" fmla="*/ 405968 h 487163"/>
            <a:gd name="connsiteX7" fmla="*/ 1633303 w 1714498"/>
            <a:gd name="connsiteY7" fmla="*/ 487163 h 487163"/>
            <a:gd name="connsiteX8" fmla="*/ 1084892 w 1714498"/>
            <a:gd name="connsiteY8" fmla="*/ 487163 h 487163"/>
            <a:gd name="connsiteX9" fmla="*/ 567522 w 1714498"/>
            <a:gd name="connsiteY9" fmla="*/ 487163 h 487163"/>
            <a:gd name="connsiteX10" fmla="*/ 81195 w 1714498"/>
            <a:gd name="connsiteY10" fmla="*/ 487163 h 487163"/>
            <a:gd name="connsiteX11" fmla="*/ 0 w 1714498"/>
            <a:gd name="connsiteY11" fmla="*/ 405968 h 487163"/>
            <a:gd name="connsiteX12" fmla="*/ 0 w 1714498"/>
            <a:gd name="connsiteY12" fmla="*/ 81195 h 4871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14498" h="487163" fill="none" extrusionOk="0">
              <a:moveTo>
                <a:pt x="0" y="81195"/>
              </a:moveTo>
              <a:cubicBezTo>
                <a:pt x="-12614" y="40905"/>
                <a:pt x="29522" y="5673"/>
                <a:pt x="81195" y="0"/>
              </a:cubicBezTo>
              <a:cubicBezTo>
                <a:pt x="307673" y="-51233"/>
                <a:pt x="349704" y="10309"/>
                <a:pt x="598564" y="0"/>
              </a:cubicBezTo>
              <a:cubicBezTo>
                <a:pt x="847424" y="-10309"/>
                <a:pt x="853691" y="5596"/>
                <a:pt x="1084892" y="0"/>
              </a:cubicBezTo>
              <a:cubicBezTo>
                <a:pt x="1316093" y="-5596"/>
                <a:pt x="1450019" y="18417"/>
                <a:pt x="1633303" y="0"/>
              </a:cubicBezTo>
              <a:cubicBezTo>
                <a:pt x="1674703" y="-8936"/>
                <a:pt x="1715595" y="31991"/>
                <a:pt x="1714498" y="81195"/>
              </a:cubicBezTo>
              <a:cubicBezTo>
                <a:pt x="1721550" y="166425"/>
                <a:pt x="1700101" y="287752"/>
                <a:pt x="1714498" y="405968"/>
              </a:cubicBezTo>
              <a:cubicBezTo>
                <a:pt x="1718090" y="447050"/>
                <a:pt x="1677153" y="477780"/>
                <a:pt x="1633303" y="487163"/>
              </a:cubicBezTo>
              <a:cubicBezTo>
                <a:pt x="1520003" y="516908"/>
                <a:pt x="1294884" y="452084"/>
                <a:pt x="1084892" y="487163"/>
              </a:cubicBezTo>
              <a:cubicBezTo>
                <a:pt x="874900" y="522242"/>
                <a:pt x="809691" y="473951"/>
                <a:pt x="567522" y="487163"/>
              </a:cubicBezTo>
              <a:cubicBezTo>
                <a:pt x="325353" y="500375"/>
                <a:pt x="318550" y="444602"/>
                <a:pt x="81195" y="487163"/>
              </a:cubicBezTo>
              <a:cubicBezTo>
                <a:pt x="34226" y="484697"/>
                <a:pt x="1240" y="445718"/>
                <a:pt x="0" y="405968"/>
              </a:cubicBezTo>
              <a:cubicBezTo>
                <a:pt x="-4820" y="265930"/>
                <a:pt x="18572" y="204044"/>
                <a:pt x="0" y="81195"/>
              </a:cubicBezTo>
              <a:close/>
            </a:path>
            <a:path w="1714498" h="487163" stroke="0" extrusionOk="0">
              <a:moveTo>
                <a:pt x="0" y="81195"/>
              </a:moveTo>
              <a:cubicBezTo>
                <a:pt x="-4390" y="48380"/>
                <a:pt x="29634" y="11232"/>
                <a:pt x="81195" y="0"/>
              </a:cubicBezTo>
              <a:cubicBezTo>
                <a:pt x="272673" y="-35775"/>
                <a:pt x="474078" y="28496"/>
                <a:pt x="614085" y="0"/>
              </a:cubicBezTo>
              <a:cubicBezTo>
                <a:pt x="754092" y="-28496"/>
                <a:pt x="867650" y="8751"/>
                <a:pt x="1100413" y="0"/>
              </a:cubicBezTo>
              <a:cubicBezTo>
                <a:pt x="1333176" y="-8751"/>
                <a:pt x="1375784" y="14931"/>
                <a:pt x="1633303" y="0"/>
              </a:cubicBezTo>
              <a:cubicBezTo>
                <a:pt x="1683983" y="-7199"/>
                <a:pt x="1726842" y="36708"/>
                <a:pt x="1714498" y="81195"/>
              </a:cubicBezTo>
              <a:cubicBezTo>
                <a:pt x="1715379" y="168558"/>
                <a:pt x="1702524" y="244979"/>
                <a:pt x="1714498" y="405968"/>
              </a:cubicBezTo>
              <a:cubicBezTo>
                <a:pt x="1713918" y="441775"/>
                <a:pt x="1687053" y="493738"/>
                <a:pt x="1633303" y="487163"/>
              </a:cubicBezTo>
              <a:cubicBezTo>
                <a:pt x="1504475" y="524830"/>
                <a:pt x="1247236" y="436212"/>
                <a:pt x="1115934" y="487163"/>
              </a:cubicBezTo>
              <a:cubicBezTo>
                <a:pt x="984632" y="538114"/>
                <a:pt x="718832" y="459690"/>
                <a:pt x="583043" y="487163"/>
              </a:cubicBezTo>
              <a:cubicBezTo>
                <a:pt x="447254" y="514636"/>
                <a:pt x="230363" y="477836"/>
                <a:pt x="81195" y="487163"/>
              </a:cubicBezTo>
              <a:cubicBezTo>
                <a:pt x="41144" y="489881"/>
                <a:pt x="8676" y="452940"/>
                <a:pt x="0" y="405968"/>
              </a:cubicBezTo>
              <a:cubicBezTo>
                <a:pt x="-11030" y="276555"/>
                <a:pt x="17124" y="206806"/>
                <a:pt x="0" y="81195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5-SENARYO</a:t>
          </a:r>
          <a:r>
            <a:rPr lang="tr-TR" sz="11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11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123824</xdr:colOff>
      <xdr:row>3</xdr:row>
      <xdr:rowOff>200025</xdr:rowOff>
    </xdr:from>
    <xdr:to>
      <xdr:col>28</xdr:col>
      <xdr:colOff>466724</xdr:colOff>
      <xdr:row>6</xdr:row>
      <xdr:rowOff>66675</xdr:rowOff>
    </xdr:to>
    <xdr:sp macro="" textlink="">
      <xdr:nvSpPr>
        <xdr:cNvPr id="7" name="Dikdörtgen: Köşeleri Yuvarlatılmış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8391524" y="866775"/>
          <a:ext cx="1743075" cy="466725"/>
        </a:xfrm>
        <a:custGeom>
          <a:avLst/>
          <a:gdLst>
            <a:gd name="connsiteX0" fmla="*/ 0 w 1743075"/>
            <a:gd name="connsiteY0" fmla="*/ 77789 h 466725"/>
            <a:gd name="connsiteX1" fmla="*/ 77789 w 1743075"/>
            <a:gd name="connsiteY1" fmla="*/ 0 h 466725"/>
            <a:gd name="connsiteX2" fmla="*/ 638705 w 1743075"/>
            <a:gd name="connsiteY2" fmla="*/ 0 h 466725"/>
            <a:gd name="connsiteX3" fmla="*/ 1136120 w 1743075"/>
            <a:gd name="connsiteY3" fmla="*/ 0 h 466725"/>
            <a:gd name="connsiteX4" fmla="*/ 1665286 w 1743075"/>
            <a:gd name="connsiteY4" fmla="*/ 0 h 466725"/>
            <a:gd name="connsiteX5" fmla="*/ 1743075 w 1743075"/>
            <a:gd name="connsiteY5" fmla="*/ 77789 h 466725"/>
            <a:gd name="connsiteX6" fmla="*/ 1743075 w 1743075"/>
            <a:gd name="connsiteY6" fmla="*/ 388936 h 466725"/>
            <a:gd name="connsiteX7" fmla="*/ 1665286 w 1743075"/>
            <a:gd name="connsiteY7" fmla="*/ 466725 h 466725"/>
            <a:gd name="connsiteX8" fmla="*/ 1183745 w 1743075"/>
            <a:gd name="connsiteY8" fmla="*/ 466725 h 466725"/>
            <a:gd name="connsiteX9" fmla="*/ 686330 w 1743075"/>
            <a:gd name="connsiteY9" fmla="*/ 466725 h 466725"/>
            <a:gd name="connsiteX10" fmla="*/ 77789 w 1743075"/>
            <a:gd name="connsiteY10" fmla="*/ 466725 h 466725"/>
            <a:gd name="connsiteX11" fmla="*/ 0 w 1743075"/>
            <a:gd name="connsiteY11" fmla="*/ 388936 h 466725"/>
            <a:gd name="connsiteX12" fmla="*/ 0 w 1743075"/>
            <a:gd name="connsiteY12" fmla="*/ 77789 h 4667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43075" h="466725" fill="none" extrusionOk="0">
              <a:moveTo>
                <a:pt x="0" y="77789"/>
              </a:moveTo>
              <a:cubicBezTo>
                <a:pt x="3164" y="34092"/>
                <a:pt x="36185" y="-2721"/>
                <a:pt x="77789" y="0"/>
              </a:cubicBezTo>
              <a:cubicBezTo>
                <a:pt x="308758" y="-51774"/>
                <a:pt x="368764" y="35056"/>
                <a:pt x="638705" y="0"/>
              </a:cubicBezTo>
              <a:cubicBezTo>
                <a:pt x="908646" y="-35056"/>
                <a:pt x="1033728" y="2862"/>
                <a:pt x="1136120" y="0"/>
              </a:cubicBezTo>
              <a:cubicBezTo>
                <a:pt x="1238512" y="-2862"/>
                <a:pt x="1534823" y="18938"/>
                <a:pt x="1665286" y="0"/>
              </a:cubicBezTo>
              <a:cubicBezTo>
                <a:pt x="1700856" y="6154"/>
                <a:pt x="1736218" y="26574"/>
                <a:pt x="1743075" y="77789"/>
              </a:cubicBezTo>
              <a:cubicBezTo>
                <a:pt x="1778000" y="223141"/>
                <a:pt x="1728306" y="247062"/>
                <a:pt x="1743075" y="388936"/>
              </a:cubicBezTo>
              <a:cubicBezTo>
                <a:pt x="1743218" y="437833"/>
                <a:pt x="1704727" y="461315"/>
                <a:pt x="1665286" y="466725"/>
              </a:cubicBezTo>
              <a:cubicBezTo>
                <a:pt x="1500130" y="484105"/>
                <a:pt x="1334007" y="436674"/>
                <a:pt x="1183745" y="466725"/>
              </a:cubicBezTo>
              <a:cubicBezTo>
                <a:pt x="1033483" y="496776"/>
                <a:pt x="874841" y="418619"/>
                <a:pt x="686330" y="466725"/>
              </a:cubicBezTo>
              <a:cubicBezTo>
                <a:pt x="497820" y="514831"/>
                <a:pt x="264355" y="424456"/>
                <a:pt x="77789" y="466725"/>
              </a:cubicBezTo>
              <a:cubicBezTo>
                <a:pt x="33337" y="463606"/>
                <a:pt x="-3772" y="431513"/>
                <a:pt x="0" y="388936"/>
              </a:cubicBezTo>
              <a:cubicBezTo>
                <a:pt x="-5411" y="325674"/>
                <a:pt x="13763" y="140939"/>
                <a:pt x="0" y="77789"/>
              </a:cubicBezTo>
              <a:close/>
            </a:path>
            <a:path w="1743075" h="466725" stroke="0" extrusionOk="0">
              <a:moveTo>
                <a:pt x="0" y="77789"/>
              </a:moveTo>
              <a:cubicBezTo>
                <a:pt x="8486" y="27400"/>
                <a:pt x="33084" y="-440"/>
                <a:pt x="77789" y="0"/>
              </a:cubicBezTo>
              <a:cubicBezTo>
                <a:pt x="210774" y="-26033"/>
                <a:pt x="388321" y="22265"/>
                <a:pt x="559330" y="0"/>
              </a:cubicBezTo>
              <a:cubicBezTo>
                <a:pt x="730339" y="-22265"/>
                <a:pt x="838002" y="9825"/>
                <a:pt x="1040871" y="0"/>
              </a:cubicBezTo>
              <a:cubicBezTo>
                <a:pt x="1243740" y="-9825"/>
                <a:pt x="1457817" y="27778"/>
                <a:pt x="1665286" y="0"/>
              </a:cubicBezTo>
              <a:cubicBezTo>
                <a:pt x="1709356" y="6983"/>
                <a:pt x="1742746" y="32916"/>
                <a:pt x="1743075" y="77789"/>
              </a:cubicBezTo>
              <a:cubicBezTo>
                <a:pt x="1756392" y="181823"/>
                <a:pt x="1715246" y="255427"/>
                <a:pt x="1743075" y="388936"/>
              </a:cubicBezTo>
              <a:cubicBezTo>
                <a:pt x="1750170" y="433458"/>
                <a:pt x="1697887" y="472799"/>
                <a:pt x="1665286" y="466725"/>
              </a:cubicBezTo>
              <a:cubicBezTo>
                <a:pt x="1539776" y="505339"/>
                <a:pt x="1412471" y="413221"/>
                <a:pt x="1167870" y="466725"/>
              </a:cubicBezTo>
              <a:cubicBezTo>
                <a:pt x="923269" y="520229"/>
                <a:pt x="861174" y="462164"/>
                <a:pt x="670455" y="466725"/>
              </a:cubicBezTo>
              <a:cubicBezTo>
                <a:pt x="479737" y="471286"/>
                <a:pt x="291028" y="441664"/>
                <a:pt x="77789" y="466725"/>
              </a:cubicBezTo>
              <a:cubicBezTo>
                <a:pt x="41230" y="463576"/>
                <a:pt x="1085" y="427801"/>
                <a:pt x="0" y="388936"/>
              </a:cubicBezTo>
              <a:cubicBezTo>
                <a:pt x="-33001" y="246097"/>
                <a:pt x="17215" y="217631"/>
                <a:pt x="0" y="77789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825056982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algn="l"/>
          <a:r>
            <a:rPr lang="tr-TR" sz="12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3- </a:t>
          </a:r>
          <a:r>
            <a:rPr lang="tr-TR" sz="1000" b="1">
              <a:solidFill>
                <a:schemeClr val="bg1"/>
              </a:solidFill>
              <a:latin typeface="Arial Black" panose="020B0A04020102020204" pitchFamily="34" charset="0"/>
              <a:ea typeface="STHupo" panose="02010800040101010101" pitchFamily="2" charset="-122"/>
            </a:rPr>
            <a:t>KULLANICI BİLGİLERİ</a:t>
          </a:r>
        </a:p>
      </xdr:txBody>
    </xdr:sp>
    <xdr:clientData/>
  </xdr:twoCellAnchor>
  <xdr:twoCellAnchor>
    <xdr:from>
      <xdr:col>25</xdr:col>
      <xdr:colOff>154242</xdr:colOff>
      <xdr:row>16</xdr:row>
      <xdr:rowOff>98898</xdr:rowOff>
    </xdr:from>
    <xdr:to>
      <xdr:col>28</xdr:col>
      <xdr:colOff>485774</xdr:colOff>
      <xdr:row>19</xdr:row>
      <xdr:rowOff>108120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 bwMode="auto">
        <a:xfrm>
          <a:off x="8421942" y="3699348"/>
          <a:ext cx="1731707" cy="494997"/>
        </a:xfrm>
        <a:custGeom>
          <a:avLst/>
          <a:gdLst>
            <a:gd name="connsiteX0" fmla="*/ 0 w 1731707"/>
            <a:gd name="connsiteY0" fmla="*/ 82501 h 494997"/>
            <a:gd name="connsiteX1" fmla="*/ 82501 w 1731707"/>
            <a:gd name="connsiteY1" fmla="*/ 0 h 494997"/>
            <a:gd name="connsiteX2" fmla="*/ 604736 w 1731707"/>
            <a:gd name="connsiteY2" fmla="*/ 0 h 494997"/>
            <a:gd name="connsiteX3" fmla="*/ 1142638 w 1731707"/>
            <a:gd name="connsiteY3" fmla="*/ 0 h 494997"/>
            <a:gd name="connsiteX4" fmla="*/ 1649206 w 1731707"/>
            <a:gd name="connsiteY4" fmla="*/ 0 h 494997"/>
            <a:gd name="connsiteX5" fmla="*/ 1731707 w 1731707"/>
            <a:gd name="connsiteY5" fmla="*/ 82501 h 494997"/>
            <a:gd name="connsiteX6" fmla="*/ 1731707 w 1731707"/>
            <a:gd name="connsiteY6" fmla="*/ 412496 h 494997"/>
            <a:gd name="connsiteX7" fmla="*/ 1649206 w 1731707"/>
            <a:gd name="connsiteY7" fmla="*/ 494997 h 494997"/>
            <a:gd name="connsiteX8" fmla="*/ 1158305 w 1731707"/>
            <a:gd name="connsiteY8" fmla="*/ 494997 h 494997"/>
            <a:gd name="connsiteX9" fmla="*/ 683071 w 1731707"/>
            <a:gd name="connsiteY9" fmla="*/ 494997 h 494997"/>
            <a:gd name="connsiteX10" fmla="*/ 82501 w 1731707"/>
            <a:gd name="connsiteY10" fmla="*/ 494997 h 494997"/>
            <a:gd name="connsiteX11" fmla="*/ 0 w 1731707"/>
            <a:gd name="connsiteY11" fmla="*/ 412496 h 494997"/>
            <a:gd name="connsiteX12" fmla="*/ 0 w 1731707"/>
            <a:gd name="connsiteY12" fmla="*/ 82501 h 4949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31707" h="494997" fill="none" extrusionOk="0">
              <a:moveTo>
                <a:pt x="0" y="82501"/>
              </a:moveTo>
              <a:cubicBezTo>
                <a:pt x="-1282" y="32620"/>
                <a:pt x="28072" y="-10397"/>
                <a:pt x="82501" y="0"/>
              </a:cubicBezTo>
              <a:cubicBezTo>
                <a:pt x="187969" y="-10353"/>
                <a:pt x="405151" y="7136"/>
                <a:pt x="604736" y="0"/>
              </a:cubicBezTo>
              <a:cubicBezTo>
                <a:pt x="804321" y="-7136"/>
                <a:pt x="967870" y="57551"/>
                <a:pt x="1142638" y="0"/>
              </a:cubicBezTo>
              <a:cubicBezTo>
                <a:pt x="1317406" y="-57551"/>
                <a:pt x="1544495" y="32460"/>
                <a:pt x="1649206" y="0"/>
              </a:cubicBezTo>
              <a:cubicBezTo>
                <a:pt x="1698022" y="932"/>
                <a:pt x="1728048" y="36196"/>
                <a:pt x="1731707" y="82501"/>
              </a:cubicBezTo>
              <a:cubicBezTo>
                <a:pt x="1750555" y="229237"/>
                <a:pt x="1692688" y="249689"/>
                <a:pt x="1731707" y="412496"/>
              </a:cubicBezTo>
              <a:cubicBezTo>
                <a:pt x="1722394" y="467453"/>
                <a:pt x="1697736" y="489827"/>
                <a:pt x="1649206" y="494997"/>
              </a:cubicBezTo>
              <a:cubicBezTo>
                <a:pt x="1508184" y="542179"/>
                <a:pt x="1291516" y="453098"/>
                <a:pt x="1158305" y="494997"/>
              </a:cubicBezTo>
              <a:cubicBezTo>
                <a:pt x="1025094" y="536896"/>
                <a:pt x="826536" y="483164"/>
                <a:pt x="683071" y="494997"/>
              </a:cubicBezTo>
              <a:cubicBezTo>
                <a:pt x="539606" y="506830"/>
                <a:pt x="279228" y="454119"/>
                <a:pt x="82501" y="494997"/>
              </a:cubicBezTo>
              <a:cubicBezTo>
                <a:pt x="38574" y="489663"/>
                <a:pt x="-1356" y="464232"/>
                <a:pt x="0" y="412496"/>
              </a:cubicBezTo>
              <a:cubicBezTo>
                <a:pt x="-61" y="322988"/>
                <a:pt x="26430" y="232078"/>
                <a:pt x="0" y="82501"/>
              </a:cubicBezTo>
              <a:close/>
            </a:path>
            <a:path w="1731707" h="494997" stroke="0" extrusionOk="0">
              <a:moveTo>
                <a:pt x="0" y="82501"/>
              </a:moveTo>
              <a:cubicBezTo>
                <a:pt x="4966" y="37799"/>
                <a:pt x="41064" y="-818"/>
                <a:pt x="82501" y="0"/>
              </a:cubicBezTo>
              <a:cubicBezTo>
                <a:pt x="243906" y="-25204"/>
                <a:pt x="403234" y="23007"/>
                <a:pt x="573402" y="0"/>
              </a:cubicBezTo>
              <a:cubicBezTo>
                <a:pt x="743570" y="-23007"/>
                <a:pt x="993894" y="59462"/>
                <a:pt x="1126971" y="0"/>
              </a:cubicBezTo>
              <a:cubicBezTo>
                <a:pt x="1260048" y="-59462"/>
                <a:pt x="1488104" y="54167"/>
                <a:pt x="1649206" y="0"/>
              </a:cubicBezTo>
              <a:cubicBezTo>
                <a:pt x="1683362" y="1317"/>
                <a:pt x="1726911" y="41293"/>
                <a:pt x="1731707" y="82501"/>
              </a:cubicBezTo>
              <a:cubicBezTo>
                <a:pt x="1737339" y="150052"/>
                <a:pt x="1701845" y="326544"/>
                <a:pt x="1731707" y="412496"/>
              </a:cubicBezTo>
              <a:cubicBezTo>
                <a:pt x="1730522" y="463346"/>
                <a:pt x="1689716" y="491544"/>
                <a:pt x="1649206" y="494997"/>
              </a:cubicBezTo>
              <a:cubicBezTo>
                <a:pt x="1445076" y="547294"/>
                <a:pt x="1289738" y="466477"/>
                <a:pt x="1173972" y="494997"/>
              </a:cubicBezTo>
              <a:cubicBezTo>
                <a:pt x="1058206" y="523517"/>
                <a:pt x="796639" y="456664"/>
                <a:pt x="667404" y="494997"/>
              </a:cubicBezTo>
              <a:cubicBezTo>
                <a:pt x="538169" y="533330"/>
                <a:pt x="363235" y="487038"/>
                <a:pt x="82501" y="494997"/>
              </a:cubicBezTo>
              <a:cubicBezTo>
                <a:pt x="29162" y="487900"/>
                <a:pt x="2045" y="453676"/>
                <a:pt x="0" y="412496"/>
              </a:cubicBezTo>
              <a:cubicBezTo>
                <a:pt x="-37177" y="274567"/>
                <a:pt x="18770" y="212663"/>
                <a:pt x="0" y="82501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5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 NOT GİR</a:t>
          </a:r>
          <a:endParaRPr lang="tr-TR" sz="18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152400</xdr:colOff>
      <xdr:row>12</xdr:row>
      <xdr:rowOff>304800</xdr:rowOff>
    </xdr:from>
    <xdr:to>
      <xdr:col>28</xdr:col>
      <xdr:colOff>485775</xdr:colOff>
      <xdr:row>15</xdr:row>
      <xdr:rowOff>79553</xdr:rowOff>
    </xdr:to>
    <xdr:sp macro="" textlink="">
      <xdr:nvSpPr>
        <xdr:cNvPr id="9" name="Dikdörtgen: Köşeleri Yuvarlatılmış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 bwMode="auto">
        <a:xfrm>
          <a:off x="8420100" y="3019425"/>
          <a:ext cx="1733550" cy="498653"/>
        </a:xfrm>
        <a:custGeom>
          <a:avLst/>
          <a:gdLst>
            <a:gd name="connsiteX0" fmla="*/ 0 w 1733550"/>
            <a:gd name="connsiteY0" fmla="*/ 83110 h 498653"/>
            <a:gd name="connsiteX1" fmla="*/ 83110 w 1733550"/>
            <a:gd name="connsiteY1" fmla="*/ 0 h 498653"/>
            <a:gd name="connsiteX2" fmla="*/ 574207 w 1733550"/>
            <a:gd name="connsiteY2" fmla="*/ 0 h 498653"/>
            <a:gd name="connsiteX3" fmla="*/ 1127997 w 1733550"/>
            <a:gd name="connsiteY3" fmla="*/ 0 h 498653"/>
            <a:gd name="connsiteX4" fmla="*/ 1650440 w 1733550"/>
            <a:gd name="connsiteY4" fmla="*/ 0 h 498653"/>
            <a:gd name="connsiteX5" fmla="*/ 1733550 w 1733550"/>
            <a:gd name="connsiteY5" fmla="*/ 83110 h 498653"/>
            <a:gd name="connsiteX6" fmla="*/ 1733550 w 1733550"/>
            <a:gd name="connsiteY6" fmla="*/ 415543 h 498653"/>
            <a:gd name="connsiteX7" fmla="*/ 1650440 w 1733550"/>
            <a:gd name="connsiteY7" fmla="*/ 498653 h 498653"/>
            <a:gd name="connsiteX8" fmla="*/ 1175017 w 1733550"/>
            <a:gd name="connsiteY8" fmla="*/ 498653 h 498653"/>
            <a:gd name="connsiteX9" fmla="*/ 652573 w 1733550"/>
            <a:gd name="connsiteY9" fmla="*/ 498653 h 498653"/>
            <a:gd name="connsiteX10" fmla="*/ 83110 w 1733550"/>
            <a:gd name="connsiteY10" fmla="*/ 498653 h 498653"/>
            <a:gd name="connsiteX11" fmla="*/ 0 w 1733550"/>
            <a:gd name="connsiteY11" fmla="*/ 415543 h 498653"/>
            <a:gd name="connsiteX12" fmla="*/ 0 w 1733550"/>
            <a:gd name="connsiteY12" fmla="*/ 83110 h 4986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733550" h="498653" fill="none" extrusionOk="0">
              <a:moveTo>
                <a:pt x="0" y="83110"/>
              </a:moveTo>
              <a:cubicBezTo>
                <a:pt x="-1115" y="36574"/>
                <a:pt x="25731" y="2174"/>
                <a:pt x="83110" y="0"/>
              </a:cubicBezTo>
              <a:cubicBezTo>
                <a:pt x="219498" y="-5067"/>
                <a:pt x="422584" y="29779"/>
                <a:pt x="574207" y="0"/>
              </a:cubicBezTo>
              <a:cubicBezTo>
                <a:pt x="725830" y="-29779"/>
                <a:pt x="857191" y="41295"/>
                <a:pt x="1127997" y="0"/>
              </a:cubicBezTo>
              <a:cubicBezTo>
                <a:pt x="1398803" y="-41295"/>
                <a:pt x="1521419" y="7281"/>
                <a:pt x="1650440" y="0"/>
              </a:cubicBezTo>
              <a:cubicBezTo>
                <a:pt x="1704011" y="1399"/>
                <a:pt x="1735298" y="33950"/>
                <a:pt x="1733550" y="83110"/>
              </a:cubicBezTo>
              <a:cubicBezTo>
                <a:pt x="1761849" y="220730"/>
                <a:pt x="1708741" y="260817"/>
                <a:pt x="1733550" y="415543"/>
              </a:cubicBezTo>
              <a:cubicBezTo>
                <a:pt x="1738948" y="454527"/>
                <a:pt x="1687363" y="492775"/>
                <a:pt x="1650440" y="498653"/>
              </a:cubicBezTo>
              <a:cubicBezTo>
                <a:pt x="1534758" y="505286"/>
                <a:pt x="1302635" y="468485"/>
                <a:pt x="1175017" y="498653"/>
              </a:cubicBezTo>
              <a:cubicBezTo>
                <a:pt x="1047399" y="528821"/>
                <a:pt x="887281" y="454610"/>
                <a:pt x="652573" y="498653"/>
              </a:cubicBezTo>
              <a:cubicBezTo>
                <a:pt x="417865" y="542696"/>
                <a:pt x="211517" y="439484"/>
                <a:pt x="83110" y="498653"/>
              </a:cubicBezTo>
              <a:cubicBezTo>
                <a:pt x="46922" y="497303"/>
                <a:pt x="-1345" y="456769"/>
                <a:pt x="0" y="415543"/>
              </a:cubicBezTo>
              <a:cubicBezTo>
                <a:pt x="-36997" y="298775"/>
                <a:pt x="36397" y="187376"/>
                <a:pt x="0" y="83110"/>
              </a:cubicBezTo>
              <a:close/>
            </a:path>
            <a:path w="1733550" h="498653" stroke="0" extrusionOk="0">
              <a:moveTo>
                <a:pt x="0" y="83110"/>
              </a:moveTo>
              <a:cubicBezTo>
                <a:pt x="556" y="29674"/>
                <a:pt x="35562" y="690"/>
                <a:pt x="83110" y="0"/>
              </a:cubicBezTo>
              <a:cubicBezTo>
                <a:pt x="200422" y="-36881"/>
                <a:pt x="353894" y="21478"/>
                <a:pt x="621227" y="0"/>
              </a:cubicBezTo>
              <a:cubicBezTo>
                <a:pt x="888560" y="-21478"/>
                <a:pt x="970511" y="30499"/>
                <a:pt x="1112323" y="0"/>
              </a:cubicBezTo>
              <a:cubicBezTo>
                <a:pt x="1254135" y="-30499"/>
                <a:pt x="1514267" y="2233"/>
                <a:pt x="1650440" y="0"/>
              </a:cubicBezTo>
              <a:cubicBezTo>
                <a:pt x="1692370" y="2717"/>
                <a:pt x="1733291" y="32725"/>
                <a:pt x="1733550" y="83110"/>
              </a:cubicBezTo>
              <a:cubicBezTo>
                <a:pt x="1760547" y="191857"/>
                <a:pt x="1716469" y="301105"/>
                <a:pt x="1733550" y="415543"/>
              </a:cubicBezTo>
              <a:cubicBezTo>
                <a:pt x="1734553" y="459387"/>
                <a:pt x="1696969" y="501437"/>
                <a:pt x="1650440" y="498653"/>
              </a:cubicBezTo>
              <a:cubicBezTo>
                <a:pt x="1479603" y="511980"/>
                <a:pt x="1261944" y="469885"/>
                <a:pt x="1096650" y="498653"/>
              </a:cubicBezTo>
              <a:cubicBezTo>
                <a:pt x="931356" y="527421"/>
                <a:pt x="745961" y="496236"/>
                <a:pt x="589880" y="498653"/>
              </a:cubicBezTo>
              <a:cubicBezTo>
                <a:pt x="433799" y="501070"/>
                <a:pt x="254252" y="494442"/>
                <a:pt x="83110" y="498653"/>
              </a:cubicBezTo>
              <a:cubicBezTo>
                <a:pt x="47522" y="504223"/>
                <a:pt x="-1803" y="471739"/>
                <a:pt x="0" y="415543"/>
              </a:cubicBezTo>
              <a:cubicBezTo>
                <a:pt x="-34060" y="268427"/>
                <a:pt x="14356" y="179690"/>
                <a:pt x="0" y="8311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 NOT GİR</a:t>
          </a:r>
          <a:endParaRPr lang="tr-TR" sz="20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114299</xdr:colOff>
      <xdr:row>7</xdr:row>
      <xdr:rowOff>0</xdr:rowOff>
    </xdr:from>
    <xdr:to>
      <xdr:col>29</xdr:col>
      <xdr:colOff>533399</xdr:colOff>
      <xdr:row>9</xdr:row>
      <xdr:rowOff>66675</xdr:rowOff>
    </xdr:to>
    <xdr:sp macro="" textlink="">
      <xdr:nvSpPr>
        <xdr:cNvPr id="10" name="Dikdörtgen: Köşeleri Yuvarlatılmış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790AD4E-B8B8-4B33-AA4B-A412526DC39E}"/>
            </a:ext>
          </a:extLst>
        </xdr:cNvPr>
        <xdr:cNvSpPr/>
      </xdr:nvSpPr>
      <xdr:spPr bwMode="auto">
        <a:xfrm>
          <a:off x="8381999" y="1533525"/>
          <a:ext cx="2428875" cy="590550"/>
        </a:xfrm>
        <a:custGeom>
          <a:avLst/>
          <a:gdLst>
            <a:gd name="connsiteX0" fmla="*/ 0 w 2428875"/>
            <a:gd name="connsiteY0" fmla="*/ 98427 h 590550"/>
            <a:gd name="connsiteX1" fmla="*/ 98427 w 2428875"/>
            <a:gd name="connsiteY1" fmla="*/ 0 h 590550"/>
            <a:gd name="connsiteX2" fmla="*/ 678752 w 2428875"/>
            <a:gd name="connsiteY2" fmla="*/ 0 h 590550"/>
            <a:gd name="connsiteX3" fmla="*/ 1192117 w 2428875"/>
            <a:gd name="connsiteY3" fmla="*/ 0 h 590550"/>
            <a:gd name="connsiteX4" fmla="*/ 1727802 w 2428875"/>
            <a:gd name="connsiteY4" fmla="*/ 0 h 590550"/>
            <a:gd name="connsiteX5" fmla="*/ 2330448 w 2428875"/>
            <a:gd name="connsiteY5" fmla="*/ 0 h 590550"/>
            <a:gd name="connsiteX6" fmla="*/ 2428875 w 2428875"/>
            <a:gd name="connsiteY6" fmla="*/ 98427 h 590550"/>
            <a:gd name="connsiteX7" fmla="*/ 2428875 w 2428875"/>
            <a:gd name="connsiteY7" fmla="*/ 492123 h 590550"/>
            <a:gd name="connsiteX8" fmla="*/ 2330448 w 2428875"/>
            <a:gd name="connsiteY8" fmla="*/ 590550 h 590550"/>
            <a:gd name="connsiteX9" fmla="*/ 1839403 w 2428875"/>
            <a:gd name="connsiteY9" fmla="*/ 590550 h 590550"/>
            <a:gd name="connsiteX10" fmla="*/ 1303718 w 2428875"/>
            <a:gd name="connsiteY10" fmla="*/ 590550 h 590550"/>
            <a:gd name="connsiteX11" fmla="*/ 745713 w 2428875"/>
            <a:gd name="connsiteY11" fmla="*/ 590550 h 590550"/>
            <a:gd name="connsiteX12" fmla="*/ 98427 w 2428875"/>
            <a:gd name="connsiteY12" fmla="*/ 590550 h 590550"/>
            <a:gd name="connsiteX13" fmla="*/ 0 w 2428875"/>
            <a:gd name="connsiteY13" fmla="*/ 492123 h 590550"/>
            <a:gd name="connsiteX14" fmla="*/ 0 w 2428875"/>
            <a:gd name="connsiteY14" fmla="*/ 98427 h 590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28875" h="590550" fill="none" extrusionOk="0">
              <a:moveTo>
                <a:pt x="0" y="98427"/>
              </a:moveTo>
              <a:cubicBezTo>
                <a:pt x="-13220" y="44032"/>
                <a:pt x="33347" y="-383"/>
                <a:pt x="98427" y="0"/>
              </a:cubicBezTo>
              <a:cubicBezTo>
                <a:pt x="281118" y="-18055"/>
                <a:pt x="525912" y="11266"/>
                <a:pt x="678752" y="0"/>
              </a:cubicBezTo>
              <a:cubicBezTo>
                <a:pt x="831593" y="-11266"/>
                <a:pt x="992362" y="36978"/>
                <a:pt x="1192117" y="0"/>
              </a:cubicBezTo>
              <a:cubicBezTo>
                <a:pt x="1391873" y="-36978"/>
                <a:pt x="1479678" y="24299"/>
                <a:pt x="1727802" y="0"/>
              </a:cubicBezTo>
              <a:cubicBezTo>
                <a:pt x="1975926" y="-24299"/>
                <a:pt x="2033916" y="40964"/>
                <a:pt x="2330448" y="0"/>
              </a:cubicBezTo>
              <a:cubicBezTo>
                <a:pt x="2398897" y="-5622"/>
                <a:pt x="2420115" y="49753"/>
                <a:pt x="2428875" y="98427"/>
              </a:cubicBezTo>
              <a:cubicBezTo>
                <a:pt x="2444441" y="178639"/>
                <a:pt x="2417908" y="368405"/>
                <a:pt x="2428875" y="492123"/>
              </a:cubicBezTo>
              <a:cubicBezTo>
                <a:pt x="2413384" y="546911"/>
                <a:pt x="2383484" y="588958"/>
                <a:pt x="2330448" y="590550"/>
              </a:cubicBezTo>
              <a:cubicBezTo>
                <a:pt x="2192940" y="591434"/>
                <a:pt x="2003778" y="552286"/>
                <a:pt x="1839403" y="590550"/>
              </a:cubicBezTo>
              <a:cubicBezTo>
                <a:pt x="1675028" y="628814"/>
                <a:pt x="1549535" y="586480"/>
                <a:pt x="1303718" y="590550"/>
              </a:cubicBezTo>
              <a:cubicBezTo>
                <a:pt x="1057902" y="594620"/>
                <a:pt x="945870" y="565094"/>
                <a:pt x="745713" y="590550"/>
              </a:cubicBezTo>
              <a:cubicBezTo>
                <a:pt x="545557" y="616006"/>
                <a:pt x="357128" y="527432"/>
                <a:pt x="98427" y="590550"/>
              </a:cubicBezTo>
              <a:cubicBezTo>
                <a:pt x="41899" y="600930"/>
                <a:pt x="-5366" y="547441"/>
                <a:pt x="0" y="492123"/>
              </a:cubicBezTo>
              <a:cubicBezTo>
                <a:pt x="-36421" y="381350"/>
                <a:pt x="36644" y="259775"/>
                <a:pt x="0" y="98427"/>
              </a:cubicBezTo>
              <a:close/>
            </a:path>
            <a:path w="2428875" h="590550" stroke="0" extrusionOk="0">
              <a:moveTo>
                <a:pt x="0" y="98427"/>
              </a:moveTo>
              <a:cubicBezTo>
                <a:pt x="105" y="47162"/>
                <a:pt x="35762" y="7071"/>
                <a:pt x="98427" y="0"/>
              </a:cubicBezTo>
              <a:cubicBezTo>
                <a:pt x="244796" y="-6292"/>
                <a:pt x="415696" y="18170"/>
                <a:pt x="634112" y="0"/>
              </a:cubicBezTo>
              <a:cubicBezTo>
                <a:pt x="852529" y="-18170"/>
                <a:pt x="1007920" y="19613"/>
                <a:pt x="1192117" y="0"/>
              </a:cubicBezTo>
              <a:cubicBezTo>
                <a:pt x="1376315" y="-19613"/>
                <a:pt x="1515211" y="2987"/>
                <a:pt x="1705482" y="0"/>
              </a:cubicBezTo>
              <a:cubicBezTo>
                <a:pt x="1895754" y="-2987"/>
                <a:pt x="2088600" y="11537"/>
                <a:pt x="2330448" y="0"/>
              </a:cubicBezTo>
              <a:cubicBezTo>
                <a:pt x="2385251" y="-7695"/>
                <a:pt x="2423706" y="46200"/>
                <a:pt x="2428875" y="98427"/>
              </a:cubicBezTo>
              <a:cubicBezTo>
                <a:pt x="2466344" y="186497"/>
                <a:pt x="2425960" y="369214"/>
                <a:pt x="2428875" y="492123"/>
              </a:cubicBezTo>
              <a:cubicBezTo>
                <a:pt x="2426031" y="561306"/>
                <a:pt x="2384387" y="584291"/>
                <a:pt x="2330448" y="590550"/>
              </a:cubicBezTo>
              <a:cubicBezTo>
                <a:pt x="2036606" y="611656"/>
                <a:pt x="1873355" y="525992"/>
                <a:pt x="1727802" y="590550"/>
              </a:cubicBezTo>
              <a:cubicBezTo>
                <a:pt x="1582249" y="655108"/>
                <a:pt x="1296610" y="555193"/>
                <a:pt x="1147477" y="590550"/>
              </a:cubicBezTo>
              <a:cubicBezTo>
                <a:pt x="998344" y="625907"/>
                <a:pt x="479986" y="530862"/>
                <a:pt x="98427" y="590550"/>
              </a:cubicBezTo>
              <a:cubicBezTo>
                <a:pt x="51891" y="589773"/>
                <a:pt x="-8088" y="556302"/>
                <a:pt x="0" y="492123"/>
              </a:cubicBezTo>
              <a:cubicBezTo>
                <a:pt x="-13562" y="369674"/>
                <a:pt x="39274" y="284292"/>
                <a:pt x="0" y="9842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4-SENARYO BAREMİ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21</xdr:col>
      <xdr:colOff>252669</xdr:colOff>
      <xdr:row>19</xdr:row>
      <xdr:rowOff>133350</xdr:rowOff>
    </xdr:from>
    <xdr:ext cx="3495949" cy="479251"/>
    <xdr:pic>
      <xdr:nvPicPr>
        <xdr:cNvPr id="11" name="Resim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080EEB-1687-4FF9-82E4-1A86FD1EB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5894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10</xdr:col>
      <xdr:colOff>193321</xdr:colOff>
      <xdr:row>19</xdr:row>
      <xdr:rowOff>133350</xdr:rowOff>
    </xdr:from>
    <xdr:ext cx="3495949" cy="479251"/>
    <xdr:pic>
      <xdr:nvPicPr>
        <xdr:cNvPr id="13" name="Resim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9E1547F-6BD4-4C28-A2A1-D7B7D9389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8971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133350</xdr:rowOff>
    </xdr:from>
    <xdr:ext cx="3495949" cy="479251"/>
    <xdr:pic>
      <xdr:nvPicPr>
        <xdr:cNvPr id="14" name="Resim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53F77D0-83D6-46C1-9D0F-943B1F6B7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19575"/>
          <a:ext cx="3495949" cy="479251"/>
        </a:xfrm>
        <a:prstGeom prst="rect">
          <a:avLst/>
        </a:prstGeom>
      </xdr:spPr>
    </xdr:pic>
    <xdr:clientData/>
  </xdr:oneCellAnchor>
  <xdr:oneCellAnchor>
    <xdr:from>
      <xdr:col>8</xdr:col>
      <xdr:colOff>133350</xdr:colOff>
      <xdr:row>13</xdr:row>
      <xdr:rowOff>85725</xdr:rowOff>
    </xdr:from>
    <xdr:ext cx="3495949" cy="479251"/>
    <xdr:pic>
      <xdr:nvPicPr>
        <xdr:cNvPr id="18" name="Resim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252845-592C-4079-A508-1B38EEE3B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0" y="3124200"/>
          <a:ext cx="3495949" cy="4792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57264</xdr:colOff>
      <xdr:row>6</xdr:row>
      <xdr:rowOff>91399</xdr:rowOff>
    </xdr:from>
    <xdr:to>
      <xdr:col>14</xdr:col>
      <xdr:colOff>86591</xdr:colOff>
      <xdr:row>7</xdr:row>
      <xdr:rowOff>232316</xdr:rowOff>
    </xdr:to>
    <xdr:sp macro="" textlink="">
      <xdr:nvSpPr>
        <xdr:cNvPr id="3" name="Dikdörtgen: Köşeleri Yuvarlatılmış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 bwMode="auto">
        <a:xfrm>
          <a:off x="11175537" y="2238854"/>
          <a:ext cx="2453872" cy="521917"/>
        </a:xfrm>
        <a:custGeom>
          <a:avLst/>
          <a:gdLst>
            <a:gd name="connsiteX0" fmla="*/ 0 w 2453872"/>
            <a:gd name="connsiteY0" fmla="*/ 86988 h 521917"/>
            <a:gd name="connsiteX1" fmla="*/ 86988 w 2453872"/>
            <a:gd name="connsiteY1" fmla="*/ 0 h 521917"/>
            <a:gd name="connsiteX2" fmla="*/ 702560 w 2453872"/>
            <a:gd name="connsiteY2" fmla="*/ 0 h 521917"/>
            <a:gd name="connsiteX3" fmla="*/ 1318132 w 2453872"/>
            <a:gd name="connsiteY3" fmla="*/ 0 h 521917"/>
            <a:gd name="connsiteX4" fmla="*/ 1819709 w 2453872"/>
            <a:gd name="connsiteY4" fmla="*/ 0 h 521917"/>
            <a:gd name="connsiteX5" fmla="*/ 2366884 w 2453872"/>
            <a:gd name="connsiteY5" fmla="*/ 0 h 521917"/>
            <a:gd name="connsiteX6" fmla="*/ 2453872 w 2453872"/>
            <a:gd name="connsiteY6" fmla="*/ 86988 h 521917"/>
            <a:gd name="connsiteX7" fmla="*/ 2453872 w 2453872"/>
            <a:gd name="connsiteY7" fmla="*/ 434929 h 521917"/>
            <a:gd name="connsiteX8" fmla="*/ 2366884 w 2453872"/>
            <a:gd name="connsiteY8" fmla="*/ 521917 h 521917"/>
            <a:gd name="connsiteX9" fmla="*/ 1796910 w 2453872"/>
            <a:gd name="connsiteY9" fmla="*/ 521917 h 521917"/>
            <a:gd name="connsiteX10" fmla="*/ 1295333 w 2453872"/>
            <a:gd name="connsiteY10" fmla="*/ 521917 h 521917"/>
            <a:gd name="connsiteX11" fmla="*/ 725359 w 2453872"/>
            <a:gd name="connsiteY11" fmla="*/ 521917 h 521917"/>
            <a:gd name="connsiteX12" fmla="*/ 86988 w 2453872"/>
            <a:gd name="connsiteY12" fmla="*/ 521917 h 521917"/>
            <a:gd name="connsiteX13" fmla="*/ 0 w 2453872"/>
            <a:gd name="connsiteY13" fmla="*/ 434929 h 521917"/>
            <a:gd name="connsiteX14" fmla="*/ 0 w 2453872"/>
            <a:gd name="connsiteY14" fmla="*/ 86988 h 5219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53872" h="521917" fill="none" extrusionOk="0">
              <a:moveTo>
                <a:pt x="0" y="86988"/>
              </a:moveTo>
              <a:cubicBezTo>
                <a:pt x="8039" y="36606"/>
                <a:pt x="47737" y="-1200"/>
                <a:pt x="86988" y="0"/>
              </a:cubicBezTo>
              <a:cubicBezTo>
                <a:pt x="219728" y="-38269"/>
                <a:pt x="571384" y="9616"/>
                <a:pt x="702560" y="0"/>
              </a:cubicBezTo>
              <a:cubicBezTo>
                <a:pt x="833736" y="-9616"/>
                <a:pt x="1115753" y="56458"/>
                <a:pt x="1318132" y="0"/>
              </a:cubicBezTo>
              <a:cubicBezTo>
                <a:pt x="1520511" y="-56458"/>
                <a:pt x="1701453" y="49262"/>
                <a:pt x="1819709" y="0"/>
              </a:cubicBezTo>
              <a:cubicBezTo>
                <a:pt x="1937965" y="-49262"/>
                <a:pt x="2244657" y="59010"/>
                <a:pt x="2366884" y="0"/>
              </a:cubicBezTo>
              <a:cubicBezTo>
                <a:pt x="2405208" y="-7264"/>
                <a:pt x="2457917" y="34685"/>
                <a:pt x="2453872" y="86988"/>
              </a:cubicBezTo>
              <a:cubicBezTo>
                <a:pt x="2468925" y="220516"/>
                <a:pt x="2424056" y="284367"/>
                <a:pt x="2453872" y="434929"/>
              </a:cubicBezTo>
              <a:cubicBezTo>
                <a:pt x="2455573" y="482095"/>
                <a:pt x="2418954" y="521608"/>
                <a:pt x="2366884" y="521917"/>
              </a:cubicBezTo>
              <a:cubicBezTo>
                <a:pt x="2145233" y="543914"/>
                <a:pt x="2059815" y="483766"/>
                <a:pt x="1796910" y="521917"/>
              </a:cubicBezTo>
              <a:cubicBezTo>
                <a:pt x="1534005" y="560068"/>
                <a:pt x="1515467" y="492820"/>
                <a:pt x="1295333" y="521917"/>
              </a:cubicBezTo>
              <a:cubicBezTo>
                <a:pt x="1075199" y="551014"/>
                <a:pt x="946051" y="479489"/>
                <a:pt x="725359" y="521917"/>
              </a:cubicBezTo>
              <a:cubicBezTo>
                <a:pt x="504667" y="564345"/>
                <a:pt x="331595" y="474389"/>
                <a:pt x="86988" y="521917"/>
              </a:cubicBezTo>
              <a:cubicBezTo>
                <a:pt x="37193" y="509522"/>
                <a:pt x="1001" y="484001"/>
                <a:pt x="0" y="434929"/>
              </a:cubicBezTo>
              <a:cubicBezTo>
                <a:pt x="-33498" y="341699"/>
                <a:pt x="17736" y="224598"/>
                <a:pt x="0" y="86988"/>
              </a:cubicBezTo>
              <a:close/>
            </a:path>
            <a:path w="2453872" h="521917" stroke="0" extrusionOk="0">
              <a:moveTo>
                <a:pt x="0" y="86988"/>
              </a:moveTo>
              <a:cubicBezTo>
                <a:pt x="7069" y="44054"/>
                <a:pt x="42261" y="-2835"/>
                <a:pt x="86988" y="0"/>
              </a:cubicBezTo>
              <a:cubicBezTo>
                <a:pt x="256398" y="-35890"/>
                <a:pt x="404222" y="12338"/>
                <a:pt x="679761" y="0"/>
              </a:cubicBezTo>
              <a:cubicBezTo>
                <a:pt x="955300" y="-12338"/>
                <a:pt x="990207" y="42015"/>
                <a:pt x="1249735" y="0"/>
              </a:cubicBezTo>
              <a:cubicBezTo>
                <a:pt x="1509263" y="-42015"/>
                <a:pt x="1685853" y="27665"/>
                <a:pt x="1865307" y="0"/>
              </a:cubicBezTo>
              <a:cubicBezTo>
                <a:pt x="2044761" y="-27665"/>
                <a:pt x="2140132" y="19705"/>
                <a:pt x="2366884" y="0"/>
              </a:cubicBezTo>
              <a:cubicBezTo>
                <a:pt x="2410992" y="5189"/>
                <a:pt x="2449129" y="39713"/>
                <a:pt x="2453872" y="86988"/>
              </a:cubicBezTo>
              <a:cubicBezTo>
                <a:pt x="2495326" y="204511"/>
                <a:pt x="2446790" y="290950"/>
                <a:pt x="2453872" y="434929"/>
              </a:cubicBezTo>
              <a:cubicBezTo>
                <a:pt x="2444347" y="483155"/>
                <a:pt x="2405108" y="526080"/>
                <a:pt x="2366884" y="521917"/>
              </a:cubicBezTo>
              <a:cubicBezTo>
                <a:pt x="2113228" y="529066"/>
                <a:pt x="2069698" y="482573"/>
                <a:pt x="1796910" y="521917"/>
              </a:cubicBezTo>
              <a:cubicBezTo>
                <a:pt x="1524122" y="561261"/>
                <a:pt x="1468842" y="501853"/>
                <a:pt x="1249735" y="521917"/>
              </a:cubicBezTo>
              <a:cubicBezTo>
                <a:pt x="1030628" y="541981"/>
                <a:pt x="886736" y="463808"/>
                <a:pt x="656962" y="521917"/>
              </a:cubicBezTo>
              <a:cubicBezTo>
                <a:pt x="427188" y="580026"/>
                <a:pt x="281400" y="463789"/>
                <a:pt x="86988" y="521917"/>
              </a:cubicBezTo>
              <a:cubicBezTo>
                <a:pt x="48265" y="526864"/>
                <a:pt x="-9539" y="484488"/>
                <a:pt x="0" y="434929"/>
              </a:cubicBezTo>
              <a:cubicBezTo>
                <a:pt x="-439" y="354636"/>
                <a:pt x="41329" y="244856"/>
                <a:pt x="0" y="86988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1171043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</a:rPr>
            <a:t>4-SENARYO</a:t>
          </a:r>
          <a:r>
            <a:rPr lang="tr-TR" sz="1400" b="1" baseline="0">
              <a:solidFill>
                <a:schemeClr val="bg1"/>
              </a:solidFill>
              <a:effectLst/>
              <a:latin typeface="Arial Black" panose="020B0A04020102020204" pitchFamily="34" charset="0"/>
            </a:rPr>
            <a:t> BAREMİ</a:t>
          </a:r>
          <a:endParaRPr lang="tr-TR" sz="1400" b="1">
            <a:solidFill>
              <a:schemeClr val="bg1"/>
            </a:solidFill>
            <a:effectLst/>
            <a:latin typeface="Arial Black" panose="020B0A04020102020204" pitchFamily="34" charset="0"/>
          </a:endParaRPr>
        </a:p>
      </xdr:txBody>
    </xdr:sp>
    <xdr:clientData/>
  </xdr:twoCellAnchor>
  <xdr:oneCellAnchor>
    <xdr:from>
      <xdr:col>11</xdr:col>
      <xdr:colOff>35883</xdr:colOff>
      <xdr:row>0</xdr:row>
      <xdr:rowOff>44802</xdr:rowOff>
    </xdr:from>
    <xdr:ext cx="1353141" cy="1293555"/>
    <xdr:pic>
      <xdr:nvPicPr>
        <xdr:cNvPr id="4" name="Resim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0292" y="44802"/>
          <a:ext cx="1353141" cy="1293555"/>
        </a:xfrm>
        <a:prstGeom prst="rect">
          <a:avLst/>
        </a:prstGeom>
      </xdr:spPr>
    </xdr:pic>
    <xdr:clientData/>
  </xdr:oneCellAnchor>
  <xdr:twoCellAnchor>
    <xdr:from>
      <xdr:col>10</xdr:col>
      <xdr:colOff>34530</xdr:colOff>
      <xdr:row>4</xdr:row>
      <xdr:rowOff>116158</xdr:rowOff>
    </xdr:from>
    <xdr:to>
      <xdr:col>14</xdr:col>
      <xdr:colOff>121790</xdr:colOff>
      <xdr:row>5</xdr:row>
      <xdr:rowOff>278780</xdr:rowOff>
    </xdr:to>
    <xdr:sp macro="" textlink="">
      <xdr:nvSpPr>
        <xdr:cNvPr id="5" name="Dikdörtgen: Köşeleri Yuvarlatılmış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 bwMode="auto">
        <a:xfrm>
          <a:off x="11152803" y="1501613"/>
          <a:ext cx="2511805" cy="543622"/>
        </a:xfrm>
        <a:custGeom>
          <a:avLst/>
          <a:gdLst>
            <a:gd name="connsiteX0" fmla="*/ 0 w 2511805"/>
            <a:gd name="connsiteY0" fmla="*/ 90605 h 543622"/>
            <a:gd name="connsiteX1" fmla="*/ 90605 w 2511805"/>
            <a:gd name="connsiteY1" fmla="*/ 0 h 543622"/>
            <a:gd name="connsiteX2" fmla="*/ 696560 w 2511805"/>
            <a:gd name="connsiteY2" fmla="*/ 0 h 543622"/>
            <a:gd name="connsiteX3" fmla="*/ 1302514 w 2511805"/>
            <a:gd name="connsiteY3" fmla="*/ 0 h 543622"/>
            <a:gd name="connsiteX4" fmla="*/ 1908469 w 2511805"/>
            <a:gd name="connsiteY4" fmla="*/ 0 h 543622"/>
            <a:gd name="connsiteX5" fmla="*/ 2421200 w 2511805"/>
            <a:gd name="connsiteY5" fmla="*/ 0 h 543622"/>
            <a:gd name="connsiteX6" fmla="*/ 2511805 w 2511805"/>
            <a:gd name="connsiteY6" fmla="*/ 90605 h 543622"/>
            <a:gd name="connsiteX7" fmla="*/ 2511805 w 2511805"/>
            <a:gd name="connsiteY7" fmla="*/ 453017 h 543622"/>
            <a:gd name="connsiteX8" fmla="*/ 2421200 w 2511805"/>
            <a:gd name="connsiteY8" fmla="*/ 543622 h 543622"/>
            <a:gd name="connsiteX9" fmla="*/ 1861857 w 2511805"/>
            <a:gd name="connsiteY9" fmla="*/ 543622 h 543622"/>
            <a:gd name="connsiteX10" fmla="*/ 1279208 w 2511805"/>
            <a:gd name="connsiteY10" fmla="*/ 543622 h 543622"/>
            <a:gd name="connsiteX11" fmla="*/ 673254 w 2511805"/>
            <a:gd name="connsiteY11" fmla="*/ 543622 h 543622"/>
            <a:gd name="connsiteX12" fmla="*/ 90605 w 2511805"/>
            <a:gd name="connsiteY12" fmla="*/ 543622 h 543622"/>
            <a:gd name="connsiteX13" fmla="*/ 0 w 2511805"/>
            <a:gd name="connsiteY13" fmla="*/ 453017 h 543622"/>
            <a:gd name="connsiteX14" fmla="*/ 0 w 2511805"/>
            <a:gd name="connsiteY14" fmla="*/ 90605 h 5436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11805" h="543622" fill="none" extrusionOk="0">
              <a:moveTo>
                <a:pt x="0" y="90605"/>
              </a:moveTo>
              <a:cubicBezTo>
                <a:pt x="8706" y="47560"/>
                <a:pt x="46784" y="-6995"/>
                <a:pt x="90605" y="0"/>
              </a:cubicBezTo>
              <a:cubicBezTo>
                <a:pt x="304600" y="-50173"/>
                <a:pt x="555435" y="67116"/>
                <a:pt x="696560" y="0"/>
              </a:cubicBezTo>
              <a:cubicBezTo>
                <a:pt x="837685" y="-67116"/>
                <a:pt x="1158724" y="31695"/>
                <a:pt x="1302514" y="0"/>
              </a:cubicBezTo>
              <a:cubicBezTo>
                <a:pt x="1446304" y="-31695"/>
                <a:pt x="1663572" y="30361"/>
                <a:pt x="1908469" y="0"/>
              </a:cubicBezTo>
              <a:cubicBezTo>
                <a:pt x="2153366" y="-30361"/>
                <a:pt x="2306367" y="27662"/>
                <a:pt x="2421200" y="0"/>
              </a:cubicBezTo>
              <a:cubicBezTo>
                <a:pt x="2478077" y="6705"/>
                <a:pt x="2500967" y="39662"/>
                <a:pt x="2511805" y="90605"/>
              </a:cubicBezTo>
              <a:cubicBezTo>
                <a:pt x="2526931" y="165167"/>
                <a:pt x="2504303" y="300067"/>
                <a:pt x="2511805" y="453017"/>
              </a:cubicBezTo>
              <a:cubicBezTo>
                <a:pt x="2501978" y="500470"/>
                <a:pt x="2475879" y="540461"/>
                <a:pt x="2421200" y="543622"/>
              </a:cubicBezTo>
              <a:cubicBezTo>
                <a:pt x="2245625" y="605741"/>
                <a:pt x="1992971" y="507207"/>
                <a:pt x="1861857" y="543622"/>
              </a:cubicBezTo>
              <a:cubicBezTo>
                <a:pt x="1730743" y="580037"/>
                <a:pt x="1496541" y="523343"/>
                <a:pt x="1279208" y="543622"/>
              </a:cubicBezTo>
              <a:cubicBezTo>
                <a:pt x="1061875" y="563901"/>
                <a:pt x="905008" y="524476"/>
                <a:pt x="673254" y="543622"/>
              </a:cubicBezTo>
              <a:cubicBezTo>
                <a:pt x="441500" y="562768"/>
                <a:pt x="342191" y="497575"/>
                <a:pt x="90605" y="543622"/>
              </a:cubicBezTo>
              <a:cubicBezTo>
                <a:pt x="38426" y="547948"/>
                <a:pt x="13370" y="506654"/>
                <a:pt x="0" y="453017"/>
              </a:cubicBezTo>
              <a:cubicBezTo>
                <a:pt x="-17194" y="307761"/>
                <a:pt x="22599" y="264121"/>
                <a:pt x="0" y="90605"/>
              </a:cubicBezTo>
              <a:close/>
            </a:path>
            <a:path w="2511805" h="543622" stroke="0" extrusionOk="0">
              <a:moveTo>
                <a:pt x="0" y="90605"/>
              </a:moveTo>
              <a:cubicBezTo>
                <a:pt x="972" y="44885"/>
                <a:pt x="43143" y="7422"/>
                <a:pt x="90605" y="0"/>
              </a:cubicBezTo>
              <a:cubicBezTo>
                <a:pt x="209757" y="-31315"/>
                <a:pt x="418638" y="13615"/>
                <a:pt x="649948" y="0"/>
              </a:cubicBezTo>
              <a:cubicBezTo>
                <a:pt x="881258" y="-13615"/>
                <a:pt x="977643" y="19340"/>
                <a:pt x="1162679" y="0"/>
              </a:cubicBezTo>
              <a:cubicBezTo>
                <a:pt x="1347715" y="-19340"/>
                <a:pt x="1436969" y="58886"/>
                <a:pt x="1698716" y="0"/>
              </a:cubicBezTo>
              <a:cubicBezTo>
                <a:pt x="1960463" y="-58886"/>
                <a:pt x="2110390" y="71965"/>
                <a:pt x="2421200" y="0"/>
              </a:cubicBezTo>
              <a:cubicBezTo>
                <a:pt x="2476001" y="13482"/>
                <a:pt x="2506186" y="29342"/>
                <a:pt x="2511805" y="90605"/>
              </a:cubicBezTo>
              <a:cubicBezTo>
                <a:pt x="2533912" y="255427"/>
                <a:pt x="2497821" y="365743"/>
                <a:pt x="2511805" y="453017"/>
              </a:cubicBezTo>
              <a:cubicBezTo>
                <a:pt x="2501897" y="496982"/>
                <a:pt x="2465061" y="534523"/>
                <a:pt x="2421200" y="543622"/>
              </a:cubicBezTo>
              <a:cubicBezTo>
                <a:pt x="2181789" y="567309"/>
                <a:pt x="2105928" y="484902"/>
                <a:pt x="1838551" y="543622"/>
              </a:cubicBezTo>
              <a:cubicBezTo>
                <a:pt x="1571174" y="602342"/>
                <a:pt x="1471739" y="516744"/>
                <a:pt x="1302514" y="543622"/>
              </a:cubicBezTo>
              <a:cubicBezTo>
                <a:pt x="1133289" y="570500"/>
                <a:pt x="958355" y="498994"/>
                <a:pt x="789784" y="543622"/>
              </a:cubicBezTo>
              <a:cubicBezTo>
                <a:pt x="621213" y="588250"/>
                <a:pt x="362391" y="520178"/>
                <a:pt x="90605" y="543622"/>
              </a:cubicBezTo>
              <a:cubicBezTo>
                <a:pt x="52946" y="536575"/>
                <a:pt x="10479" y="508766"/>
                <a:pt x="0" y="453017"/>
              </a:cubicBezTo>
              <a:cubicBezTo>
                <a:pt x="-27831" y="303807"/>
                <a:pt x="42356" y="249324"/>
                <a:pt x="0" y="90605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twoCellAnchor>
    <xdr:from>
      <xdr:col>10</xdr:col>
      <xdr:colOff>50676</xdr:colOff>
      <xdr:row>11</xdr:row>
      <xdr:rowOff>311830</xdr:rowOff>
    </xdr:from>
    <xdr:to>
      <xdr:col>14</xdr:col>
      <xdr:colOff>132222</xdr:colOff>
      <xdr:row>13</xdr:row>
      <xdr:rowOff>46464</xdr:rowOff>
    </xdr:to>
    <xdr:sp macro="" textlink="">
      <xdr:nvSpPr>
        <xdr:cNvPr id="6" name="Dikdörtgen: Köşeleri Yuvarlatılmış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11168949" y="4364285"/>
          <a:ext cx="2506091" cy="496634"/>
        </a:xfrm>
        <a:custGeom>
          <a:avLst/>
          <a:gdLst>
            <a:gd name="connsiteX0" fmla="*/ 0 w 2506091"/>
            <a:gd name="connsiteY0" fmla="*/ 82774 h 496634"/>
            <a:gd name="connsiteX1" fmla="*/ 82774 w 2506091"/>
            <a:gd name="connsiteY1" fmla="*/ 0 h 496634"/>
            <a:gd name="connsiteX2" fmla="*/ 621099 w 2506091"/>
            <a:gd name="connsiteY2" fmla="*/ 0 h 496634"/>
            <a:gd name="connsiteX3" fmla="*/ 1229640 w 2506091"/>
            <a:gd name="connsiteY3" fmla="*/ 0 h 496634"/>
            <a:gd name="connsiteX4" fmla="*/ 1791370 w 2506091"/>
            <a:gd name="connsiteY4" fmla="*/ 0 h 496634"/>
            <a:gd name="connsiteX5" fmla="*/ 2423317 w 2506091"/>
            <a:gd name="connsiteY5" fmla="*/ 0 h 496634"/>
            <a:gd name="connsiteX6" fmla="*/ 2506091 w 2506091"/>
            <a:gd name="connsiteY6" fmla="*/ 82774 h 496634"/>
            <a:gd name="connsiteX7" fmla="*/ 2506091 w 2506091"/>
            <a:gd name="connsiteY7" fmla="*/ 413860 h 496634"/>
            <a:gd name="connsiteX8" fmla="*/ 2423317 w 2506091"/>
            <a:gd name="connsiteY8" fmla="*/ 496634 h 496634"/>
            <a:gd name="connsiteX9" fmla="*/ 1861587 w 2506091"/>
            <a:gd name="connsiteY9" fmla="*/ 496634 h 496634"/>
            <a:gd name="connsiteX10" fmla="*/ 1299856 w 2506091"/>
            <a:gd name="connsiteY10" fmla="*/ 496634 h 496634"/>
            <a:gd name="connsiteX11" fmla="*/ 784937 w 2506091"/>
            <a:gd name="connsiteY11" fmla="*/ 496634 h 496634"/>
            <a:gd name="connsiteX12" fmla="*/ 82774 w 2506091"/>
            <a:gd name="connsiteY12" fmla="*/ 496634 h 496634"/>
            <a:gd name="connsiteX13" fmla="*/ 0 w 2506091"/>
            <a:gd name="connsiteY13" fmla="*/ 413860 h 496634"/>
            <a:gd name="connsiteX14" fmla="*/ 0 w 2506091"/>
            <a:gd name="connsiteY14" fmla="*/ 82774 h 4966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06091" h="496634" fill="none" extrusionOk="0">
              <a:moveTo>
                <a:pt x="0" y="82774"/>
              </a:moveTo>
              <a:cubicBezTo>
                <a:pt x="-8600" y="39820"/>
                <a:pt x="47423" y="2775"/>
                <a:pt x="82774" y="0"/>
              </a:cubicBezTo>
              <a:cubicBezTo>
                <a:pt x="195653" y="-34748"/>
                <a:pt x="486089" y="1415"/>
                <a:pt x="621099" y="0"/>
              </a:cubicBezTo>
              <a:cubicBezTo>
                <a:pt x="756110" y="-1415"/>
                <a:pt x="1057835" y="30794"/>
                <a:pt x="1229640" y="0"/>
              </a:cubicBezTo>
              <a:cubicBezTo>
                <a:pt x="1401445" y="-30794"/>
                <a:pt x="1524860" y="61713"/>
                <a:pt x="1791370" y="0"/>
              </a:cubicBezTo>
              <a:cubicBezTo>
                <a:pt x="2057880" y="-61713"/>
                <a:pt x="2216701" y="11659"/>
                <a:pt x="2423317" y="0"/>
              </a:cubicBezTo>
              <a:cubicBezTo>
                <a:pt x="2468067" y="973"/>
                <a:pt x="2508993" y="32000"/>
                <a:pt x="2506091" y="82774"/>
              </a:cubicBezTo>
              <a:cubicBezTo>
                <a:pt x="2538979" y="200407"/>
                <a:pt x="2498331" y="308471"/>
                <a:pt x="2506091" y="413860"/>
              </a:cubicBezTo>
              <a:cubicBezTo>
                <a:pt x="2508134" y="460938"/>
                <a:pt x="2475742" y="497406"/>
                <a:pt x="2423317" y="496634"/>
              </a:cubicBezTo>
              <a:cubicBezTo>
                <a:pt x="2188773" y="517913"/>
                <a:pt x="2034017" y="468298"/>
                <a:pt x="1861587" y="496634"/>
              </a:cubicBezTo>
              <a:cubicBezTo>
                <a:pt x="1689157" y="524970"/>
                <a:pt x="1475491" y="462818"/>
                <a:pt x="1299856" y="496634"/>
              </a:cubicBezTo>
              <a:cubicBezTo>
                <a:pt x="1124221" y="530450"/>
                <a:pt x="914660" y="440307"/>
                <a:pt x="784937" y="496634"/>
              </a:cubicBezTo>
              <a:cubicBezTo>
                <a:pt x="655214" y="552961"/>
                <a:pt x="391372" y="484039"/>
                <a:pt x="82774" y="496634"/>
              </a:cubicBezTo>
              <a:cubicBezTo>
                <a:pt x="36029" y="489803"/>
                <a:pt x="2345" y="462615"/>
                <a:pt x="0" y="413860"/>
              </a:cubicBezTo>
              <a:cubicBezTo>
                <a:pt x="-21531" y="314356"/>
                <a:pt x="18004" y="216940"/>
                <a:pt x="0" y="82774"/>
              </a:cubicBezTo>
              <a:close/>
            </a:path>
            <a:path w="2506091" h="496634" stroke="0" extrusionOk="0">
              <a:moveTo>
                <a:pt x="0" y="82774"/>
              </a:moveTo>
              <a:cubicBezTo>
                <a:pt x="3735" y="37708"/>
                <a:pt x="38489" y="-283"/>
                <a:pt x="82774" y="0"/>
              </a:cubicBezTo>
              <a:cubicBezTo>
                <a:pt x="232761" y="-38557"/>
                <a:pt x="486428" y="21297"/>
                <a:pt x="621099" y="0"/>
              </a:cubicBezTo>
              <a:cubicBezTo>
                <a:pt x="755770" y="-21297"/>
                <a:pt x="1090046" y="73619"/>
                <a:pt x="1253046" y="0"/>
              </a:cubicBezTo>
              <a:cubicBezTo>
                <a:pt x="1416046" y="-73619"/>
                <a:pt x="1653486" y="44035"/>
                <a:pt x="1767965" y="0"/>
              </a:cubicBezTo>
              <a:cubicBezTo>
                <a:pt x="1882444" y="-44035"/>
                <a:pt x="2099432" y="75453"/>
                <a:pt x="2423317" y="0"/>
              </a:cubicBezTo>
              <a:cubicBezTo>
                <a:pt x="2478133" y="-1091"/>
                <a:pt x="2507088" y="32870"/>
                <a:pt x="2506091" y="82774"/>
              </a:cubicBezTo>
              <a:cubicBezTo>
                <a:pt x="2523595" y="202057"/>
                <a:pt x="2475402" y="248922"/>
                <a:pt x="2506091" y="413860"/>
              </a:cubicBezTo>
              <a:cubicBezTo>
                <a:pt x="2505415" y="465711"/>
                <a:pt x="2467514" y="504471"/>
                <a:pt x="2423317" y="496634"/>
              </a:cubicBezTo>
              <a:cubicBezTo>
                <a:pt x="2219470" y="554839"/>
                <a:pt x="2102210" y="490412"/>
                <a:pt x="1861587" y="496634"/>
              </a:cubicBezTo>
              <a:cubicBezTo>
                <a:pt x="1620964" y="502856"/>
                <a:pt x="1451639" y="467063"/>
                <a:pt x="1276451" y="496634"/>
              </a:cubicBezTo>
              <a:cubicBezTo>
                <a:pt x="1101263" y="526205"/>
                <a:pt x="859678" y="447226"/>
                <a:pt x="714721" y="496634"/>
              </a:cubicBezTo>
              <a:cubicBezTo>
                <a:pt x="569764" y="546042"/>
                <a:pt x="232876" y="431075"/>
                <a:pt x="82774" y="496634"/>
              </a:cubicBezTo>
              <a:cubicBezTo>
                <a:pt x="36942" y="487463"/>
                <a:pt x="-9242" y="463291"/>
                <a:pt x="0" y="413860"/>
              </a:cubicBezTo>
              <a:cubicBezTo>
                <a:pt x="-24291" y="253787"/>
                <a:pt x="24651" y="235433"/>
                <a:pt x="0" y="8277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 NOT GİR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10</xdr:col>
      <xdr:colOff>48834</xdr:colOff>
      <xdr:row>9</xdr:row>
      <xdr:rowOff>378110</xdr:rowOff>
    </xdr:from>
    <xdr:to>
      <xdr:col>14</xdr:col>
      <xdr:colOff>103424</xdr:colOff>
      <xdr:row>11</xdr:row>
      <xdr:rowOff>151008</xdr:rowOff>
    </xdr:to>
    <xdr:sp macro="" textlink="">
      <xdr:nvSpPr>
        <xdr:cNvPr id="7" name="Dikdörtgen: Köşeleri Yuvarlatılmış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11167107" y="3668565"/>
          <a:ext cx="2479135" cy="534898"/>
        </a:xfrm>
        <a:custGeom>
          <a:avLst/>
          <a:gdLst>
            <a:gd name="connsiteX0" fmla="*/ 0 w 2479135"/>
            <a:gd name="connsiteY0" fmla="*/ 89151 h 534898"/>
            <a:gd name="connsiteX1" fmla="*/ 89151 w 2479135"/>
            <a:gd name="connsiteY1" fmla="*/ 0 h 534898"/>
            <a:gd name="connsiteX2" fmla="*/ 710376 w 2479135"/>
            <a:gd name="connsiteY2" fmla="*/ 0 h 534898"/>
            <a:gd name="connsiteX3" fmla="*/ 1331601 w 2479135"/>
            <a:gd name="connsiteY3" fmla="*/ 0 h 534898"/>
            <a:gd name="connsiteX4" fmla="*/ 1860792 w 2479135"/>
            <a:gd name="connsiteY4" fmla="*/ 0 h 534898"/>
            <a:gd name="connsiteX5" fmla="*/ 2389984 w 2479135"/>
            <a:gd name="connsiteY5" fmla="*/ 0 h 534898"/>
            <a:gd name="connsiteX6" fmla="*/ 2479135 w 2479135"/>
            <a:gd name="connsiteY6" fmla="*/ 89151 h 534898"/>
            <a:gd name="connsiteX7" fmla="*/ 2479135 w 2479135"/>
            <a:gd name="connsiteY7" fmla="*/ 445747 h 534898"/>
            <a:gd name="connsiteX8" fmla="*/ 2389984 w 2479135"/>
            <a:gd name="connsiteY8" fmla="*/ 534898 h 534898"/>
            <a:gd name="connsiteX9" fmla="*/ 1883801 w 2479135"/>
            <a:gd name="connsiteY9" fmla="*/ 534898 h 534898"/>
            <a:gd name="connsiteX10" fmla="*/ 1354609 w 2479135"/>
            <a:gd name="connsiteY10" fmla="*/ 534898 h 534898"/>
            <a:gd name="connsiteX11" fmla="*/ 756393 w 2479135"/>
            <a:gd name="connsiteY11" fmla="*/ 534898 h 534898"/>
            <a:gd name="connsiteX12" fmla="*/ 89151 w 2479135"/>
            <a:gd name="connsiteY12" fmla="*/ 534898 h 534898"/>
            <a:gd name="connsiteX13" fmla="*/ 0 w 2479135"/>
            <a:gd name="connsiteY13" fmla="*/ 445747 h 534898"/>
            <a:gd name="connsiteX14" fmla="*/ 0 w 2479135"/>
            <a:gd name="connsiteY14" fmla="*/ 89151 h 53489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79135" h="534898" fill="none" extrusionOk="0">
              <a:moveTo>
                <a:pt x="0" y="89151"/>
              </a:moveTo>
              <a:cubicBezTo>
                <a:pt x="-2967" y="43900"/>
                <a:pt x="47536" y="1169"/>
                <a:pt x="89151" y="0"/>
              </a:cubicBezTo>
              <a:cubicBezTo>
                <a:pt x="237916" y="-22045"/>
                <a:pt x="449241" y="60698"/>
                <a:pt x="710376" y="0"/>
              </a:cubicBezTo>
              <a:cubicBezTo>
                <a:pt x="971511" y="-60698"/>
                <a:pt x="1103834" y="62097"/>
                <a:pt x="1331601" y="0"/>
              </a:cubicBezTo>
              <a:cubicBezTo>
                <a:pt x="1559369" y="-62097"/>
                <a:pt x="1646192" y="46127"/>
                <a:pt x="1860792" y="0"/>
              </a:cubicBezTo>
              <a:cubicBezTo>
                <a:pt x="2075392" y="-46127"/>
                <a:pt x="2248241" y="3658"/>
                <a:pt x="2389984" y="0"/>
              </a:cubicBezTo>
              <a:cubicBezTo>
                <a:pt x="2446394" y="-9191"/>
                <a:pt x="2471767" y="35090"/>
                <a:pt x="2479135" y="89151"/>
              </a:cubicBezTo>
              <a:cubicBezTo>
                <a:pt x="2520093" y="194008"/>
                <a:pt x="2463476" y="304526"/>
                <a:pt x="2479135" y="445747"/>
              </a:cubicBezTo>
              <a:cubicBezTo>
                <a:pt x="2487468" y="506445"/>
                <a:pt x="2432424" y="541794"/>
                <a:pt x="2389984" y="534898"/>
              </a:cubicBezTo>
              <a:cubicBezTo>
                <a:pt x="2168448" y="561292"/>
                <a:pt x="1992494" y="522351"/>
                <a:pt x="1883801" y="534898"/>
              </a:cubicBezTo>
              <a:cubicBezTo>
                <a:pt x="1775108" y="547445"/>
                <a:pt x="1596392" y="473610"/>
                <a:pt x="1354609" y="534898"/>
              </a:cubicBezTo>
              <a:cubicBezTo>
                <a:pt x="1112826" y="596186"/>
                <a:pt x="940358" y="477609"/>
                <a:pt x="756393" y="534898"/>
              </a:cubicBezTo>
              <a:cubicBezTo>
                <a:pt x="572428" y="592187"/>
                <a:pt x="403593" y="520868"/>
                <a:pt x="89151" y="534898"/>
              </a:cubicBezTo>
              <a:cubicBezTo>
                <a:pt x="35010" y="546044"/>
                <a:pt x="1025" y="490146"/>
                <a:pt x="0" y="445747"/>
              </a:cubicBezTo>
              <a:cubicBezTo>
                <a:pt x="-25415" y="283568"/>
                <a:pt x="31973" y="225694"/>
                <a:pt x="0" y="89151"/>
              </a:cubicBezTo>
              <a:close/>
            </a:path>
            <a:path w="2479135" h="534898" stroke="0" extrusionOk="0">
              <a:moveTo>
                <a:pt x="0" y="89151"/>
              </a:moveTo>
              <a:cubicBezTo>
                <a:pt x="628" y="31415"/>
                <a:pt x="26736" y="5521"/>
                <a:pt x="89151" y="0"/>
              </a:cubicBezTo>
              <a:cubicBezTo>
                <a:pt x="261935" y="-17841"/>
                <a:pt x="414489" y="29793"/>
                <a:pt x="687368" y="0"/>
              </a:cubicBezTo>
              <a:cubicBezTo>
                <a:pt x="960247" y="-29793"/>
                <a:pt x="1091013" y="26109"/>
                <a:pt x="1216559" y="0"/>
              </a:cubicBezTo>
              <a:cubicBezTo>
                <a:pt x="1342105" y="-26109"/>
                <a:pt x="1670659" y="36086"/>
                <a:pt x="1814776" y="0"/>
              </a:cubicBezTo>
              <a:cubicBezTo>
                <a:pt x="1958893" y="-36086"/>
                <a:pt x="2239265" y="67637"/>
                <a:pt x="2389984" y="0"/>
              </a:cubicBezTo>
              <a:cubicBezTo>
                <a:pt x="2434950" y="1982"/>
                <a:pt x="2475375" y="39362"/>
                <a:pt x="2479135" y="89151"/>
              </a:cubicBezTo>
              <a:cubicBezTo>
                <a:pt x="2518555" y="197328"/>
                <a:pt x="2442798" y="277796"/>
                <a:pt x="2479135" y="445747"/>
              </a:cubicBezTo>
              <a:cubicBezTo>
                <a:pt x="2483736" y="496789"/>
                <a:pt x="2451996" y="529028"/>
                <a:pt x="2389984" y="534898"/>
              </a:cubicBezTo>
              <a:cubicBezTo>
                <a:pt x="2199968" y="557939"/>
                <a:pt x="2087648" y="494142"/>
                <a:pt x="1860792" y="534898"/>
              </a:cubicBezTo>
              <a:cubicBezTo>
                <a:pt x="1633936" y="575654"/>
                <a:pt x="1559396" y="500372"/>
                <a:pt x="1331601" y="534898"/>
              </a:cubicBezTo>
              <a:cubicBezTo>
                <a:pt x="1103806" y="569424"/>
                <a:pt x="921428" y="472590"/>
                <a:pt x="733384" y="534898"/>
              </a:cubicBezTo>
              <a:cubicBezTo>
                <a:pt x="545340" y="597206"/>
                <a:pt x="265388" y="530106"/>
                <a:pt x="89151" y="534898"/>
              </a:cubicBezTo>
              <a:cubicBezTo>
                <a:pt x="40070" y="538953"/>
                <a:pt x="735" y="502733"/>
                <a:pt x="0" y="445747"/>
              </a:cubicBezTo>
              <a:cubicBezTo>
                <a:pt x="-4608" y="344817"/>
                <a:pt x="41532" y="180680"/>
                <a:pt x="0" y="89151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 NOT GİR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10</xdr:col>
      <xdr:colOff>34848</xdr:colOff>
      <xdr:row>7</xdr:row>
      <xdr:rowOff>348474</xdr:rowOff>
    </xdr:from>
    <xdr:to>
      <xdr:col>15</xdr:col>
      <xdr:colOff>586942</xdr:colOff>
      <xdr:row>9</xdr:row>
      <xdr:rowOff>243932</xdr:rowOff>
    </xdr:to>
    <xdr:sp macro="" textlink="">
      <xdr:nvSpPr>
        <xdr:cNvPr id="8" name="Dikdörtgen: Köşeleri Yuvarlatılmış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C1FF24-B350-472A-8A4C-EE19BD8C7C7B}"/>
            </a:ext>
          </a:extLst>
        </xdr:cNvPr>
        <xdr:cNvSpPr/>
      </xdr:nvSpPr>
      <xdr:spPr bwMode="auto">
        <a:xfrm>
          <a:off x="11153121" y="2876929"/>
          <a:ext cx="3582776" cy="657458"/>
        </a:xfrm>
        <a:custGeom>
          <a:avLst/>
          <a:gdLst>
            <a:gd name="connsiteX0" fmla="*/ 0 w 3582776"/>
            <a:gd name="connsiteY0" fmla="*/ 109579 h 657458"/>
            <a:gd name="connsiteX1" fmla="*/ 109579 w 3582776"/>
            <a:gd name="connsiteY1" fmla="*/ 0 h 657458"/>
            <a:gd name="connsiteX2" fmla="*/ 569273 w 3582776"/>
            <a:gd name="connsiteY2" fmla="*/ 0 h 657458"/>
            <a:gd name="connsiteX3" fmla="*/ 1096240 w 3582776"/>
            <a:gd name="connsiteY3" fmla="*/ 0 h 657458"/>
            <a:gd name="connsiteX4" fmla="*/ 1724116 w 3582776"/>
            <a:gd name="connsiteY4" fmla="*/ 0 h 657458"/>
            <a:gd name="connsiteX5" fmla="*/ 2284719 w 3582776"/>
            <a:gd name="connsiteY5" fmla="*/ 0 h 657458"/>
            <a:gd name="connsiteX6" fmla="*/ 2778049 w 3582776"/>
            <a:gd name="connsiteY6" fmla="*/ 0 h 657458"/>
            <a:gd name="connsiteX7" fmla="*/ 3473197 w 3582776"/>
            <a:gd name="connsiteY7" fmla="*/ 0 h 657458"/>
            <a:gd name="connsiteX8" fmla="*/ 3582776 w 3582776"/>
            <a:gd name="connsiteY8" fmla="*/ 109579 h 657458"/>
            <a:gd name="connsiteX9" fmla="*/ 3582776 w 3582776"/>
            <a:gd name="connsiteY9" fmla="*/ 547879 h 657458"/>
            <a:gd name="connsiteX10" fmla="*/ 3473197 w 3582776"/>
            <a:gd name="connsiteY10" fmla="*/ 657458 h 657458"/>
            <a:gd name="connsiteX11" fmla="*/ 2878958 w 3582776"/>
            <a:gd name="connsiteY11" fmla="*/ 657458 h 657458"/>
            <a:gd name="connsiteX12" fmla="*/ 2284719 w 3582776"/>
            <a:gd name="connsiteY12" fmla="*/ 657458 h 657458"/>
            <a:gd name="connsiteX13" fmla="*/ 1757752 w 3582776"/>
            <a:gd name="connsiteY13" fmla="*/ 657458 h 657458"/>
            <a:gd name="connsiteX14" fmla="*/ 1264421 w 3582776"/>
            <a:gd name="connsiteY14" fmla="*/ 657458 h 657458"/>
            <a:gd name="connsiteX15" fmla="*/ 670182 w 3582776"/>
            <a:gd name="connsiteY15" fmla="*/ 657458 h 657458"/>
            <a:gd name="connsiteX16" fmla="*/ 109579 w 3582776"/>
            <a:gd name="connsiteY16" fmla="*/ 657458 h 657458"/>
            <a:gd name="connsiteX17" fmla="*/ 0 w 3582776"/>
            <a:gd name="connsiteY17" fmla="*/ 547879 h 657458"/>
            <a:gd name="connsiteX18" fmla="*/ 0 w 3582776"/>
            <a:gd name="connsiteY18" fmla="*/ 109579 h 65745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582776" h="657458" fill="none" extrusionOk="0">
              <a:moveTo>
                <a:pt x="0" y="109579"/>
              </a:moveTo>
              <a:cubicBezTo>
                <a:pt x="13089" y="53536"/>
                <a:pt x="46309" y="2068"/>
                <a:pt x="109579" y="0"/>
              </a:cubicBezTo>
              <a:cubicBezTo>
                <a:pt x="301907" y="-12904"/>
                <a:pt x="466825" y="10985"/>
                <a:pt x="569273" y="0"/>
              </a:cubicBezTo>
              <a:cubicBezTo>
                <a:pt x="671721" y="-10985"/>
                <a:pt x="865261" y="22395"/>
                <a:pt x="1096240" y="0"/>
              </a:cubicBezTo>
              <a:cubicBezTo>
                <a:pt x="1327219" y="-22395"/>
                <a:pt x="1536434" y="59894"/>
                <a:pt x="1724116" y="0"/>
              </a:cubicBezTo>
              <a:cubicBezTo>
                <a:pt x="1911798" y="-59894"/>
                <a:pt x="2111863" y="46710"/>
                <a:pt x="2284719" y="0"/>
              </a:cubicBezTo>
              <a:cubicBezTo>
                <a:pt x="2457575" y="-46710"/>
                <a:pt x="2672932" y="57458"/>
                <a:pt x="2778049" y="0"/>
              </a:cubicBezTo>
              <a:cubicBezTo>
                <a:pt x="2883166" y="-57458"/>
                <a:pt x="3220435" y="23546"/>
                <a:pt x="3473197" y="0"/>
              </a:cubicBezTo>
              <a:cubicBezTo>
                <a:pt x="3540145" y="9032"/>
                <a:pt x="3587740" y="40447"/>
                <a:pt x="3582776" y="109579"/>
              </a:cubicBezTo>
              <a:cubicBezTo>
                <a:pt x="3630219" y="305691"/>
                <a:pt x="3548225" y="372844"/>
                <a:pt x="3582776" y="547879"/>
              </a:cubicBezTo>
              <a:cubicBezTo>
                <a:pt x="3583083" y="614068"/>
                <a:pt x="3537996" y="667904"/>
                <a:pt x="3473197" y="657458"/>
              </a:cubicBezTo>
              <a:cubicBezTo>
                <a:pt x="3243359" y="704545"/>
                <a:pt x="3151277" y="595215"/>
                <a:pt x="2878958" y="657458"/>
              </a:cubicBezTo>
              <a:cubicBezTo>
                <a:pt x="2606639" y="719701"/>
                <a:pt x="2579283" y="631762"/>
                <a:pt x="2284719" y="657458"/>
              </a:cubicBezTo>
              <a:cubicBezTo>
                <a:pt x="1990155" y="683154"/>
                <a:pt x="1904427" y="610501"/>
                <a:pt x="1757752" y="657458"/>
              </a:cubicBezTo>
              <a:cubicBezTo>
                <a:pt x="1611077" y="704415"/>
                <a:pt x="1413380" y="604336"/>
                <a:pt x="1264421" y="657458"/>
              </a:cubicBezTo>
              <a:cubicBezTo>
                <a:pt x="1115462" y="710580"/>
                <a:pt x="879277" y="651444"/>
                <a:pt x="670182" y="657458"/>
              </a:cubicBezTo>
              <a:cubicBezTo>
                <a:pt x="461087" y="663472"/>
                <a:pt x="317750" y="646303"/>
                <a:pt x="109579" y="657458"/>
              </a:cubicBezTo>
              <a:cubicBezTo>
                <a:pt x="34745" y="651546"/>
                <a:pt x="-41" y="619868"/>
                <a:pt x="0" y="547879"/>
              </a:cubicBezTo>
              <a:cubicBezTo>
                <a:pt x="-40970" y="438365"/>
                <a:pt x="19296" y="251731"/>
                <a:pt x="0" y="109579"/>
              </a:cubicBezTo>
              <a:close/>
            </a:path>
            <a:path w="3582776" h="657458" stroke="0" extrusionOk="0">
              <a:moveTo>
                <a:pt x="0" y="109579"/>
              </a:moveTo>
              <a:cubicBezTo>
                <a:pt x="-2682" y="56408"/>
                <a:pt x="45585" y="5809"/>
                <a:pt x="109579" y="0"/>
              </a:cubicBezTo>
              <a:cubicBezTo>
                <a:pt x="343968" y="-25430"/>
                <a:pt x="565196" y="4357"/>
                <a:pt x="703818" y="0"/>
              </a:cubicBezTo>
              <a:cubicBezTo>
                <a:pt x="842440" y="-4357"/>
                <a:pt x="1012880" y="13169"/>
                <a:pt x="1197149" y="0"/>
              </a:cubicBezTo>
              <a:cubicBezTo>
                <a:pt x="1381418" y="-13169"/>
                <a:pt x="1577277" y="3236"/>
                <a:pt x="1724116" y="0"/>
              </a:cubicBezTo>
              <a:cubicBezTo>
                <a:pt x="1870955" y="-3236"/>
                <a:pt x="2093595" y="54563"/>
                <a:pt x="2251082" y="0"/>
              </a:cubicBezTo>
              <a:cubicBezTo>
                <a:pt x="2408569" y="-54563"/>
                <a:pt x="2639128" y="15373"/>
                <a:pt x="2778049" y="0"/>
              </a:cubicBezTo>
              <a:cubicBezTo>
                <a:pt x="2916970" y="-15373"/>
                <a:pt x="3279667" y="43665"/>
                <a:pt x="3473197" y="0"/>
              </a:cubicBezTo>
              <a:cubicBezTo>
                <a:pt x="3532987" y="-11359"/>
                <a:pt x="3594290" y="57560"/>
                <a:pt x="3582776" y="109579"/>
              </a:cubicBezTo>
              <a:cubicBezTo>
                <a:pt x="3629671" y="291948"/>
                <a:pt x="3559133" y="459539"/>
                <a:pt x="3582776" y="547879"/>
              </a:cubicBezTo>
              <a:cubicBezTo>
                <a:pt x="3592568" y="595698"/>
                <a:pt x="3532709" y="667916"/>
                <a:pt x="3473197" y="657458"/>
              </a:cubicBezTo>
              <a:cubicBezTo>
                <a:pt x="3297790" y="686396"/>
                <a:pt x="3017779" y="611552"/>
                <a:pt x="2878958" y="657458"/>
              </a:cubicBezTo>
              <a:cubicBezTo>
                <a:pt x="2740137" y="703364"/>
                <a:pt x="2572197" y="656931"/>
                <a:pt x="2351991" y="657458"/>
              </a:cubicBezTo>
              <a:cubicBezTo>
                <a:pt x="2131785" y="657985"/>
                <a:pt x="1917613" y="618428"/>
                <a:pt x="1791388" y="657458"/>
              </a:cubicBezTo>
              <a:cubicBezTo>
                <a:pt x="1665163" y="696488"/>
                <a:pt x="1412181" y="598277"/>
                <a:pt x="1264421" y="657458"/>
              </a:cubicBezTo>
              <a:cubicBezTo>
                <a:pt x="1116661" y="716639"/>
                <a:pt x="904028" y="641038"/>
                <a:pt x="703818" y="657458"/>
              </a:cubicBezTo>
              <a:cubicBezTo>
                <a:pt x="503608" y="673878"/>
                <a:pt x="391210" y="646622"/>
                <a:pt x="109579" y="657458"/>
              </a:cubicBezTo>
              <a:cubicBezTo>
                <a:pt x="44080" y="643450"/>
                <a:pt x="-5567" y="618210"/>
                <a:pt x="0" y="547879"/>
              </a:cubicBezTo>
              <a:cubicBezTo>
                <a:pt x="-17855" y="337025"/>
                <a:pt x="30879" y="312075"/>
                <a:pt x="0" y="109579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5-SENARYO</a:t>
          </a:r>
          <a:r>
            <a:rPr lang="tr-TR" sz="2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24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oneCellAnchor>
    <xdr:from>
      <xdr:col>2</xdr:col>
      <xdr:colOff>1890703</xdr:colOff>
      <xdr:row>45</xdr:row>
      <xdr:rowOff>151005</xdr:rowOff>
    </xdr:from>
    <xdr:ext cx="3495949" cy="479251"/>
    <xdr:pic>
      <xdr:nvPicPr>
        <xdr:cNvPr id="9" name="Resim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C58F73-F245-40E3-A5EB-8C92DFD2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923" y="13021371"/>
          <a:ext cx="3495949" cy="479251"/>
        </a:xfrm>
        <a:prstGeom prst="rect">
          <a:avLst/>
        </a:prstGeom>
      </xdr:spPr>
    </xdr:pic>
    <xdr:clientData/>
  </xdr:oneCellAnchor>
  <xdr:oneCellAnchor>
    <xdr:from>
      <xdr:col>5</xdr:col>
      <xdr:colOff>259152</xdr:colOff>
      <xdr:row>16</xdr:row>
      <xdr:rowOff>24921</xdr:rowOff>
    </xdr:from>
    <xdr:ext cx="6356394" cy="871382"/>
    <xdr:pic>
      <xdr:nvPicPr>
        <xdr:cNvPr id="10" name="Resim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C853A8-1200-4C2C-932E-D6DA5DAB9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6743" y="5982376"/>
          <a:ext cx="6356394" cy="87138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151005</xdr:rowOff>
    </xdr:from>
    <xdr:ext cx="3495949" cy="479251"/>
    <xdr:pic>
      <xdr:nvPicPr>
        <xdr:cNvPr id="11" name="Resim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F162DC-0C11-4E98-9106-8C70E069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21371"/>
          <a:ext cx="3495949" cy="479251"/>
        </a:xfrm>
        <a:prstGeom prst="rect">
          <a:avLst/>
        </a:prstGeom>
      </xdr:spPr>
    </xdr:pic>
    <xdr:clientData/>
  </xdr:oneCellAnchor>
  <xdr:twoCellAnchor>
    <xdr:from>
      <xdr:col>5</xdr:col>
      <xdr:colOff>311727</xdr:colOff>
      <xdr:row>4</xdr:row>
      <xdr:rowOff>18526</xdr:rowOff>
    </xdr:from>
    <xdr:to>
      <xdr:col>9</xdr:col>
      <xdr:colOff>380999</xdr:colOff>
      <xdr:row>13</xdr:row>
      <xdr:rowOff>86592</xdr:rowOff>
    </xdr:to>
    <xdr:sp macro="" textlink="">
      <xdr:nvSpPr>
        <xdr:cNvPr id="14" name="Dikdörtgen: Köşeleri Yuvarlatılmış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5103A57-E11B-4FBB-9CB8-FA8E49F063D2}"/>
            </a:ext>
          </a:extLst>
        </xdr:cNvPr>
        <xdr:cNvSpPr/>
      </xdr:nvSpPr>
      <xdr:spPr bwMode="auto">
        <a:xfrm>
          <a:off x="8399318" y="1403981"/>
          <a:ext cx="2493817" cy="3497066"/>
        </a:xfrm>
        <a:custGeom>
          <a:avLst/>
          <a:gdLst>
            <a:gd name="connsiteX0" fmla="*/ 0 w 2493817"/>
            <a:gd name="connsiteY0" fmla="*/ 415644 h 3497066"/>
            <a:gd name="connsiteX1" fmla="*/ 415644 w 2493817"/>
            <a:gd name="connsiteY1" fmla="*/ 0 h 3497066"/>
            <a:gd name="connsiteX2" fmla="*/ 936570 w 2493817"/>
            <a:gd name="connsiteY2" fmla="*/ 0 h 3497066"/>
            <a:gd name="connsiteX3" fmla="*/ 1440870 w 2493817"/>
            <a:gd name="connsiteY3" fmla="*/ 0 h 3497066"/>
            <a:gd name="connsiteX4" fmla="*/ 2078173 w 2493817"/>
            <a:gd name="connsiteY4" fmla="*/ 0 h 3497066"/>
            <a:gd name="connsiteX5" fmla="*/ 2493817 w 2493817"/>
            <a:gd name="connsiteY5" fmla="*/ 415644 h 3497066"/>
            <a:gd name="connsiteX6" fmla="*/ 2493817 w 2493817"/>
            <a:gd name="connsiteY6" fmla="*/ 895484 h 3497066"/>
            <a:gd name="connsiteX7" fmla="*/ 2493817 w 2493817"/>
            <a:gd name="connsiteY7" fmla="*/ 1481955 h 3497066"/>
            <a:gd name="connsiteX8" fmla="*/ 2493817 w 2493817"/>
            <a:gd name="connsiteY8" fmla="*/ 1935137 h 3497066"/>
            <a:gd name="connsiteX9" fmla="*/ 2493817 w 2493817"/>
            <a:gd name="connsiteY9" fmla="*/ 2441635 h 3497066"/>
            <a:gd name="connsiteX10" fmla="*/ 2493817 w 2493817"/>
            <a:gd name="connsiteY10" fmla="*/ 3081422 h 3497066"/>
            <a:gd name="connsiteX11" fmla="*/ 2078173 w 2493817"/>
            <a:gd name="connsiteY11" fmla="*/ 3497066 h 3497066"/>
            <a:gd name="connsiteX12" fmla="*/ 1573873 w 2493817"/>
            <a:gd name="connsiteY12" fmla="*/ 3497066 h 3497066"/>
            <a:gd name="connsiteX13" fmla="*/ 1003071 w 2493817"/>
            <a:gd name="connsiteY13" fmla="*/ 3497066 h 3497066"/>
            <a:gd name="connsiteX14" fmla="*/ 415644 w 2493817"/>
            <a:gd name="connsiteY14" fmla="*/ 3497066 h 3497066"/>
            <a:gd name="connsiteX15" fmla="*/ 0 w 2493817"/>
            <a:gd name="connsiteY15" fmla="*/ 3081422 h 3497066"/>
            <a:gd name="connsiteX16" fmla="*/ 0 w 2493817"/>
            <a:gd name="connsiteY16" fmla="*/ 2521609 h 3497066"/>
            <a:gd name="connsiteX17" fmla="*/ 0 w 2493817"/>
            <a:gd name="connsiteY17" fmla="*/ 2068426 h 3497066"/>
            <a:gd name="connsiteX18" fmla="*/ 0 w 2493817"/>
            <a:gd name="connsiteY18" fmla="*/ 1481955 h 3497066"/>
            <a:gd name="connsiteX19" fmla="*/ 0 w 2493817"/>
            <a:gd name="connsiteY19" fmla="*/ 895484 h 3497066"/>
            <a:gd name="connsiteX20" fmla="*/ 0 w 2493817"/>
            <a:gd name="connsiteY20" fmla="*/ 415644 h 349706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493817" h="3497066" fill="none" extrusionOk="0">
              <a:moveTo>
                <a:pt x="0" y="415644"/>
              </a:moveTo>
              <a:cubicBezTo>
                <a:pt x="-24995" y="211301"/>
                <a:pt x="206130" y="-34938"/>
                <a:pt x="415644" y="0"/>
              </a:cubicBezTo>
              <a:cubicBezTo>
                <a:pt x="529277" y="-26053"/>
                <a:pt x="732326" y="46023"/>
                <a:pt x="936570" y="0"/>
              </a:cubicBezTo>
              <a:cubicBezTo>
                <a:pt x="1140814" y="-46023"/>
                <a:pt x="1226863" y="12937"/>
                <a:pt x="1440870" y="0"/>
              </a:cubicBezTo>
              <a:cubicBezTo>
                <a:pt x="1654877" y="-12937"/>
                <a:pt x="1937527" y="34706"/>
                <a:pt x="2078173" y="0"/>
              </a:cubicBezTo>
              <a:cubicBezTo>
                <a:pt x="2321483" y="-44814"/>
                <a:pt x="2485247" y="225107"/>
                <a:pt x="2493817" y="415644"/>
              </a:cubicBezTo>
              <a:cubicBezTo>
                <a:pt x="2517969" y="536190"/>
                <a:pt x="2490302" y="659564"/>
                <a:pt x="2493817" y="895484"/>
              </a:cubicBezTo>
              <a:cubicBezTo>
                <a:pt x="2497332" y="1131404"/>
                <a:pt x="2482562" y="1363818"/>
                <a:pt x="2493817" y="1481955"/>
              </a:cubicBezTo>
              <a:cubicBezTo>
                <a:pt x="2505072" y="1600092"/>
                <a:pt x="2467207" y="1726088"/>
                <a:pt x="2493817" y="1935137"/>
              </a:cubicBezTo>
              <a:cubicBezTo>
                <a:pt x="2520427" y="2144186"/>
                <a:pt x="2491894" y="2321586"/>
                <a:pt x="2493817" y="2441635"/>
              </a:cubicBezTo>
              <a:cubicBezTo>
                <a:pt x="2495740" y="2561684"/>
                <a:pt x="2453086" y="2768942"/>
                <a:pt x="2493817" y="3081422"/>
              </a:cubicBezTo>
              <a:cubicBezTo>
                <a:pt x="2522719" y="3252575"/>
                <a:pt x="2329736" y="3461536"/>
                <a:pt x="2078173" y="3497066"/>
              </a:cubicBezTo>
              <a:cubicBezTo>
                <a:pt x="1965348" y="3539325"/>
                <a:pt x="1807569" y="3442186"/>
                <a:pt x="1573873" y="3497066"/>
              </a:cubicBezTo>
              <a:cubicBezTo>
                <a:pt x="1340177" y="3551946"/>
                <a:pt x="1287634" y="3478660"/>
                <a:pt x="1003071" y="3497066"/>
              </a:cubicBezTo>
              <a:cubicBezTo>
                <a:pt x="718508" y="3515472"/>
                <a:pt x="538175" y="3463621"/>
                <a:pt x="415644" y="3497066"/>
              </a:cubicBezTo>
              <a:cubicBezTo>
                <a:pt x="131737" y="3460923"/>
                <a:pt x="63712" y="3310224"/>
                <a:pt x="0" y="3081422"/>
              </a:cubicBezTo>
              <a:cubicBezTo>
                <a:pt x="-10750" y="2890337"/>
                <a:pt x="58176" y="2793798"/>
                <a:pt x="0" y="2521609"/>
              </a:cubicBezTo>
              <a:cubicBezTo>
                <a:pt x="-58176" y="2249420"/>
                <a:pt x="14363" y="2184453"/>
                <a:pt x="0" y="2068426"/>
              </a:cubicBezTo>
              <a:cubicBezTo>
                <a:pt x="-14363" y="1952399"/>
                <a:pt x="43854" y="1748299"/>
                <a:pt x="0" y="1481955"/>
              </a:cubicBezTo>
              <a:cubicBezTo>
                <a:pt x="-43854" y="1215611"/>
                <a:pt x="68112" y="1095014"/>
                <a:pt x="0" y="895484"/>
              </a:cubicBezTo>
              <a:cubicBezTo>
                <a:pt x="-68112" y="695954"/>
                <a:pt x="12094" y="620747"/>
                <a:pt x="0" y="415644"/>
              </a:cubicBezTo>
              <a:close/>
            </a:path>
            <a:path w="2493817" h="3497066" stroke="0" extrusionOk="0">
              <a:moveTo>
                <a:pt x="0" y="415644"/>
              </a:moveTo>
              <a:cubicBezTo>
                <a:pt x="53429" y="195367"/>
                <a:pt x="208318" y="-4405"/>
                <a:pt x="415644" y="0"/>
              </a:cubicBezTo>
              <a:cubicBezTo>
                <a:pt x="585671" y="-27402"/>
                <a:pt x="693001" y="2095"/>
                <a:pt x="936570" y="0"/>
              </a:cubicBezTo>
              <a:cubicBezTo>
                <a:pt x="1180139" y="-2095"/>
                <a:pt x="1295428" y="2498"/>
                <a:pt x="1523997" y="0"/>
              </a:cubicBezTo>
              <a:cubicBezTo>
                <a:pt x="1752566" y="-2498"/>
                <a:pt x="1887400" y="60567"/>
                <a:pt x="2078173" y="0"/>
              </a:cubicBezTo>
              <a:cubicBezTo>
                <a:pt x="2255764" y="6000"/>
                <a:pt x="2448191" y="227532"/>
                <a:pt x="2493817" y="415644"/>
              </a:cubicBezTo>
              <a:cubicBezTo>
                <a:pt x="2530014" y="593793"/>
                <a:pt x="2484499" y="716915"/>
                <a:pt x="2493817" y="922142"/>
              </a:cubicBezTo>
              <a:cubicBezTo>
                <a:pt x="2503135" y="1127369"/>
                <a:pt x="2450077" y="1359714"/>
                <a:pt x="2493817" y="1508613"/>
              </a:cubicBezTo>
              <a:cubicBezTo>
                <a:pt x="2537557" y="1657512"/>
                <a:pt x="2482225" y="1756080"/>
                <a:pt x="2493817" y="1988453"/>
              </a:cubicBezTo>
              <a:cubicBezTo>
                <a:pt x="2505409" y="2220826"/>
                <a:pt x="2453947" y="2262924"/>
                <a:pt x="2493817" y="2521609"/>
              </a:cubicBezTo>
              <a:cubicBezTo>
                <a:pt x="2533687" y="2780294"/>
                <a:pt x="2475376" y="2964050"/>
                <a:pt x="2493817" y="3081422"/>
              </a:cubicBezTo>
              <a:cubicBezTo>
                <a:pt x="2514643" y="3339114"/>
                <a:pt x="2342066" y="3459520"/>
                <a:pt x="2078173" y="3497066"/>
              </a:cubicBezTo>
              <a:cubicBezTo>
                <a:pt x="1901983" y="3543166"/>
                <a:pt x="1748589" y="3489256"/>
                <a:pt x="1573873" y="3497066"/>
              </a:cubicBezTo>
              <a:cubicBezTo>
                <a:pt x="1399157" y="3504876"/>
                <a:pt x="1276944" y="3481122"/>
                <a:pt x="1003071" y="3497066"/>
              </a:cubicBezTo>
              <a:cubicBezTo>
                <a:pt x="729198" y="3513010"/>
                <a:pt x="639852" y="3468522"/>
                <a:pt x="415644" y="3497066"/>
              </a:cubicBezTo>
              <a:cubicBezTo>
                <a:pt x="188662" y="3470680"/>
                <a:pt x="-28145" y="3306901"/>
                <a:pt x="0" y="3081422"/>
              </a:cubicBezTo>
              <a:cubicBezTo>
                <a:pt x="-54925" y="2850147"/>
                <a:pt x="37348" y="2634883"/>
                <a:pt x="0" y="2494951"/>
              </a:cubicBezTo>
              <a:cubicBezTo>
                <a:pt x="-37348" y="2355019"/>
                <a:pt x="51585" y="2113805"/>
                <a:pt x="0" y="2015111"/>
              </a:cubicBezTo>
              <a:cubicBezTo>
                <a:pt x="-51585" y="1916417"/>
                <a:pt x="19295" y="1639719"/>
                <a:pt x="0" y="1455297"/>
              </a:cubicBezTo>
              <a:cubicBezTo>
                <a:pt x="-19295" y="1270875"/>
                <a:pt x="47823" y="1105912"/>
                <a:pt x="0" y="948800"/>
              </a:cubicBezTo>
              <a:cubicBezTo>
                <a:pt x="-47823" y="791688"/>
                <a:pt x="6115" y="577903"/>
                <a:pt x="0" y="415644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SOSYAL BİLGİLER DIŞINDAKİ KAZANIMLARI EKLEMEK İÇİN TIKLAYIN.</a:t>
          </a:r>
          <a:endParaRPr lang="tr-TR" sz="20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74448</xdr:rowOff>
    </xdr:from>
    <xdr:to>
      <xdr:col>26</xdr:col>
      <xdr:colOff>898585</xdr:colOff>
      <xdr:row>68</xdr:row>
      <xdr:rowOff>259603</xdr:rowOff>
    </xdr:to>
    <xdr:graphicFrame macro="">
      <xdr:nvGraphicFramePr>
        <xdr:cNvPr id="40033" name="Chart 1">
          <a:extLst>
            <a:ext uri="{FF2B5EF4-FFF2-40B4-BE49-F238E27FC236}">
              <a16:creationId xmlns:a16="http://schemas.microsoft.com/office/drawing/2014/main" id="{00000000-0008-0000-0600-000061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70036</xdr:colOff>
      <xdr:row>70</xdr:row>
      <xdr:rowOff>37540</xdr:rowOff>
    </xdr:from>
    <xdr:to>
      <xdr:col>26</xdr:col>
      <xdr:colOff>761999</xdr:colOff>
      <xdr:row>78</xdr:row>
      <xdr:rowOff>28015</xdr:rowOff>
    </xdr:to>
    <xdr:graphicFrame macro="">
      <xdr:nvGraphicFramePr>
        <xdr:cNvPr id="40035" name="Chart 11">
          <a:extLst>
            <a:ext uri="{FF2B5EF4-FFF2-40B4-BE49-F238E27FC236}">
              <a16:creationId xmlns:a16="http://schemas.microsoft.com/office/drawing/2014/main" id="{00000000-0008-0000-0600-0000639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177800</xdr:colOff>
      <xdr:row>86</xdr:row>
      <xdr:rowOff>85724</xdr:rowOff>
    </xdr:from>
    <xdr:to>
      <xdr:col>26</xdr:col>
      <xdr:colOff>762000</xdr:colOff>
      <xdr:row>98</xdr:row>
      <xdr:rowOff>12700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166658</xdr:colOff>
      <xdr:row>0</xdr:row>
      <xdr:rowOff>118355</xdr:rowOff>
    </xdr:from>
    <xdr:to>
      <xdr:col>46</xdr:col>
      <xdr:colOff>322882</xdr:colOff>
      <xdr:row>2</xdr:row>
      <xdr:rowOff>274449</xdr:rowOff>
    </xdr:to>
    <xdr:sp macro="" textlink="">
      <xdr:nvSpPr>
        <xdr:cNvPr id="8" name="Dikdörtgen: Köşeleri Yuvarlatılmış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 bwMode="auto">
        <a:xfrm>
          <a:off x="15180641" y="118355"/>
          <a:ext cx="2610122" cy="624272"/>
        </a:xfrm>
        <a:custGeom>
          <a:avLst/>
          <a:gdLst>
            <a:gd name="connsiteX0" fmla="*/ 0 w 2610122"/>
            <a:gd name="connsiteY0" fmla="*/ 104047 h 624272"/>
            <a:gd name="connsiteX1" fmla="*/ 104047 w 2610122"/>
            <a:gd name="connsiteY1" fmla="*/ 0 h 624272"/>
            <a:gd name="connsiteX2" fmla="*/ 512392 w 2610122"/>
            <a:gd name="connsiteY2" fmla="*/ 0 h 624272"/>
            <a:gd name="connsiteX3" fmla="*/ 968777 w 2610122"/>
            <a:gd name="connsiteY3" fmla="*/ 0 h 624272"/>
            <a:gd name="connsiteX4" fmla="*/ 1425162 w 2610122"/>
            <a:gd name="connsiteY4" fmla="*/ 0 h 624272"/>
            <a:gd name="connsiteX5" fmla="*/ 1881548 w 2610122"/>
            <a:gd name="connsiteY5" fmla="*/ 0 h 624272"/>
            <a:gd name="connsiteX6" fmla="*/ 2506075 w 2610122"/>
            <a:gd name="connsiteY6" fmla="*/ 0 h 624272"/>
            <a:gd name="connsiteX7" fmla="*/ 2610122 w 2610122"/>
            <a:gd name="connsiteY7" fmla="*/ 104047 h 624272"/>
            <a:gd name="connsiteX8" fmla="*/ 2610122 w 2610122"/>
            <a:gd name="connsiteY8" fmla="*/ 520225 h 624272"/>
            <a:gd name="connsiteX9" fmla="*/ 2506075 w 2610122"/>
            <a:gd name="connsiteY9" fmla="*/ 624272 h 624272"/>
            <a:gd name="connsiteX10" fmla="*/ 2097730 w 2610122"/>
            <a:gd name="connsiteY10" fmla="*/ 624272 h 624272"/>
            <a:gd name="connsiteX11" fmla="*/ 1665365 w 2610122"/>
            <a:gd name="connsiteY11" fmla="*/ 624272 h 624272"/>
            <a:gd name="connsiteX12" fmla="*/ 1208980 w 2610122"/>
            <a:gd name="connsiteY12" fmla="*/ 624272 h 624272"/>
            <a:gd name="connsiteX13" fmla="*/ 728574 w 2610122"/>
            <a:gd name="connsiteY13" fmla="*/ 624272 h 624272"/>
            <a:gd name="connsiteX14" fmla="*/ 104047 w 2610122"/>
            <a:gd name="connsiteY14" fmla="*/ 624272 h 624272"/>
            <a:gd name="connsiteX15" fmla="*/ 0 w 2610122"/>
            <a:gd name="connsiteY15" fmla="*/ 520225 h 624272"/>
            <a:gd name="connsiteX16" fmla="*/ 0 w 2610122"/>
            <a:gd name="connsiteY16" fmla="*/ 104047 h 6242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10122" h="624272" fill="none" extrusionOk="0">
              <a:moveTo>
                <a:pt x="0" y="104047"/>
              </a:moveTo>
              <a:cubicBezTo>
                <a:pt x="-15248" y="43386"/>
                <a:pt x="46225" y="-4904"/>
                <a:pt x="104047" y="0"/>
              </a:cubicBezTo>
              <a:cubicBezTo>
                <a:pt x="282574" y="-42517"/>
                <a:pt x="400823" y="23608"/>
                <a:pt x="512392" y="0"/>
              </a:cubicBezTo>
              <a:cubicBezTo>
                <a:pt x="623962" y="-23608"/>
                <a:pt x="765913" y="30265"/>
                <a:pt x="968777" y="0"/>
              </a:cubicBezTo>
              <a:cubicBezTo>
                <a:pt x="1171641" y="-30265"/>
                <a:pt x="1269064" y="10501"/>
                <a:pt x="1425162" y="0"/>
              </a:cubicBezTo>
              <a:cubicBezTo>
                <a:pt x="1581261" y="-10501"/>
                <a:pt x="1746486" y="21259"/>
                <a:pt x="1881548" y="0"/>
              </a:cubicBezTo>
              <a:cubicBezTo>
                <a:pt x="2016610" y="-21259"/>
                <a:pt x="2228539" y="52488"/>
                <a:pt x="2506075" y="0"/>
              </a:cubicBezTo>
              <a:cubicBezTo>
                <a:pt x="2557529" y="-1582"/>
                <a:pt x="2620256" y="39679"/>
                <a:pt x="2610122" y="104047"/>
              </a:cubicBezTo>
              <a:cubicBezTo>
                <a:pt x="2616247" y="228563"/>
                <a:pt x="2565680" y="401881"/>
                <a:pt x="2610122" y="520225"/>
              </a:cubicBezTo>
              <a:cubicBezTo>
                <a:pt x="2609134" y="576344"/>
                <a:pt x="2561137" y="625385"/>
                <a:pt x="2506075" y="624272"/>
              </a:cubicBezTo>
              <a:cubicBezTo>
                <a:pt x="2420570" y="662969"/>
                <a:pt x="2220834" y="592338"/>
                <a:pt x="2097730" y="624272"/>
              </a:cubicBezTo>
              <a:cubicBezTo>
                <a:pt x="1974626" y="656206"/>
                <a:pt x="1763052" y="603517"/>
                <a:pt x="1665365" y="624272"/>
              </a:cubicBezTo>
              <a:cubicBezTo>
                <a:pt x="1567679" y="645027"/>
                <a:pt x="1327326" y="621417"/>
                <a:pt x="1208980" y="624272"/>
              </a:cubicBezTo>
              <a:cubicBezTo>
                <a:pt x="1090635" y="627127"/>
                <a:pt x="949575" y="595117"/>
                <a:pt x="728574" y="624272"/>
              </a:cubicBezTo>
              <a:cubicBezTo>
                <a:pt x="507573" y="653427"/>
                <a:pt x="386673" y="558217"/>
                <a:pt x="104047" y="624272"/>
              </a:cubicBezTo>
              <a:cubicBezTo>
                <a:pt x="53213" y="626270"/>
                <a:pt x="-5354" y="576985"/>
                <a:pt x="0" y="520225"/>
              </a:cubicBezTo>
              <a:cubicBezTo>
                <a:pt x="-18478" y="411244"/>
                <a:pt x="44297" y="253729"/>
                <a:pt x="0" y="104047"/>
              </a:cubicBezTo>
              <a:close/>
            </a:path>
            <a:path w="2610122" h="624272" stroke="0" extrusionOk="0">
              <a:moveTo>
                <a:pt x="0" y="104047"/>
              </a:moveTo>
              <a:cubicBezTo>
                <a:pt x="2799" y="59019"/>
                <a:pt x="51661" y="14616"/>
                <a:pt x="104047" y="0"/>
              </a:cubicBezTo>
              <a:cubicBezTo>
                <a:pt x="217552" y="-16078"/>
                <a:pt x="359247" y="44575"/>
                <a:pt x="560432" y="0"/>
              </a:cubicBezTo>
              <a:cubicBezTo>
                <a:pt x="761617" y="-44575"/>
                <a:pt x="801554" y="27588"/>
                <a:pt x="968777" y="0"/>
              </a:cubicBezTo>
              <a:cubicBezTo>
                <a:pt x="1136001" y="-27588"/>
                <a:pt x="1241888" y="17598"/>
                <a:pt x="1401142" y="0"/>
              </a:cubicBezTo>
              <a:cubicBezTo>
                <a:pt x="1560397" y="-17598"/>
                <a:pt x="1639052" y="47059"/>
                <a:pt x="1833507" y="0"/>
              </a:cubicBezTo>
              <a:cubicBezTo>
                <a:pt x="2027962" y="-47059"/>
                <a:pt x="2370264" y="4858"/>
                <a:pt x="2506075" y="0"/>
              </a:cubicBezTo>
              <a:cubicBezTo>
                <a:pt x="2562330" y="448"/>
                <a:pt x="2613536" y="44256"/>
                <a:pt x="2610122" y="104047"/>
              </a:cubicBezTo>
              <a:cubicBezTo>
                <a:pt x="2659029" y="223309"/>
                <a:pt x="2580226" y="340739"/>
                <a:pt x="2610122" y="520225"/>
              </a:cubicBezTo>
              <a:cubicBezTo>
                <a:pt x="2609081" y="579441"/>
                <a:pt x="2554864" y="628723"/>
                <a:pt x="2506075" y="624272"/>
              </a:cubicBezTo>
              <a:cubicBezTo>
                <a:pt x="2312867" y="634958"/>
                <a:pt x="2182052" y="578864"/>
                <a:pt x="2049690" y="624272"/>
              </a:cubicBezTo>
              <a:cubicBezTo>
                <a:pt x="1917329" y="669680"/>
                <a:pt x="1815810" y="590278"/>
                <a:pt x="1641345" y="624272"/>
              </a:cubicBezTo>
              <a:cubicBezTo>
                <a:pt x="1466880" y="658266"/>
                <a:pt x="1395412" y="617274"/>
                <a:pt x="1208980" y="624272"/>
              </a:cubicBezTo>
              <a:cubicBezTo>
                <a:pt x="1022548" y="631270"/>
                <a:pt x="868986" y="608270"/>
                <a:pt x="776615" y="624272"/>
              </a:cubicBezTo>
              <a:cubicBezTo>
                <a:pt x="684245" y="640274"/>
                <a:pt x="306064" y="623914"/>
                <a:pt x="104047" y="624272"/>
              </a:cubicBezTo>
              <a:cubicBezTo>
                <a:pt x="47680" y="626312"/>
                <a:pt x="-1818" y="579760"/>
                <a:pt x="0" y="520225"/>
              </a:cubicBezTo>
              <a:cubicBezTo>
                <a:pt x="-9000" y="331475"/>
                <a:pt x="3249" y="249718"/>
                <a:pt x="0" y="104047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oneCellAnchor>
    <xdr:from>
      <xdr:col>46</xdr:col>
      <xdr:colOff>605538</xdr:colOff>
      <xdr:row>0</xdr:row>
      <xdr:rowOff>0</xdr:rowOff>
    </xdr:from>
    <xdr:ext cx="1686920" cy="1612636"/>
    <xdr:pic>
      <xdr:nvPicPr>
        <xdr:cNvPr id="10" name="Resim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419" y="0"/>
          <a:ext cx="1686920" cy="1612636"/>
        </a:xfrm>
        <a:prstGeom prst="rect">
          <a:avLst/>
        </a:prstGeom>
      </xdr:spPr>
    </xdr:pic>
    <xdr:clientData/>
  </xdr:oneCellAnchor>
  <xdr:twoCellAnchor>
    <xdr:from>
      <xdr:col>42</xdr:col>
      <xdr:colOff>184860</xdr:colOff>
      <xdr:row>2</xdr:row>
      <xdr:rowOff>472675</xdr:rowOff>
    </xdr:from>
    <xdr:to>
      <xdr:col>46</xdr:col>
      <xdr:colOff>322881</xdr:colOff>
      <xdr:row>2</xdr:row>
      <xdr:rowOff>1200205</xdr:rowOff>
    </xdr:to>
    <xdr:sp macro="" textlink="">
      <xdr:nvSpPr>
        <xdr:cNvPr id="12" name="Dikdörtgen: Köşeleri Yuvarlatılmış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 bwMode="auto">
        <a:xfrm>
          <a:off x="15198843" y="940853"/>
          <a:ext cx="2591919" cy="727530"/>
        </a:xfrm>
        <a:custGeom>
          <a:avLst/>
          <a:gdLst>
            <a:gd name="connsiteX0" fmla="*/ 0 w 2591919"/>
            <a:gd name="connsiteY0" fmla="*/ 121257 h 727530"/>
            <a:gd name="connsiteX1" fmla="*/ 121257 w 2591919"/>
            <a:gd name="connsiteY1" fmla="*/ 0 h 727530"/>
            <a:gd name="connsiteX2" fmla="*/ 732102 w 2591919"/>
            <a:gd name="connsiteY2" fmla="*/ 0 h 727530"/>
            <a:gd name="connsiteX3" fmla="*/ 1272465 w 2591919"/>
            <a:gd name="connsiteY3" fmla="*/ 0 h 727530"/>
            <a:gd name="connsiteX4" fmla="*/ 1836323 w 2591919"/>
            <a:gd name="connsiteY4" fmla="*/ 0 h 727530"/>
            <a:gd name="connsiteX5" fmla="*/ 2470662 w 2591919"/>
            <a:gd name="connsiteY5" fmla="*/ 0 h 727530"/>
            <a:gd name="connsiteX6" fmla="*/ 2591919 w 2591919"/>
            <a:gd name="connsiteY6" fmla="*/ 121257 h 727530"/>
            <a:gd name="connsiteX7" fmla="*/ 2591919 w 2591919"/>
            <a:gd name="connsiteY7" fmla="*/ 606273 h 727530"/>
            <a:gd name="connsiteX8" fmla="*/ 2470662 w 2591919"/>
            <a:gd name="connsiteY8" fmla="*/ 727530 h 727530"/>
            <a:gd name="connsiteX9" fmla="*/ 1953793 w 2591919"/>
            <a:gd name="connsiteY9" fmla="*/ 727530 h 727530"/>
            <a:gd name="connsiteX10" fmla="*/ 1389936 w 2591919"/>
            <a:gd name="connsiteY10" fmla="*/ 727530 h 727530"/>
            <a:gd name="connsiteX11" fmla="*/ 802584 w 2591919"/>
            <a:gd name="connsiteY11" fmla="*/ 727530 h 727530"/>
            <a:gd name="connsiteX12" fmla="*/ 121257 w 2591919"/>
            <a:gd name="connsiteY12" fmla="*/ 727530 h 727530"/>
            <a:gd name="connsiteX13" fmla="*/ 0 w 2591919"/>
            <a:gd name="connsiteY13" fmla="*/ 606273 h 727530"/>
            <a:gd name="connsiteX14" fmla="*/ 0 w 2591919"/>
            <a:gd name="connsiteY14" fmla="*/ 121257 h 7275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91919" h="727530" fill="none" extrusionOk="0">
              <a:moveTo>
                <a:pt x="0" y="121257"/>
              </a:moveTo>
              <a:cubicBezTo>
                <a:pt x="-19217" y="54238"/>
                <a:pt x="36339" y="-641"/>
                <a:pt x="121257" y="0"/>
              </a:cubicBezTo>
              <a:cubicBezTo>
                <a:pt x="273318" y="-8039"/>
                <a:pt x="485772" y="35674"/>
                <a:pt x="732102" y="0"/>
              </a:cubicBezTo>
              <a:cubicBezTo>
                <a:pt x="978433" y="-35674"/>
                <a:pt x="1110614" y="14359"/>
                <a:pt x="1272465" y="0"/>
              </a:cubicBezTo>
              <a:cubicBezTo>
                <a:pt x="1434316" y="-14359"/>
                <a:pt x="1566530" y="46231"/>
                <a:pt x="1836323" y="0"/>
              </a:cubicBezTo>
              <a:cubicBezTo>
                <a:pt x="2106116" y="-46231"/>
                <a:pt x="2307078" y="63823"/>
                <a:pt x="2470662" y="0"/>
              </a:cubicBezTo>
              <a:cubicBezTo>
                <a:pt x="2551165" y="-5401"/>
                <a:pt x="2583825" y="59543"/>
                <a:pt x="2591919" y="121257"/>
              </a:cubicBezTo>
              <a:cubicBezTo>
                <a:pt x="2631651" y="277951"/>
                <a:pt x="2578089" y="400320"/>
                <a:pt x="2591919" y="606273"/>
              </a:cubicBezTo>
              <a:cubicBezTo>
                <a:pt x="2579829" y="673575"/>
                <a:pt x="2532487" y="721345"/>
                <a:pt x="2470662" y="727530"/>
              </a:cubicBezTo>
              <a:cubicBezTo>
                <a:pt x="2268500" y="744010"/>
                <a:pt x="2089847" y="682782"/>
                <a:pt x="1953793" y="727530"/>
              </a:cubicBezTo>
              <a:cubicBezTo>
                <a:pt x="1817739" y="772278"/>
                <a:pt x="1638645" y="666885"/>
                <a:pt x="1389936" y="727530"/>
              </a:cubicBezTo>
              <a:cubicBezTo>
                <a:pt x="1141227" y="788175"/>
                <a:pt x="1062298" y="659822"/>
                <a:pt x="802584" y="727530"/>
              </a:cubicBezTo>
              <a:cubicBezTo>
                <a:pt x="542870" y="795238"/>
                <a:pt x="417131" y="691928"/>
                <a:pt x="121257" y="727530"/>
              </a:cubicBezTo>
              <a:cubicBezTo>
                <a:pt x="52026" y="738367"/>
                <a:pt x="-5598" y="674241"/>
                <a:pt x="0" y="606273"/>
              </a:cubicBezTo>
              <a:cubicBezTo>
                <a:pt x="-38529" y="452038"/>
                <a:pt x="26100" y="334913"/>
                <a:pt x="0" y="121257"/>
              </a:cubicBezTo>
              <a:close/>
            </a:path>
            <a:path w="2591919" h="727530" stroke="0" extrusionOk="0">
              <a:moveTo>
                <a:pt x="0" y="121257"/>
              </a:moveTo>
              <a:cubicBezTo>
                <a:pt x="564" y="70910"/>
                <a:pt x="47824" y="5504"/>
                <a:pt x="121257" y="0"/>
              </a:cubicBezTo>
              <a:cubicBezTo>
                <a:pt x="288606" y="-61470"/>
                <a:pt x="568022" y="59773"/>
                <a:pt x="685114" y="0"/>
              </a:cubicBezTo>
              <a:cubicBezTo>
                <a:pt x="802206" y="-59773"/>
                <a:pt x="1117828" y="33292"/>
                <a:pt x="1272465" y="0"/>
              </a:cubicBezTo>
              <a:cubicBezTo>
                <a:pt x="1427102" y="-33292"/>
                <a:pt x="1704432" y="16198"/>
                <a:pt x="1812829" y="0"/>
              </a:cubicBezTo>
              <a:cubicBezTo>
                <a:pt x="1921226" y="-16198"/>
                <a:pt x="2148346" y="55570"/>
                <a:pt x="2470662" y="0"/>
              </a:cubicBezTo>
              <a:cubicBezTo>
                <a:pt x="2537830" y="-3477"/>
                <a:pt x="2579605" y="59371"/>
                <a:pt x="2591919" y="121257"/>
              </a:cubicBezTo>
              <a:cubicBezTo>
                <a:pt x="2641588" y="338569"/>
                <a:pt x="2561200" y="440278"/>
                <a:pt x="2591919" y="606273"/>
              </a:cubicBezTo>
              <a:cubicBezTo>
                <a:pt x="2590560" y="680324"/>
                <a:pt x="2536430" y="709702"/>
                <a:pt x="2470662" y="727530"/>
              </a:cubicBezTo>
              <a:cubicBezTo>
                <a:pt x="2331048" y="772200"/>
                <a:pt x="2117260" y="661083"/>
                <a:pt x="1836323" y="727530"/>
              </a:cubicBezTo>
              <a:cubicBezTo>
                <a:pt x="1555386" y="793977"/>
                <a:pt x="1377540" y="698006"/>
                <a:pt x="1225477" y="727530"/>
              </a:cubicBezTo>
              <a:cubicBezTo>
                <a:pt x="1073414" y="757054"/>
                <a:pt x="590942" y="609912"/>
                <a:pt x="121257" y="727530"/>
              </a:cubicBezTo>
              <a:cubicBezTo>
                <a:pt x="69173" y="726053"/>
                <a:pt x="-2783" y="676620"/>
                <a:pt x="0" y="606273"/>
              </a:cubicBezTo>
              <a:cubicBezTo>
                <a:pt x="-53150" y="382960"/>
                <a:pt x="12588" y="322499"/>
                <a:pt x="0" y="121257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4-SENARYO BAREMİ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168241</xdr:colOff>
      <xdr:row>2</xdr:row>
      <xdr:rowOff>1346048</xdr:rowOff>
    </xdr:from>
    <xdr:to>
      <xdr:col>46</xdr:col>
      <xdr:colOff>309764</xdr:colOff>
      <xdr:row>2</xdr:row>
      <xdr:rowOff>2067509</xdr:rowOff>
    </xdr:to>
    <xdr:sp macro="" textlink="">
      <xdr:nvSpPr>
        <xdr:cNvPr id="13" name="Dikdörtgen: Köşeleri Yuvarlatılmış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 bwMode="auto">
        <a:xfrm>
          <a:off x="15182224" y="1814226"/>
          <a:ext cx="2595421" cy="721461"/>
        </a:xfrm>
        <a:custGeom>
          <a:avLst/>
          <a:gdLst>
            <a:gd name="connsiteX0" fmla="*/ 0 w 2595421"/>
            <a:gd name="connsiteY0" fmla="*/ 120246 h 721461"/>
            <a:gd name="connsiteX1" fmla="*/ 120246 w 2595421"/>
            <a:gd name="connsiteY1" fmla="*/ 0 h 721461"/>
            <a:gd name="connsiteX2" fmla="*/ 756077 w 2595421"/>
            <a:gd name="connsiteY2" fmla="*/ 0 h 721461"/>
            <a:gd name="connsiteX3" fmla="*/ 1297711 w 2595421"/>
            <a:gd name="connsiteY3" fmla="*/ 0 h 721461"/>
            <a:gd name="connsiteX4" fmla="*/ 1909992 w 2595421"/>
            <a:gd name="connsiteY4" fmla="*/ 0 h 721461"/>
            <a:gd name="connsiteX5" fmla="*/ 2475175 w 2595421"/>
            <a:gd name="connsiteY5" fmla="*/ 0 h 721461"/>
            <a:gd name="connsiteX6" fmla="*/ 2595421 w 2595421"/>
            <a:gd name="connsiteY6" fmla="*/ 120246 h 721461"/>
            <a:gd name="connsiteX7" fmla="*/ 2595421 w 2595421"/>
            <a:gd name="connsiteY7" fmla="*/ 601215 h 721461"/>
            <a:gd name="connsiteX8" fmla="*/ 2475175 w 2595421"/>
            <a:gd name="connsiteY8" fmla="*/ 721461 h 721461"/>
            <a:gd name="connsiteX9" fmla="*/ 1862893 w 2595421"/>
            <a:gd name="connsiteY9" fmla="*/ 721461 h 721461"/>
            <a:gd name="connsiteX10" fmla="*/ 1227063 w 2595421"/>
            <a:gd name="connsiteY10" fmla="*/ 721461 h 721461"/>
            <a:gd name="connsiteX11" fmla="*/ 685429 w 2595421"/>
            <a:gd name="connsiteY11" fmla="*/ 721461 h 721461"/>
            <a:gd name="connsiteX12" fmla="*/ 120246 w 2595421"/>
            <a:gd name="connsiteY12" fmla="*/ 721461 h 721461"/>
            <a:gd name="connsiteX13" fmla="*/ 0 w 2595421"/>
            <a:gd name="connsiteY13" fmla="*/ 601215 h 721461"/>
            <a:gd name="connsiteX14" fmla="*/ 0 w 2595421"/>
            <a:gd name="connsiteY14" fmla="*/ 120246 h 72146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95421" h="721461" fill="none" extrusionOk="0">
              <a:moveTo>
                <a:pt x="0" y="120246"/>
              </a:moveTo>
              <a:cubicBezTo>
                <a:pt x="329" y="44671"/>
                <a:pt x="40324" y="-6185"/>
                <a:pt x="120246" y="0"/>
              </a:cubicBezTo>
              <a:cubicBezTo>
                <a:pt x="291812" y="-7133"/>
                <a:pt x="595294" y="20314"/>
                <a:pt x="756077" y="0"/>
              </a:cubicBezTo>
              <a:cubicBezTo>
                <a:pt x="916860" y="-20314"/>
                <a:pt x="1102070" y="1499"/>
                <a:pt x="1297711" y="0"/>
              </a:cubicBezTo>
              <a:cubicBezTo>
                <a:pt x="1493352" y="-1499"/>
                <a:pt x="1745243" y="38773"/>
                <a:pt x="1909992" y="0"/>
              </a:cubicBezTo>
              <a:cubicBezTo>
                <a:pt x="2074741" y="-38773"/>
                <a:pt x="2262614" y="60930"/>
                <a:pt x="2475175" y="0"/>
              </a:cubicBezTo>
              <a:cubicBezTo>
                <a:pt x="2546295" y="-4931"/>
                <a:pt x="2594973" y="49601"/>
                <a:pt x="2595421" y="120246"/>
              </a:cubicBezTo>
              <a:cubicBezTo>
                <a:pt x="2628328" y="284307"/>
                <a:pt x="2573846" y="486631"/>
                <a:pt x="2595421" y="601215"/>
              </a:cubicBezTo>
              <a:cubicBezTo>
                <a:pt x="2576849" y="669761"/>
                <a:pt x="2544051" y="720892"/>
                <a:pt x="2475175" y="721461"/>
              </a:cubicBezTo>
              <a:cubicBezTo>
                <a:pt x="2254376" y="792463"/>
                <a:pt x="2124871" y="708006"/>
                <a:pt x="1862893" y="721461"/>
              </a:cubicBezTo>
              <a:cubicBezTo>
                <a:pt x="1600915" y="734916"/>
                <a:pt x="1516145" y="661722"/>
                <a:pt x="1227063" y="721461"/>
              </a:cubicBezTo>
              <a:cubicBezTo>
                <a:pt x="937981" y="781200"/>
                <a:pt x="814917" y="657907"/>
                <a:pt x="685429" y="721461"/>
              </a:cubicBezTo>
              <a:cubicBezTo>
                <a:pt x="555941" y="785015"/>
                <a:pt x="268212" y="713330"/>
                <a:pt x="120246" y="721461"/>
              </a:cubicBezTo>
              <a:cubicBezTo>
                <a:pt x="54413" y="732100"/>
                <a:pt x="7308" y="685462"/>
                <a:pt x="0" y="601215"/>
              </a:cubicBezTo>
              <a:cubicBezTo>
                <a:pt x="-40202" y="420066"/>
                <a:pt x="41324" y="357054"/>
                <a:pt x="0" y="120246"/>
              </a:cubicBezTo>
              <a:close/>
            </a:path>
            <a:path w="2595421" h="721461" stroke="0" extrusionOk="0">
              <a:moveTo>
                <a:pt x="0" y="120246"/>
              </a:moveTo>
              <a:cubicBezTo>
                <a:pt x="-3871" y="64444"/>
                <a:pt x="48486" y="8945"/>
                <a:pt x="120246" y="0"/>
              </a:cubicBezTo>
              <a:cubicBezTo>
                <a:pt x="282699" y="-31409"/>
                <a:pt x="491223" y="24396"/>
                <a:pt x="732528" y="0"/>
              </a:cubicBezTo>
              <a:cubicBezTo>
                <a:pt x="973833" y="-24396"/>
                <a:pt x="1165784" y="43105"/>
                <a:pt x="1274161" y="0"/>
              </a:cubicBezTo>
              <a:cubicBezTo>
                <a:pt x="1382538" y="-43105"/>
                <a:pt x="1566283" y="13110"/>
                <a:pt x="1839344" y="0"/>
              </a:cubicBezTo>
              <a:cubicBezTo>
                <a:pt x="2112405" y="-13110"/>
                <a:pt x="2158605" y="6960"/>
                <a:pt x="2475175" y="0"/>
              </a:cubicBezTo>
              <a:cubicBezTo>
                <a:pt x="2541785" y="-8321"/>
                <a:pt x="2601213" y="54409"/>
                <a:pt x="2595421" y="120246"/>
              </a:cubicBezTo>
              <a:cubicBezTo>
                <a:pt x="2641492" y="250301"/>
                <a:pt x="2559405" y="420697"/>
                <a:pt x="2595421" y="601215"/>
              </a:cubicBezTo>
              <a:cubicBezTo>
                <a:pt x="2593274" y="663966"/>
                <a:pt x="2542944" y="725110"/>
                <a:pt x="2475175" y="721461"/>
              </a:cubicBezTo>
              <a:cubicBezTo>
                <a:pt x="2319728" y="785284"/>
                <a:pt x="2113951" y="679484"/>
                <a:pt x="1909992" y="721461"/>
              </a:cubicBezTo>
              <a:cubicBezTo>
                <a:pt x="1706033" y="763438"/>
                <a:pt x="1555014" y="699086"/>
                <a:pt x="1368358" y="721461"/>
              </a:cubicBezTo>
              <a:cubicBezTo>
                <a:pt x="1181702" y="743836"/>
                <a:pt x="1019776" y="666438"/>
                <a:pt x="803175" y="721461"/>
              </a:cubicBezTo>
              <a:cubicBezTo>
                <a:pt x="586574" y="776484"/>
                <a:pt x="375224" y="715915"/>
                <a:pt x="120246" y="721461"/>
              </a:cubicBezTo>
              <a:cubicBezTo>
                <a:pt x="51100" y="709055"/>
                <a:pt x="-6880" y="684518"/>
                <a:pt x="0" y="601215"/>
              </a:cubicBezTo>
              <a:cubicBezTo>
                <a:pt x="-18074" y="408896"/>
                <a:pt x="42548" y="318926"/>
                <a:pt x="0" y="12024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5-SENARYO</a:t>
          </a:r>
          <a:r>
            <a:rPr lang="tr-TR" sz="16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16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103443</xdr:colOff>
      <xdr:row>20</xdr:row>
      <xdr:rowOff>72785</xdr:rowOff>
    </xdr:from>
    <xdr:to>
      <xdr:col>30</xdr:col>
      <xdr:colOff>166464</xdr:colOff>
      <xdr:row>23</xdr:row>
      <xdr:rowOff>108638</xdr:rowOff>
    </xdr:to>
    <xdr:sp macro="" textlink="">
      <xdr:nvSpPr>
        <xdr:cNvPr id="14" name="Dikdörtgen: Köşeleri Yuvarlatılmış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 bwMode="auto">
        <a:xfrm>
          <a:off x="12320843" y="5330585"/>
          <a:ext cx="1891821" cy="493053"/>
        </a:xfrm>
        <a:custGeom>
          <a:avLst/>
          <a:gdLst>
            <a:gd name="connsiteX0" fmla="*/ 0 w 1891821"/>
            <a:gd name="connsiteY0" fmla="*/ 82177 h 493053"/>
            <a:gd name="connsiteX1" fmla="*/ 82177 w 1891821"/>
            <a:gd name="connsiteY1" fmla="*/ 0 h 493053"/>
            <a:gd name="connsiteX2" fmla="*/ 657999 w 1891821"/>
            <a:gd name="connsiteY2" fmla="*/ 0 h 493053"/>
            <a:gd name="connsiteX3" fmla="*/ 1251096 w 1891821"/>
            <a:gd name="connsiteY3" fmla="*/ 0 h 493053"/>
            <a:gd name="connsiteX4" fmla="*/ 1809644 w 1891821"/>
            <a:gd name="connsiteY4" fmla="*/ 0 h 493053"/>
            <a:gd name="connsiteX5" fmla="*/ 1891821 w 1891821"/>
            <a:gd name="connsiteY5" fmla="*/ 82177 h 493053"/>
            <a:gd name="connsiteX6" fmla="*/ 1891821 w 1891821"/>
            <a:gd name="connsiteY6" fmla="*/ 410876 h 493053"/>
            <a:gd name="connsiteX7" fmla="*/ 1809644 w 1891821"/>
            <a:gd name="connsiteY7" fmla="*/ 493053 h 493053"/>
            <a:gd name="connsiteX8" fmla="*/ 1268371 w 1891821"/>
            <a:gd name="connsiteY8" fmla="*/ 493053 h 493053"/>
            <a:gd name="connsiteX9" fmla="*/ 744373 w 1891821"/>
            <a:gd name="connsiteY9" fmla="*/ 493053 h 493053"/>
            <a:gd name="connsiteX10" fmla="*/ 82177 w 1891821"/>
            <a:gd name="connsiteY10" fmla="*/ 493053 h 493053"/>
            <a:gd name="connsiteX11" fmla="*/ 0 w 1891821"/>
            <a:gd name="connsiteY11" fmla="*/ 410876 h 493053"/>
            <a:gd name="connsiteX12" fmla="*/ 0 w 1891821"/>
            <a:gd name="connsiteY12" fmla="*/ 82177 h 4930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891821" h="493053" fill="none" extrusionOk="0">
              <a:moveTo>
                <a:pt x="0" y="82177"/>
              </a:moveTo>
              <a:cubicBezTo>
                <a:pt x="-2113" y="29680"/>
                <a:pt x="34169" y="-3076"/>
                <a:pt x="82177" y="0"/>
              </a:cubicBezTo>
              <a:cubicBezTo>
                <a:pt x="228302" y="-34828"/>
                <a:pt x="529533" y="19829"/>
                <a:pt x="657999" y="0"/>
              </a:cubicBezTo>
              <a:cubicBezTo>
                <a:pt x="786465" y="-19829"/>
                <a:pt x="1002303" y="17613"/>
                <a:pt x="1251096" y="0"/>
              </a:cubicBezTo>
              <a:cubicBezTo>
                <a:pt x="1499889" y="-17613"/>
                <a:pt x="1572781" y="43098"/>
                <a:pt x="1809644" y="0"/>
              </a:cubicBezTo>
              <a:cubicBezTo>
                <a:pt x="1864285" y="2654"/>
                <a:pt x="1883016" y="35010"/>
                <a:pt x="1891821" y="82177"/>
              </a:cubicBezTo>
              <a:cubicBezTo>
                <a:pt x="1901319" y="243540"/>
                <a:pt x="1880803" y="281086"/>
                <a:pt x="1891821" y="410876"/>
              </a:cubicBezTo>
              <a:cubicBezTo>
                <a:pt x="1889197" y="458907"/>
                <a:pt x="1857353" y="489001"/>
                <a:pt x="1809644" y="493053"/>
              </a:cubicBezTo>
              <a:cubicBezTo>
                <a:pt x="1648201" y="493877"/>
                <a:pt x="1436046" y="460138"/>
                <a:pt x="1268371" y="493053"/>
              </a:cubicBezTo>
              <a:cubicBezTo>
                <a:pt x="1100696" y="525968"/>
                <a:pt x="932340" y="436919"/>
                <a:pt x="744373" y="493053"/>
              </a:cubicBezTo>
              <a:cubicBezTo>
                <a:pt x="556406" y="549187"/>
                <a:pt x="321165" y="437892"/>
                <a:pt x="82177" y="493053"/>
              </a:cubicBezTo>
              <a:cubicBezTo>
                <a:pt x="37316" y="491346"/>
                <a:pt x="-1695" y="463977"/>
                <a:pt x="0" y="410876"/>
              </a:cubicBezTo>
              <a:cubicBezTo>
                <a:pt x="-20363" y="310136"/>
                <a:pt x="8012" y="214178"/>
                <a:pt x="0" y="82177"/>
              </a:cubicBezTo>
              <a:close/>
            </a:path>
            <a:path w="1891821" h="493053" stroke="0" extrusionOk="0">
              <a:moveTo>
                <a:pt x="0" y="82177"/>
              </a:moveTo>
              <a:cubicBezTo>
                <a:pt x="11089" y="38717"/>
                <a:pt x="39183" y="-474"/>
                <a:pt x="82177" y="0"/>
              </a:cubicBezTo>
              <a:cubicBezTo>
                <a:pt x="214986" y="-28249"/>
                <a:pt x="406661" y="47207"/>
                <a:pt x="623450" y="0"/>
              </a:cubicBezTo>
              <a:cubicBezTo>
                <a:pt x="840239" y="-47207"/>
                <a:pt x="1019836" y="72050"/>
                <a:pt x="1233822" y="0"/>
              </a:cubicBezTo>
              <a:cubicBezTo>
                <a:pt x="1447808" y="-72050"/>
                <a:pt x="1595872" y="24749"/>
                <a:pt x="1809644" y="0"/>
              </a:cubicBezTo>
              <a:cubicBezTo>
                <a:pt x="1849953" y="586"/>
                <a:pt x="1886832" y="41323"/>
                <a:pt x="1891821" y="82177"/>
              </a:cubicBezTo>
              <a:cubicBezTo>
                <a:pt x="1923736" y="179707"/>
                <a:pt x="1885531" y="343050"/>
                <a:pt x="1891821" y="410876"/>
              </a:cubicBezTo>
              <a:cubicBezTo>
                <a:pt x="1891528" y="457566"/>
                <a:pt x="1846357" y="487128"/>
                <a:pt x="1809644" y="493053"/>
              </a:cubicBezTo>
              <a:cubicBezTo>
                <a:pt x="1567181" y="544716"/>
                <a:pt x="1491696" y="450337"/>
                <a:pt x="1285646" y="493053"/>
              </a:cubicBezTo>
              <a:cubicBezTo>
                <a:pt x="1079596" y="535769"/>
                <a:pt x="993143" y="482895"/>
                <a:pt x="727098" y="493053"/>
              </a:cubicBezTo>
              <a:cubicBezTo>
                <a:pt x="461053" y="503211"/>
                <a:pt x="392994" y="449707"/>
                <a:pt x="82177" y="493053"/>
              </a:cubicBezTo>
              <a:cubicBezTo>
                <a:pt x="32255" y="488912"/>
                <a:pt x="2378" y="451164"/>
                <a:pt x="0" y="410876"/>
              </a:cubicBezTo>
              <a:cubicBezTo>
                <a:pt x="-14858" y="308646"/>
                <a:pt x="7809" y="201342"/>
                <a:pt x="0" y="82177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800" b="1">
              <a:solidFill>
                <a:schemeClr val="bg1"/>
              </a:solidFill>
              <a:effectLst/>
              <a:latin typeface="Burbank Big Cd Bd" pitchFamily="50" charset="-94"/>
              <a:ea typeface="STHupo" panose="02010800040101010101" pitchFamily="2" charset="-122"/>
              <a:cs typeface="+mn-cs"/>
            </a:rPr>
            <a:t> 2.YAZILI NOT GİR</a:t>
          </a:r>
          <a:endParaRPr lang="tr-TR" sz="3600">
            <a:solidFill>
              <a:schemeClr val="bg1"/>
            </a:solidFill>
            <a:effectLst/>
            <a:latin typeface="Burbank Big Cd Bd" pitchFamily="50" charset="-94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41414</xdr:colOff>
      <xdr:row>2</xdr:row>
      <xdr:rowOff>890137</xdr:rowOff>
    </xdr:from>
    <xdr:to>
      <xdr:col>27</xdr:col>
      <xdr:colOff>1</xdr:colOff>
      <xdr:row>2</xdr:row>
      <xdr:rowOff>1334637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2769023" y="1318072"/>
          <a:ext cx="2236304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r-TR" sz="1800" b="1"/>
            <a:t>SEÇİLEN</a:t>
          </a:r>
        </a:p>
      </xdr:txBody>
    </xdr:sp>
    <xdr:clientData/>
  </xdr:twoCellAnchor>
  <xdr:twoCellAnchor>
    <xdr:from>
      <xdr:col>42</xdr:col>
      <xdr:colOff>180064</xdr:colOff>
      <xdr:row>3</xdr:row>
      <xdr:rowOff>126063</xdr:rowOff>
    </xdr:from>
    <xdr:to>
      <xdr:col>46</xdr:col>
      <xdr:colOff>397299</xdr:colOff>
      <xdr:row>4</xdr:row>
      <xdr:rowOff>581406</xdr:rowOff>
    </xdr:to>
    <xdr:sp macro="" textlink="">
      <xdr:nvSpPr>
        <xdr:cNvPr id="16" name="Dikdörtgen: Köşeleri Yuvarlatılmış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9C4501-8A53-478A-9F9A-A310305A8FF6}"/>
            </a:ext>
          </a:extLst>
        </xdr:cNvPr>
        <xdr:cNvSpPr/>
      </xdr:nvSpPr>
      <xdr:spPr bwMode="auto">
        <a:xfrm>
          <a:off x="15194047" y="3790766"/>
          <a:ext cx="2671133" cy="762081"/>
        </a:xfrm>
        <a:custGeom>
          <a:avLst/>
          <a:gdLst>
            <a:gd name="connsiteX0" fmla="*/ 0 w 2671133"/>
            <a:gd name="connsiteY0" fmla="*/ 127016 h 762081"/>
            <a:gd name="connsiteX1" fmla="*/ 127016 w 2671133"/>
            <a:gd name="connsiteY1" fmla="*/ 0 h 762081"/>
            <a:gd name="connsiteX2" fmla="*/ 658778 w 2671133"/>
            <a:gd name="connsiteY2" fmla="*/ 0 h 762081"/>
            <a:gd name="connsiteX3" fmla="*/ 1142198 w 2671133"/>
            <a:gd name="connsiteY3" fmla="*/ 0 h 762081"/>
            <a:gd name="connsiteX4" fmla="*/ 1601448 w 2671133"/>
            <a:gd name="connsiteY4" fmla="*/ 0 h 762081"/>
            <a:gd name="connsiteX5" fmla="*/ 2060697 w 2671133"/>
            <a:gd name="connsiteY5" fmla="*/ 0 h 762081"/>
            <a:gd name="connsiteX6" fmla="*/ 2544117 w 2671133"/>
            <a:gd name="connsiteY6" fmla="*/ 0 h 762081"/>
            <a:gd name="connsiteX7" fmla="*/ 2671133 w 2671133"/>
            <a:gd name="connsiteY7" fmla="*/ 127016 h 762081"/>
            <a:gd name="connsiteX8" fmla="*/ 2671133 w 2671133"/>
            <a:gd name="connsiteY8" fmla="*/ 635065 h 762081"/>
            <a:gd name="connsiteX9" fmla="*/ 2544117 w 2671133"/>
            <a:gd name="connsiteY9" fmla="*/ 762081 h 762081"/>
            <a:gd name="connsiteX10" fmla="*/ 2012355 w 2671133"/>
            <a:gd name="connsiteY10" fmla="*/ 762081 h 762081"/>
            <a:gd name="connsiteX11" fmla="*/ 1601448 w 2671133"/>
            <a:gd name="connsiteY11" fmla="*/ 762081 h 762081"/>
            <a:gd name="connsiteX12" fmla="*/ 1142198 w 2671133"/>
            <a:gd name="connsiteY12" fmla="*/ 762081 h 762081"/>
            <a:gd name="connsiteX13" fmla="*/ 658778 w 2671133"/>
            <a:gd name="connsiteY13" fmla="*/ 762081 h 762081"/>
            <a:gd name="connsiteX14" fmla="*/ 127016 w 2671133"/>
            <a:gd name="connsiteY14" fmla="*/ 762081 h 762081"/>
            <a:gd name="connsiteX15" fmla="*/ 0 w 2671133"/>
            <a:gd name="connsiteY15" fmla="*/ 635065 h 762081"/>
            <a:gd name="connsiteX16" fmla="*/ 0 w 2671133"/>
            <a:gd name="connsiteY16" fmla="*/ 127016 h 7620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71133" h="762081" fill="none" extrusionOk="0">
              <a:moveTo>
                <a:pt x="0" y="127016"/>
              </a:moveTo>
              <a:cubicBezTo>
                <a:pt x="2894" y="59485"/>
                <a:pt x="68777" y="14358"/>
                <a:pt x="127016" y="0"/>
              </a:cubicBezTo>
              <a:cubicBezTo>
                <a:pt x="236563" y="-16858"/>
                <a:pt x="499854" y="6716"/>
                <a:pt x="658778" y="0"/>
              </a:cubicBezTo>
              <a:cubicBezTo>
                <a:pt x="817702" y="-6716"/>
                <a:pt x="1002162" y="7846"/>
                <a:pt x="1142198" y="0"/>
              </a:cubicBezTo>
              <a:cubicBezTo>
                <a:pt x="1282234" y="-7846"/>
                <a:pt x="1495432" y="23496"/>
                <a:pt x="1601448" y="0"/>
              </a:cubicBezTo>
              <a:cubicBezTo>
                <a:pt x="1707464" y="-23496"/>
                <a:pt x="1843128" y="25345"/>
                <a:pt x="2060697" y="0"/>
              </a:cubicBezTo>
              <a:cubicBezTo>
                <a:pt x="2278266" y="-25345"/>
                <a:pt x="2350103" y="18187"/>
                <a:pt x="2544117" y="0"/>
              </a:cubicBezTo>
              <a:cubicBezTo>
                <a:pt x="2622123" y="5244"/>
                <a:pt x="2678290" y="57691"/>
                <a:pt x="2671133" y="127016"/>
              </a:cubicBezTo>
              <a:cubicBezTo>
                <a:pt x="2725622" y="341042"/>
                <a:pt x="2658412" y="448639"/>
                <a:pt x="2671133" y="635065"/>
              </a:cubicBezTo>
              <a:cubicBezTo>
                <a:pt x="2678954" y="694966"/>
                <a:pt x="2603613" y="762280"/>
                <a:pt x="2544117" y="762081"/>
              </a:cubicBezTo>
              <a:cubicBezTo>
                <a:pt x="2329092" y="772831"/>
                <a:pt x="2182205" y="709874"/>
                <a:pt x="2012355" y="762081"/>
              </a:cubicBezTo>
              <a:cubicBezTo>
                <a:pt x="1842505" y="814288"/>
                <a:pt x="1710401" y="753532"/>
                <a:pt x="1601448" y="762081"/>
              </a:cubicBezTo>
              <a:cubicBezTo>
                <a:pt x="1492495" y="770630"/>
                <a:pt x="1353226" y="735649"/>
                <a:pt x="1142198" y="762081"/>
              </a:cubicBezTo>
              <a:cubicBezTo>
                <a:pt x="931170" y="788513"/>
                <a:pt x="761368" y="746829"/>
                <a:pt x="658778" y="762081"/>
              </a:cubicBezTo>
              <a:cubicBezTo>
                <a:pt x="556188" y="777333"/>
                <a:pt x="328297" y="737081"/>
                <a:pt x="127016" y="762081"/>
              </a:cubicBezTo>
              <a:cubicBezTo>
                <a:pt x="50800" y="742442"/>
                <a:pt x="-6947" y="710320"/>
                <a:pt x="0" y="635065"/>
              </a:cubicBezTo>
              <a:cubicBezTo>
                <a:pt x="-33744" y="468872"/>
                <a:pt x="20571" y="355566"/>
                <a:pt x="0" y="127016"/>
              </a:cubicBezTo>
              <a:close/>
            </a:path>
            <a:path w="2671133" h="762081" stroke="0" extrusionOk="0">
              <a:moveTo>
                <a:pt x="0" y="127016"/>
              </a:moveTo>
              <a:cubicBezTo>
                <a:pt x="15895" y="59627"/>
                <a:pt x="61009" y="-821"/>
                <a:pt x="127016" y="0"/>
              </a:cubicBezTo>
              <a:cubicBezTo>
                <a:pt x="297835" y="-21056"/>
                <a:pt x="428617" y="44104"/>
                <a:pt x="562094" y="0"/>
              </a:cubicBezTo>
              <a:cubicBezTo>
                <a:pt x="695571" y="-44104"/>
                <a:pt x="955453" y="2807"/>
                <a:pt x="1093856" y="0"/>
              </a:cubicBezTo>
              <a:cubicBezTo>
                <a:pt x="1232259" y="-2807"/>
                <a:pt x="1408227" y="37361"/>
                <a:pt x="1504764" y="0"/>
              </a:cubicBezTo>
              <a:cubicBezTo>
                <a:pt x="1601301" y="-37361"/>
                <a:pt x="1743478" y="38508"/>
                <a:pt x="1964013" y="0"/>
              </a:cubicBezTo>
              <a:cubicBezTo>
                <a:pt x="2184548" y="-38508"/>
                <a:pt x="2328692" y="51519"/>
                <a:pt x="2544117" y="0"/>
              </a:cubicBezTo>
              <a:cubicBezTo>
                <a:pt x="2602107" y="3216"/>
                <a:pt x="2681579" y="48244"/>
                <a:pt x="2671133" y="127016"/>
              </a:cubicBezTo>
              <a:cubicBezTo>
                <a:pt x="2703366" y="349890"/>
                <a:pt x="2613455" y="515652"/>
                <a:pt x="2671133" y="635065"/>
              </a:cubicBezTo>
              <a:cubicBezTo>
                <a:pt x="2677925" y="714174"/>
                <a:pt x="2616372" y="778568"/>
                <a:pt x="2544117" y="762081"/>
              </a:cubicBezTo>
              <a:cubicBezTo>
                <a:pt x="2323697" y="792829"/>
                <a:pt x="2160020" y="704701"/>
                <a:pt x="2036526" y="762081"/>
              </a:cubicBezTo>
              <a:cubicBezTo>
                <a:pt x="1913032" y="819461"/>
                <a:pt x="1733828" y="760791"/>
                <a:pt x="1577277" y="762081"/>
              </a:cubicBezTo>
              <a:cubicBezTo>
                <a:pt x="1420726" y="763371"/>
                <a:pt x="1226200" y="717031"/>
                <a:pt x="1069685" y="762081"/>
              </a:cubicBezTo>
              <a:cubicBezTo>
                <a:pt x="913170" y="807131"/>
                <a:pt x="813138" y="746589"/>
                <a:pt x="562094" y="762081"/>
              </a:cubicBezTo>
              <a:cubicBezTo>
                <a:pt x="311050" y="777573"/>
                <a:pt x="279819" y="716508"/>
                <a:pt x="127016" y="762081"/>
              </a:cubicBezTo>
              <a:cubicBezTo>
                <a:pt x="57526" y="755319"/>
                <a:pt x="-13854" y="703208"/>
                <a:pt x="0" y="635065"/>
              </a:cubicBezTo>
              <a:cubicBezTo>
                <a:pt x="-36549" y="385203"/>
                <a:pt x="18941" y="314158"/>
                <a:pt x="0" y="127016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 NOT GİR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83437</xdr:colOff>
      <xdr:row>2</xdr:row>
      <xdr:rowOff>2303725</xdr:rowOff>
    </xdr:from>
    <xdr:to>
      <xdr:col>47</xdr:col>
      <xdr:colOff>512377</xdr:colOff>
      <xdr:row>2</xdr:row>
      <xdr:rowOff>3090775</xdr:rowOff>
    </xdr:to>
    <xdr:sp macro="" textlink="">
      <xdr:nvSpPr>
        <xdr:cNvPr id="17" name="Dikdörtgen: Köşeleri Yuvarlatılmış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5726894-BAAD-4A10-9AE4-D906AF3E6528}"/>
            </a:ext>
          </a:extLst>
        </xdr:cNvPr>
        <xdr:cNvSpPr/>
      </xdr:nvSpPr>
      <xdr:spPr bwMode="auto">
        <a:xfrm>
          <a:off x="15097420" y="2771903"/>
          <a:ext cx="3496313" cy="787050"/>
        </a:xfrm>
        <a:custGeom>
          <a:avLst/>
          <a:gdLst>
            <a:gd name="connsiteX0" fmla="*/ 0 w 3496313"/>
            <a:gd name="connsiteY0" fmla="*/ 131178 h 787050"/>
            <a:gd name="connsiteX1" fmla="*/ 131178 w 3496313"/>
            <a:gd name="connsiteY1" fmla="*/ 0 h 787050"/>
            <a:gd name="connsiteX2" fmla="*/ 637831 w 3496313"/>
            <a:gd name="connsiteY2" fmla="*/ 0 h 787050"/>
            <a:gd name="connsiteX3" fmla="*/ 1176824 w 3496313"/>
            <a:gd name="connsiteY3" fmla="*/ 0 h 787050"/>
            <a:gd name="connsiteX4" fmla="*/ 1715817 w 3496313"/>
            <a:gd name="connsiteY4" fmla="*/ 0 h 787050"/>
            <a:gd name="connsiteX5" fmla="*/ 2254810 w 3496313"/>
            <a:gd name="connsiteY5" fmla="*/ 0 h 787050"/>
            <a:gd name="connsiteX6" fmla="*/ 2761463 w 3496313"/>
            <a:gd name="connsiteY6" fmla="*/ 0 h 787050"/>
            <a:gd name="connsiteX7" fmla="*/ 3365135 w 3496313"/>
            <a:gd name="connsiteY7" fmla="*/ 0 h 787050"/>
            <a:gd name="connsiteX8" fmla="*/ 3496313 w 3496313"/>
            <a:gd name="connsiteY8" fmla="*/ 131178 h 787050"/>
            <a:gd name="connsiteX9" fmla="*/ 3496313 w 3496313"/>
            <a:gd name="connsiteY9" fmla="*/ 655872 h 787050"/>
            <a:gd name="connsiteX10" fmla="*/ 3365135 w 3496313"/>
            <a:gd name="connsiteY10" fmla="*/ 787050 h 787050"/>
            <a:gd name="connsiteX11" fmla="*/ 2858482 w 3496313"/>
            <a:gd name="connsiteY11" fmla="*/ 787050 h 787050"/>
            <a:gd name="connsiteX12" fmla="*/ 2319489 w 3496313"/>
            <a:gd name="connsiteY12" fmla="*/ 787050 h 787050"/>
            <a:gd name="connsiteX13" fmla="*/ 1877515 w 3496313"/>
            <a:gd name="connsiteY13" fmla="*/ 787050 h 787050"/>
            <a:gd name="connsiteX14" fmla="*/ 1435541 w 3496313"/>
            <a:gd name="connsiteY14" fmla="*/ 787050 h 787050"/>
            <a:gd name="connsiteX15" fmla="*/ 831869 w 3496313"/>
            <a:gd name="connsiteY15" fmla="*/ 787050 h 787050"/>
            <a:gd name="connsiteX16" fmla="*/ 131178 w 3496313"/>
            <a:gd name="connsiteY16" fmla="*/ 787050 h 787050"/>
            <a:gd name="connsiteX17" fmla="*/ 0 w 3496313"/>
            <a:gd name="connsiteY17" fmla="*/ 655872 h 787050"/>
            <a:gd name="connsiteX18" fmla="*/ 0 w 3496313"/>
            <a:gd name="connsiteY18" fmla="*/ 131178 h 787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496313" h="787050" fill="none" extrusionOk="0">
              <a:moveTo>
                <a:pt x="0" y="131178"/>
              </a:moveTo>
              <a:cubicBezTo>
                <a:pt x="-14585" y="62524"/>
                <a:pt x="60506" y="-17567"/>
                <a:pt x="131178" y="0"/>
              </a:cubicBezTo>
              <a:cubicBezTo>
                <a:pt x="376143" y="-60665"/>
                <a:pt x="513442" y="32618"/>
                <a:pt x="637831" y="0"/>
              </a:cubicBezTo>
              <a:cubicBezTo>
                <a:pt x="762220" y="-32618"/>
                <a:pt x="1068655" y="46919"/>
                <a:pt x="1176824" y="0"/>
              </a:cubicBezTo>
              <a:cubicBezTo>
                <a:pt x="1284993" y="-46919"/>
                <a:pt x="1447563" y="64651"/>
                <a:pt x="1715817" y="0"/>
              </a:cubicBezTo>
              <a:cubicBezTo>
                <a:pt x="1984071" y="-64651"/>
                <a:pt x="1988805" y="53878"/>
                <a:pt x="2254810" y="0"/>
              </a:cubicBezTo>
              <a:cubicBezTo>
                <a:pt x="2520815" y="-53878"/>
                <a:pt x="2588981" y="8077"/>
                <a:pt x="2761463" y="0"/>
              </a:cubicBezTo>
              <a:cubicBezTo>
                <a:pt x="2933945" y="-8077"/>
                <a:pt x="3129886" y="57346"/>
                <a:pt x="3365135" y="0"/>
              </a:cubicBezTo>
              <a:cubicBezTo>
                <a:pt x="3438669" y="-5196"/>
                <a:pt x="3485307" y="60144"/>
                <a:pt x="3496313" y="131178"/>
              </a:cubicBezTo>
              <a:cubicBezTo>
                <a:pt x="3508909" y="362667"/>
                <a:pt x="3459160" y="438271"/>
                <a:pt x="3496313" y="655872"/>
              </a:cubicBezTo>
              <a:cubicBezTo>
                <a:pt x="3489915" y="742863"/>
                <a:pt x="3439960" y="775836"/>
                <a:pt x="3365135" y="787050"/>
              </a:cubicBezTo>
              <a:cubicBezTo>
                <a:pt x="3176370" y="833008"/>
                <a:pt x="3088372" y="777565"/>
                <a:pt x="2858482" y="787050"/>
              </a:cubicBezTo>
              <a:cubicBezTo>
                <a:pt x="2628592" y="796535"/>
                <a:pt x="2435678" y="775826"/>
                <a:pt x="2319489" y="787050"/>
              </a:cubicBezTo>
              <a:cubicBezTo>
                <a:pt x="2203300" y="798274"/>
                <a:pt x="2095451" y="776306"/>
                <a:pt x="1877515" y="787050"/>
              </a:cubicBezTo>
              <a:cubicBezTo>
                <a:pt x="1659579" y="797794"/>
                <a:pt x="1575792" y="753770"/>
                <a:pt x="1435541" y="787050"/>
              </a:cubicBezTo>
              <a:cubicBezTo>
                <a:pt x="1295290" y="820330"/>
                <a:pt x="1105952" y="770618"/>
                <a:pt x="831869" y="787050"/>
              </a:cubicBezTo>
              <a:cubicBezTo>
                <a:pt x="557786" y="803482"/>
                <a:pt x="320789" y="732300"/>
                <a:pt x="131178" y="787050"/>
              </a:cubicBezTo>
              <a:cubicBezTo>
                <a:pt x="68654" y="784236"/>
                <a:pt x="1824" y="735596"/>
                <a:pt x="0" y="655872"/>
              </a:cubicBezTo>
              <a:cubicBezTo>
                <a:pt x="-61421" y="467914"/>
                <a:pt x="47242" y="352197"/>
                <a:pt x="0" y="131178"/>
              </a:cubicBezTo>
              <a:close/>
            </a:path>
            <a:path w="3496313" h="787050" stroke="0" extrusionOk="0">
              <a:moveTo>
                <a:pt x="0" y="131178"/>
              </a:moveTo>
              <a:cubicBezTo>
                <a:pt x="768" y="48335"/>
                <a:pt x="44918" y="5786"/>
                <a:pt x="131178" y="0"/>
              </a:cubicBezTo>
              <a:cubicBezTo>
                <a:pt x="381055" y="-10906"/>
                <a:pt x="561020" y="45312"/>
                <a:pt x="702510" y="0"/>
              </a:cubicBezTo>
              <a:cubicBezTo>
                <a:pt x="844000" y="-45312"/>
                <a:pt x="1026285" y="45843"/>
                <a:pt x="1176824" y="0"/>
              </a:cubicBezTo>
              <a:cubicBezTo>
                <a:pt x="1327363" y="-45843"/>
                <a:pt x="1549320" y="44758"/>
                <a:pt x="1748157" y="0"/>
              </a:cubicBezTo>
              <a:cubicBezTo>
                <a:pt x="1946994" y="-44758"/>
                <a:pt x="2042680" y="15764"/>
                <a:pt x="2190131" y="0"/>
              </a:cubicBezTo>
              <a:cubicBezTo>
                <a:pt x="2337582" y="-15764"/>
                <a:pt x="2586847" y="63203"/>
                <a:pt x="2761463" y="0"/>
              </a:cubicBezTo>
              <a:cubicBezTo>
                <a:pt x="2936079" y="-63203"/>
                <a:pt x="3063908" y="32133"/>
                <a:pt x="3365135" y="0"/>
              </a:cubicBezTo>
              <a:cubicBezTo>
                <a:pt x="3438461" y="-1799"/>
                <a:pt x="3497916" y="65820"/>
                <a:pt x="3496313" y="131178"/>
              </a:cubicBezTo>
              <a:cubicBezTo>
                <a:pt x="3518672" y="291038"/>
                <a:pt x="3453264" y="408537"/>
                <a:pt x="3496313" y="655872"/>
              </a:cubicBezTo>
              <a:cubicBezTo>
                <a:pt x="3495394" y="723175"/>
                <a:pt x="3443015" y="769671"/>
                <a:pt x="3365135" y="787050"/>
              </a:cubicBezTo>
              <a:cubicBezTo>
                <a:pt x="3185618" y="822875"/>
                <a:pt x="2958043" y="780346"/>
                <a:pt x="2826142" y="787050"/>
              </a:cubicBezTo>
              <a:cubicBezTo>
                <a:pt x="2694241" y="793754"/>
                <a:pt x="2549857" y="782960"/>
                <a:pt x="2384168" y="787050"/>
              </a:cubicBezTo>
              <a:cubicBezTo>
                <a:pt x="2218479" y="791140"/>
                <a:pt x="1970248" y="781114"/>
                <a:pt x="1812836" y="787050"/>
              </a:cubicBezTo>
              <a:cubicBezTo>
                <a:pt x="1655424" y="792986"/>
                <a:pt x="1549107" y="757995"/>
                <a:pt x="1338522" y="787050"/>
              </a:cubicBezTo>
              <a:cubicBezTo>
                <a:pt x="1127937" y="816105"/>
                <a:pt x="909603" y="746987"/>
                <a:pt x="799529" y="787050"/>
              </a:cubicBezTo>
              <a:cubicBezTo>
                <a:pt x="689455" y="827113"/>
                <a:pt x="454314" y="767722"/>
                <a:pt x="131178" y="787050"/>
              </a:cubicBezTo>
              <a:cubicBezTo>
                <a:pt x="62235" y="799049"/>
                <a:pt x="10416" y="729392"/>
                <a:pt x="0" y="655872"/>
              </a:cubicBezTo>
              <a:cubicBezTo>
                <a:pt x="-62828" y="411095"/>
                <a:pt x="52380" y="242614"/>
                <a:pt x="0" y="131178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 NOT GİR</a:t>
          </a:r>
          <a:endParaRPr lang="tr-TR" sz="20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11</xdr:col>
      <xdr:colOff>50799</xdr:colOff>
      <xdr:row>80</xdr:row>
      <xdr:rowOff>12699</xdr:rowOff>
    </xdr:from>
    <xdr:to>
      <xdr:col>26</xdr:col>
      <xdr:colOff>762000</xdr:colOff>
      <xdr:row>85</xdr:row>
      <xdr:rowOff>165100</xdr:rowOff>
    </xdr:to>
    <xdr:graphicFrame macro="">
      <xdr:nvGraphicFramePr>
        <xdr:cNvPr id="5" name="Grafik 4">
          <a:extLst>
            <a:ext uri="{FF2B5EF4-FFF2-40B4-BE49-F238E27FC236}">
              <a16:creationId xmlns:a16="http://schemas.microsoft.com/office/drawing/2014/main" id="{25FB0521-EC99-4209-BEAF-183A4E621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42</xdr:col>
      <xdr:colOff>165652</xdr:colOff>
      <xdr:row>5</xdr:row>
      <xdr:rowOff>179454</xdr:rowOff>
    </xdr:from>
    <xdr:to>
      <xdr:col>46</xdr:col>
      <xdr:colOff>399968</xdr:colOff>
      <xdr:row>9</xdr:row>
      <xdr:rowOff>165652</xdr:rowOff>
    </xdr:to>
    <xdr:sp macro="" textlink="">
      <xdr:nvSpPr>
        <xdr:cNvPr id="15" name="Dikdörtgen: Köşeleri Yuvarlatılmış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E239D9C-5673-418C-945C-6D7AD4FAA905}"/>
            </a:ext>
          </a:extLst>
        </xdr:cNvPr>
        <xdr:cNvSpPr/>
      </xdr:nvSpPr>
      <xdr:spPr bwMode="auto">
        <a:xfrm>
          <a:off x="15179635" y="4812801"/>
          <a:ext cx="2688214" cy="761114"/>
        </a:xfrm>
        <a:custGeom>
          <a:avLst/>
          <a:gdLst>
            <a:gd name="connsiteX0" fmla="*/ 0 w 2688214"/>
            <a:gd name="connsiteY0" fmla="*/ 126855 h 761114"/>
            <a:gd name="connsiteX1" fmla="*/ 126855 w 2688214"/>
            <a:gd name="connsiteY1" fmla="*/ 0 h 761114"/>
            <a:gd name="connsiteX2" fmla="*/ 613756 w 2688214"/>
            <a:gd name="connsiteY2" fmla="*/ 0 h 761114"/>
            <a:gd name="connsiteX3" fmla="*/ 1125002 w 2688214"/>
            <a:gd name="connsiteY3" fmla="*/ 0 h 761114"/>
            <a:gd name="connsiteX4" fmla="*/ 1538867 w 2688214"/>
            <a:gd name="connsiteY4" fmla="*/ 0 h 761114"/>
            <a:gd name="connsiteX5" fmla="*/ 2025768 w 2688214"/>
            <a:gd name="connsiteY5" fmla="*/ 0 h 761114"/>
            <a:gd name="connsiteX6" fmla="*/ 2561359 w 2688214"/>
            <a:gd name="connsiteY6" fmla="*/ 0 h 761114"/>
            <a:gd name="connsiteX7" fmla="*/ 2688214 w 2688214"/>
            <a:gd name="connsiteY7" fmla="*/ 126855 h 761114"/>
            <a:gd name="connsiteX8" fmla="*/ 2688214 w 2688214"/>
            <a:gd name="connsiteY8" fmla="*/ 634259 h 761114"/>
            <a:gd name="connsiteX9" fmla="*/ 2561359 w 2688214"/>
            <a:gd name="connsiteY9" fmla="*/ 761114 h 761114"/>
            <a:gd name="connsiteX10" fmla="*/ 2147493 w 2688214"/>
            <a:gd name="connsiteY10" fmla="*/ 761114 h 761114"/>
            <a:gd name="connsiteX11" fmla="*/ 1611902 w 2688214"/>
            <a:gd name="connsiteY11" fmla="*/ 761114 h 761114"/>
            <a:gd name="connsiteX12" fmla="*/ 1100657 w 2688214"/>
            <a:gd name="connsiteY12" fmla="*/ 761114 h 761114"/>
            <a:gd name="connsiteX13" fmla="*/ 565066 w 2688214"/>
            <a:gd name="connsiteY13" fmla="*/ 761114 h 761114"/>
            <a:gd name="connsiteX14" fmla="*/ 126855 w 2688214"/>
            <a:gd name="connsiteY14" fmla="*/ 761114 h 761114"/>
            <a:gd name="connsiteX15" fmla="*/ 0 w 2688214"/>
            <a:gd name="connsiteY15" fmla="*/ 634259 h 761114"/>
            <a:gd name="connsiteX16" fmla="*/ 0 w 2688214"/>
            <a:gd name="connsiteY16" fmla="*/ 126855 h 76111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688214" h="761114" fill="none" extrusionOk="0">
              <a:moveTo>
                <a:pt x="0" y="126855"/>
              </a:moveTo>
              <a:cubicBezTo>
                <a:pt x="-14108" y="66883"/>
                <a:pt x="61673" y="-6325"/>
                <a:pt x="126855" y="0"/>
              </a:cubicBezTo>
              <a:cubicBezTo>
                <a:pt x="307545" y="-14431"/>
                <a:pt x="451827" y="8036"/>
                <a:pt x="613756" y="0"/>
              </a:cubicBezTo>
              <a:cubicBezTo>
                <a:pt x="775685" y="-8036"/>
                <a:pt x="993815" y="28519"/>
                <a:pt x="1125002" y="0"/>
              </a:cubicBezTo>
              <a:cubicBezTo>
                <a:pt x="1256189" y="-28519"/>
                <a:pt x="1425307" y="20981"/>
                <a:pt x="1538867" y="0"/>
              </a:cubicBezTo>
              <a:cubicBezTo>
                <a:pt x="1652427" y="-20981"/>
                <a:pt x="1795200" y="37419"/>
                <a:pt x="2025768" y="0"/>
              </a:cubicBezTo>
              <a:cubicBezTo>
                <a:pt x="2256336" y="-37419"/>
                <a:pt x="2417134" y="27088"/>
                <a:pt x="2561359" y="0"/>
              </a:cubicBezTo>
              <a:cubicBezTo>
                <a:pt x="2636217" y="6599"/>
                <a:pt x="2678003" y="67155"/>
                <a:pt x="2688214" y="126855"/>
              </a:cubicBezTo>
              <a:cubicBezTo>
                <a:pt x="2698825" y="251290"/>
                <a:pt x="2684711" y="496234"/>
                <a:pt x="2688214" y="634259"/>
              </a:cubicBezTo>
              <a:cubicBezTo>
                <a:pt x="2691805" y="687138"/>
                <a:pt x="2624182" y="762044"/>
                <a:pt x="2561359" y="761114"/>
              </a:cubicBezTo>
              <a:cubicBezTo>
                <a:pt x="2402926" y="767244"/>
                <a:pt x="2322988" y="751967"/>
                <a:pt x="2147493" y="761114"/>
              </a:cubicBezTo>
              <a:cubicBezTo>
                <a:pt x="1971998" y="770261"/>
                <a:pt x="1827217" y="705453"/>
                <a:pt x="1611902" y="761114"/>
              </a:cubicBezTo>
              <a:cubicBezTo>
                <a:pt x="1396587" y="816775"/>
                <a:pt x="1208020" y="746333"/>
                <a:pt x="1100657" y="761114"/>
              </a:cubicBezTo>
              <a:cubicBezTo>
                <a:pt x="993294" y="775895"/>
                <a:pt x="802207" y="761007"/>
                <a:pt x="565066" y="761114"/>
              </a:cubicBezTo>
              <a:cubicBezTo>
                <a:pt x="327925" y="761221"/>
                <a:pt x="275954" y="756300"/>
                <a:pt x="126855" y="761114"/>
              </a:cubicBezTo>
              <a:cubicBezTo>
                <a:pt x="57928" y="762117"/>
                <a:pt x="6413" y="705298"/>
                <a:pt x="0" y="634259"/>
              </a:cubicBezTo>
              <a:cubicBezTo>
                <a:pt x="-51003" y="485738"/>
                <a:pt x="54099" y="332434"/>
                <a:pt x="0" y="126855"/>
              </a:cubicBezTo>
              <a:close/>
            </a:path>
            <a:path w="2688214" h="761114" stroke="0" extrusionOk="0">
              <a:moveTo>
                <a:pt x="0" y="126855"/>
              </a:moveTo>
              <a:cubicBezTo>
                <a:pt x="938" y="44096"/>
                <a:pt x="53138" y="1532"/>
                <a:pt x="126855" y="0"/>
              </a:cubicBezTo>
              <a:cubicBezTo>
                <a:pt x="264945" y="-31164"/>
                <a:pt x="507226" y="45361"/>
                <a:pt x="638101" y="0"/>
              </a:cubicBezTo>
              <a:cubicBezTo>
                <a:pt x="768976" y="-45361"/>
                <a:pt x="886377" y="422"/>
                <a:pt x="1076312" y="0"/>
              </a:cubicBezTo>
              <a:cubicBezTo>
                <a:pt x="1266247" y="-422"/>
                <a:pt x="1456749" y="36400"/>
                <a:pt x="1587557" y="0"/>
              </a:cubicBezTo>
              <a:cubicBezTo>
                <a:pt x="1718365" y="-36400"/>
                <a:pt x="1832183" y="35654"/>
                <a:pt x="2001423" y="0"/>
              </a:cubicBezTo>
              <a:cubicBezTo>
                <a:pt x="2170663" y="-35654"/>
                <a:pt x="2392565" y="53318"/>
                <a:pt x="2561359" y="0"/>
              </a:cubicBezTo>
              <a:cubicBezTo>
                <a:pt x="2617786" y="6959"/>
                <a:pt x="2685547" y="58816"/>
                <a:pt x="2688214" y="126855"/>
              </a:cubicBezTo>
              <a:cubicBezTo>
                <a:pt x="2699732" y="325563"/>
                <a:pt x="2659320" y="518075"/>
                <a:pt x="2688214" y="634259"/>
              </a:cubicBezTo>
              <a:cubicBezTo>
                <a:pt x="2696849" y="702519"/>
                <a:pt x="2646715" y="771656"/>
                <a:pt x="2561359" y="761114"/>
              </a:cubicBezTo>
              <a:cubicBezTo>
                <a:pt x="2441130" y="784933"/>
                <a:pt x="2309027" y="726591"/>
                <a:pt x="2098803" y="761114"/>
              </a:cubicBezTo>
              <a:cubicBezTo>
                <a:pt x="1888579" y="795637"/>
                <a:pt x="1763199" y="707364"/>
                <a:pt x="1587557" y="761114"/>
              </a:cubicBezTo>
              <a:cubicBezTo>
                <a:pt x="1411915" y="814864"/>
                <a:pt x="1312206" y="742399"/>
                <a:pt x="1173692" y="761114"/>
              </a:cubicBezTo>
              <a:cubicBezTo>
                <a:pt x="1035178" y="779829"/>
                <a:pt x="776512" y="746145"/>
                <a:pt x="662446" y="761114"/>
              </a:cubicBezTo>
              <a:cubicBezTo>
                <a:pt x="548380" y="776083"/>
                <a:pt x="239332" y="715093"/>
                <a:pt x="126855" y="761114"/>
              </a:cubicBezTo>
              <a:cubicBezTo>
                <a:pt x="50846" y="758892"/>
                <a:pt x="-6911" y="695467"/>
                <a:pt x="0" y="634259"/>
              </a:cubicBezTo>
              <a:cubicBezTo>
                <a:pt x="-17569" y="438520"/>
                <a:pt x="4424" y="340442"/>
                <a:pt x="0" y="126855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TEDBİR</a:t>
          </a:r>
          <a:r>
            <a:rPr lang="tr-TR" sz="16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 RAPORU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42</xdr:col>
      <xdr:colOff>179456</xdr:colOff>
      <xdr:row>10</xdr:row>
      <xdr:rowOff>82827</xdr:rowOff>
    </xdr:from>
    <xdr:to>
      <xdr:col>46</xdr:col>
      <xdr:colOff>535499</xdr:colOff>
      <xdr:row>24</xdr:row>
      <xdr:rowOff>27608</xdr:rowOff>
    </xdr:to>
    <xdr:sp macro="" textlink="">
      <xdr:nvSpPr>
        <xdr:cNvPr id="18" name="Dikdörtgen: Köşeleri Yuvarlatılmış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A7DA14C-264C-40B7-8E3D-1420994EE4A5}"/>
            </a:ext>
          </a:extLst>
        </xdr:cNvPr>
        <xdr:cNvSpPr/>
      </xdr:nvSpPr>
      <xdr:spPr bwMode="auto">
        <a:xfrm>
          <a:off x="15193439" y="5684819"/>
          <a:ext cx="2809941" cy="2656984"/>
        </a:xfrm>
        <a:custGeom>
          <a:avLst/>
          <a:gdLst>
            <a:gd name="connsiteX0" fmla="*/ 0 w 2809941"/>
            <a:gd name="connsiteY0" fmla="*/ 442840 h 2656984"/>
            <a:gd name="connsiteX1" fmla="*/ 442840 w 2809941"/>
            <a:gd name="connsiteY1" fmla="*/ 0 h 2656984"/>
            <a:gd name="connsiteX2" fmla="*/ 866177 w 2809941"/>
            <a:gd name="connsiteY2" fmla="*/ 0 h 2656984"/>
            <a:gd name="connsiteX3" fmla="*/ 1328000 w 2809941"/>
            <a:gd name="connsiteY3" fmla="*/ 0 h 2656984"/>
            <a:gd name="connsiteX4" fmla="*/ 1751337 w 2809941"/>
            <a:gd name="connsiteY4" fmla="*/ 0 h 2656984"/>
            <a:gd name="connsiteX5" fmla="*/ 2367101 w 2809941"/>
            <a:gd name="connsiteY5" fmla="*/ 0 h 2656984"/>
            <a:gd name="connsiteX6" fmla="*/ 2809941 w 2809941"/>
            <a:gd name="connsiteY6" fmla="*/ 442840 h 2656984"/>
            <a:gd name="connsiteX7" fmla="*/ 2809941 w 2809941"/>
            <a:gd name="connsiteY7" fmla="*/ 997849 h 2656984"/>
            <a:gd name="connsiteX8" fmla="*/ 2809941 w 2809941"/>
            <a:gd name="connsiteY8" fmla="*/ 1535144 h 2656984"/>
            <a:gd name="connsiteX9" fmla="*/ 2809941 w 2809941"/>
            <a:gd name="connsiteY9" fmla="*/ 2214144 h 2656984"/>
            <a:gd name="connsiteX10" fmla="*/ 2367101 w 2809941"/>
            <a:gd name="connsiteY10" fmla="*/ 2656984 h 2656984"/>
            <a:gd name="connsiteX11" fmla="*/ 1924521 w 2809941"/>
            <a:gd name="connsiteY11" fmla="*/ 2656984 h 2656984"/>
            <a:gd name="connsiteX12" fmla="*/ 1404971 w 2809941"/>
            <a:gd name="connsiteY12" fmla="*/ 2656984 h 2656984"/>
            <a:gd name="connsiteX13" fmla="*/ 885420 w 2809941"/>
            <a:gd name="connsiteY13" fmla="*/ 2656984 h 2656984"/>
            <a:gd name="connsiteX14" fmla="*/ 442840 w 2809941"/>
            <a:gd name="connsiteY14" fmla="*/ 2656984 h 2656984"/>
            <a:gd name="connsiteX15" fmla="*/ 0 w 2809941"/>
            <a:gd name="connsiteY15" fmla="*/ 2214144 h 2656984"/>
            <a:gd name="connsiteX16" fmla="*/ 0 w 2809941"/>
            <a:gd name="connsiteY16" fmla="*/ 1623709 h 2656984"/>
            <a:gd name="connsiteX17" fmla="*/ 0 w 2809941"/>
            <a:gd name="connsiteY17" fmla="*/ 1033275 h 2656984"/>
            <a:gd name="connsiteX18" fmla="*/ 0 w 2809941"/>
            <a:gd name="connsiteY18" fmla="*/ 442840 h 265698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809941" h="2656984" fill="none" extrusionOk="0">
              <a:moveTo>
                <a:pt x="0" y="442840"/>
              </a:moveTo>
              <a:cubicBezTo>
                <a:pt x="8064" y="208124"/>
                <a:pt x="198930" y="29350"/>
                <a:pt x="442840" y="0"/>
              </a:cubicBezTo>
              <a:cubicBezTo>
                <a:pt x="615731" y="-3710"/>
                <a:pt x="704661" y="49054"/>
                <a:pt x="866177" y="0"/>
              </a:cubicBezTo>
              <a:cubicBezTo>
                <a:pt x="1027693" y="-49054"/>
                <a:pt x="1230757" y="1964"/>
                <a:pt x="1328000" y="0"/>
              </a:cubicBezTo>
              <a:cubicBezTo>
                <a:pt x="1425243" y="-1964"/>
                <a:pt x="1548683" y="47495"/>
                <a:pt x="1751337" y="0"/>
              </a:cubicBezTo>
              <a:cubicBezTo>
                <a:pt x="1953991" y="-47495"/>
                <a:pt x="2097979" y="10654"/>
                <a:pt x="2367101" y="0"/>
              </a:cubicBezTo>
              <a:cubicBezTo>
                <a:pt x="2630779" y="-17388"/>
                <a:pt x="2807338" y="254364"/>
                <a:pt x="2809941" y="442840"/>
              </a:cubicBezTo>
              <a:cubicBezTo>
                <a:pt x="2861447" y="565787"/>
                <a:pt x="2763465" y="850793"/>
                <a:pt x="2809941" y="997849"/>
              </a:cubicBezTo>
              <a:cubicBezTo>
                <a:pt x="2856417" y="1144905"/>
                <a:pt x="2781064" y="1423757"/>
                <a:pt x="2809941" y="1535144"/>
              </a:cubicBezTo>
              <a:cubicBezTo>
                <a:pt x="2838818" y="1646531"/>
                <a:pt x="2758782" y="1900720"/>
                <a:pt x="2809941" y="2214144"/>
              </a:cubicBezTo>
              <a:cubicBezTo>
                <a:pt x="2801084" y="2399957"/>
                <a:pt x="2632163" y="2683542"/>
                <a:pt x="2367101" y="2656984"/>
              </a:cubicBezTo>
              <a:cubicBezTo>
                <a:pt x="2192133" y="2697337"/>
                <a:pt x="2102144" y="2621617"/>
                <a:pt x="1924521" y="2656984"/>
              </a:cubicBezTo>
              <a:cubicBezTo>
                <a:pt x="1746898" y="2692351"/>
                <a:pt x="1546302" y="2613492"/>
                <a:pt x="1404971" y="2656984"/>
              </a:cubicBezTo>
              <a:cubicBezTo>
                <a:pt x="1263640" y="2700476"/>
                <a:pt x="1041866" y="2599589"/>
                <a:pt x="885420" y="2656984"/>
              </a:cubicBezTo>
              <a:cubicBezTo>
                <a:pt x="728974" y="2714379"/>
                <a:pt x="625984" y="2637226"/>
                <a:pt x="442840" y="2656984"/>
              </a:cubicBezTo>
              <a:cubicBezTo>
                <a:pt x="178479" y="2669673"/>
                <a:pt x="16348" y="2492336"/>
                <a:pt x="0" y="2214144"/>
              </a:cubicBezTo>
              <a:cubicBezTo>
                <a:pt x="-27392" y="2063964"/>
                <a:pt x="7631" y="1775058"/>
                <a:pt x="0" y="1623709"/>
              </a:cubicBezTo>
              <a:cubicBezTo>
                <a:pt x="-7631" y="1472360"/>
                <a:pt x="41826" y="1231804"/>
                <a:pt x="0" y="1033275"/>
              </a:cubicBezTo>
              <a:cubicBezTo>
                <a:pt x="-41826" y="834746"/>
                <a:pt x="32377" y="566614"/>
                <a:pt x="0" y="442840"/>
              </a:cubicBezTo>
              <a:close/>
            </a:path>
            <a:path w="2809941" h="2656984" stroke="0" extrusionOk="0">
              <a:moveTo>
                <a:pt x="0" y="442840"/>
              </a:moveTo>
              <a:cubicBezTo>
                <a:pt x="15268" y="200917"/>
                <a:pt x="259130" y="-12060"/>
                <a:pt x="442840" y="0"/>
              </a:cubicBezTo>
              <a:cubicBezTo>
                <a:pt x="632846" y="-18058"/>
                <a:pt x="691078" y="2735"/>
                <a:pt x="885420" y="0"/>
              </a:cubicBezTo>
              <a:cubicBezTo>
                <a:pt x="1079762" y="-2735"/>
                <a:pt x="1195309" y="26715"/>
                <a:pt x="1404971" y="0"/>
              </a:cubicBezTo>
              <a:cubicBezTo>
                <a:pt x="1614633" y="-26715"/>
                <a:pt x="1694071" y="34433"/>
                <a:pt x="1828308" y="0"/>
              </a:cubicBezTo>
              <a:cubicBezTo>
                <a:pt x="1962545" y="-34433"/>
                <a:pt x="2184611" y="49792"/>
                <a:pt x="2367101" y="0"/>
              </a:cubicBezTo>
              <a:cubicBezTo>
                <a:pt x="2649993" y="-4594"/>
                <a:pt x="2816747" y="169671"/>
                <a:pt x="2809941" y="442840"/>
              </a:cubicBezTo>
              <a:cubicBezTo>
                <a:pt x="2860774" y="582034"/>
                <a:pt x="2792979" y="878174"/>
                <a:pt x="2809941" y="1033275"/>
              </a:cubicBezTo>
              <a:cubicBezTo>
                <a:pt x="2826903" y="1188376"/>
                <a:pt x="2758969" y="1418072"/>
                <a:pt x="2809941" y="1588283"/>
              </a:cubicBezTo>
              <a:cubicBezTo>
                <a:pt x="2860913" y="1758494"/>
                <a:pt x="2747690" y="2071254"/>
                <a:pt x="2809941" y="2214144"/>
              </a:cubicBezTo>
              <a:cubicBezTo>
                <a:pt x="2854576" y="2412188"/>
                <a:pt x="2630453" y="2627818"/>
                <a:pt x="2367101" y="2656984"/>
              </a:cubicBezTo>
              <a:cubicBezTo>
                <a:pt x="2153844" y="2703574"/>
                <a:pt x="2082576" y="2622796"/>
                <a:pt x="1905278" y="2656984"/>
              </a:cubicBezTo>
              <a:cubicBezTo>
                <a:pt x="1727980" y="2691172"/>
                <a:pt x="1521220" y="2608835"/>
                <a:pt x="1404971" y="2656984"/>
              </a:cubicBezTo>
              <a:cubicBezTo>
                <a:pt x="1288722" y="2705133"/>
                <a:pt x="1140526" y="2619283"/>
                <a:pt x="904663" y="2656984"/>
              </a:cubicBezTo>
              <a:cubicBezTo>
                <a:pt x="668800" y="2694685"/>
                <a:pt x="565708" y="2646959"/>
                <a:pt x="442840" y="2656984"/>
              </a:cubicBezTo>
              <a:cubicBezTo>
                <a:pt x="202695" y="2611548"/>
                <a:pt x="-50979" y="2451337"/>
                <a:pt x="0" y="2214144"/>
              </a:cubicBezTo>
              <a:cubicBezTo>
                <a:pt x="-62856" y="2001178"/>
                <a:pt x="15039" y="1714717"/>
                <a:pt x="0" y="1588283"/>
              </a:cubicBezTo>
              <a:cubicBezTo>
                <a:pt x="-15039" y="1461849"/>
                <a:pt x="31551" y="1199763"/>
                <a:pt x="0" y="1033275"/>
              </a:cubicBezTo>
              <a:cubicBezTo>
                <a:pt x="-31551" y="866787"/>
                <a:pt x="22895" y="636789"/>
                <a:pt x="0" y="442840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SOSYAL DIŞINDAKİ KAZANIMLARI EKLEMEK İÇİN TIKLAYIN.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24426</xdr:colOff>
      <xdr:row>62</xdr:row>
      <xdr:rowOff>24423</xdr:rowOff>
    </xdr:from>
    <xdr:to>
      <xdr:col>26</xdr:col>
      <xdr:colOff>675612</xdr:colOff>
      <xdr:row>78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29158</xdr:colOff>
      <xdr:row>81</xdr:row>
      <xdr:rowOff>9525</xdr:rowOff>
    </xdr:from>
    <xdr:to>
      <xdr:col>26</xdr:col>
      <xdr:colOff>686686</xdr:colOff>
      <xdr:row>89</xdr:row>
      <xdr:rowOff>0</xdr:rowOff>
    </xdr:to>
    <xdr:graphicFrame macro="">
      <xdr:nvGraphicFramePr>
        <xdr:cNvPr id="4" name="Chart 1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36636</xdr:colOff>
      <xdr:row>97</xdr:row>
      <xdr:rowOff>69361</xdr:rowOff>
    </xdr:from>
    <xdr:to>
      <xdr:col>26</xdr:col>
      <xdr:colOff>675612</xdr:colOff>
      <xdr:row>108</xdr:row>
      <xdr:rowOff>59836</xdr:rowOff>
    </xdr:to>
    <xdr:graphicFrame macro="">
      <xdr:nvGraphicFramePr>
        <xdr:cNvPr id="17" name="Grafik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188284</xdr:colOff>
      <xdr:row>1</xdr:row>
      <xdr:rowOff>33226</xdr:rowOff>
    </xdr:from>
    <xdr:to>
      <xdr:col>30</xdr:col>
      <xdr:colOff>263412</xdr:colOff>
      <xdr:row>2</xdr:row>
      <xdr:rowOff>354418</xdr:rowOff>
    </xdr:to>
    <xdr:sp macro="" textlink="">
      <xdr:nvSpPr>
        <xdr:cNvPr id="12" name="Dikdörtgen: Köşeleri Yuvarlatılmış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 bwMode="auto">
        <a:xfrm>
          <a:off x="12504331" y="254738"/>
          <a:ext cx="1902598" cy="531628"/>
        </a:xfrm>
        <a:custGeom>
          <a:avLst/>
          <a:gdLst>
            <a:gd name="connsiteX0" fmla="*/ 0 w 1902598"/>
            <a:gd name="connsiteY0" fmla="*/ 88606 h 531628"/>
            <a:gd name="connsiteX1" fmla="*/ 88606 w 1902598"/>
            <a:gd name="connsiteY1" fmla="*/ 0 h 531628"/>
            <a:gd name="connsiteX2" fmla="*/ 680989 w 1902598"/>
            <a:gd name="connsiteY2" fmla="*/ 0 h 531628"/>
            <a:gd name="connsiteX3" fmla="*/ 1238863 w 1902598"/>
            <a:gd name="connsiteY3" fmla="*/ 0 h 531628"/>
            <a:gd name="connsiteX4" fmla="*/ 1813992 w 1902598"/>
            <a:gd name="connsiteY4" fmla="*/ 0 h 531628"/>
            <a:gd name="connsiteX5" fmla="*/ 1902598 w 1902598"/>
            <a:gd name="connsiteY5" fmla="*/ 88606 h 531628"/>
            <a:gd name="connsiteX6" fmla="*/ 1902598 w 1902598"/>
            <a:gd name="connsiteY6" fmla="*/ 443022 h 531628"/>
            <a:gd name="connsiteX7" fmla="*/ 1813992 w 1902598"/>
            <a:gd name="connsiteY7" fmla="*/ 531628 h 531628"/>
            <a:gd name="connsiteX8" fmla="*/ 1238863 w 1902598"/>
            <a:gd name="connsiteY8" fmla="*/ 531628 h 531628"/>
            <a:gd name="connsiteX9" fmla="*/ 715496 w 1902598"/>
            <a:gd name="connsiteY9" fmla="*/ 531628 h 531628"/>
            <a:gd name="connsiteX10" fmla="*/ 88606 w 1902598"/>
            <a:gd name="connsiteY10" fmla="*/ 531628 h 531628"/>
            <a:gd name="connsiteX11" fmla="*/ 0 w 1902598"/>
            <a:gd name="connsiteY11" fmla="*/ 443022 h 531628"/>
            <a:gd name="connsiteX12" fmla="*/ 0 w 1902598"/>
            <a:gd name="connsiteY12" fmla="*/ 88606 h 53162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02598" h="531628" fill="none" extrusionOk="0">
              <a:moveTo>
                <a:pt x="0" y="88606"/>
              </a:moveTo>
              <a:cubicBezTo>
                <a:pt x="6300" y="38370"/>
                <a:pt x="37554" y="-11810"/>
                <a:pt x="88606" y="0"/>
              </a:cubicBezTo>
              <a:cubicBezTo>
                <a:pt x="353571" y="-25800"/>
                <a:pt x="421597" y="928"/>
                <a:pt x="680989" y="0"/>
              </a:cubicBezTo>
              <a:cubicBezTo>
                <a:pt x="940381" y="-928"/>
                <a:pt x="1092661" y="5783"/>
                <a:pt x="1238863" y="0"/>
              </a:cubicBezTo>
              <a:cubicBezTo>
                <a:pt x="1385065" y="-5783"/>
                <a:pt x="1678283" y="56858"/>
                <a:pt x="1813992" y="0"/>
              </a:cubicBezTo>
              <a:cubicBezTo>
                <a:pt x="1857816" y="8070"/>
                <a:pt x="1908393" y="39166"/>
                <a:pt x="1902598" y="88606"/>
              </a:cubicBezTo>
              <a:cubicBezTo>
                <a:pt x="1915129" y="180715"/>
                <a:pt x="1891930" y="367289"/>
                <a:pt x="1902598" y="443022"/>
              </a:cubicBezTo>
              <a:cubicBezTo>
                <a:pt x="1908127" y="497381"/>
                <a:pt x="1858895" y="531292"/>
                <a:pt x="1813992" y="531628"/>
              </a:cubicBezTo>
              <a:cubicBezTo>
                <a:pt x="1578557" y="581048"/>
                <a:pt x="1392598" y="498511"/>
                <a:pt x="1238863" y="531628"/>
              </a:cubicBezTo>
              <a:cubicBezTo>
                <a:pt x="1085128" y="564745"/>
                <a:pt x="967483" y="510607"/>
                <a:pt x="715496" y="531628"/>
              </a:cubicBezTo>
              <a:cubicBezTo>
                <a:pt x="463509" y="552649"/>
                <a:pt x="337955" y="499429"/>
                <a:pt x="88606" y="531628"/>
              </a:cubicBezTo>
              <a:cubicBezTo>
                <a:pt x="36367" y="536335"/>
                <a:pt x="-8086" y="489134"/>
                <a:pt x="0" y="443022"/>
              </a:cubicBezTo>
              <a:cubicBezTo>
                <a:pt x="-25115" y="280472"/>
                <a:pt x="5104" y="252635"/>
                <a:pt x="0" y="88606"/>
              </a:cubicBezTo>
              <a:close/>
            </a:path>
            <a:path w="1902598" h="531628" stroke="0" extrusionOk="0">
              <a:moveTo>
                <a:pt x="0" y="88606"/>
              </a:moveTo>
              <a:cubicBezTo>
                <a:pt x="675" y="42668"/>
                <a:pt x="44364" y="13510"/>
                <a:pt x="88606" y="0"/>
              </a:cubicBezTo>
              <a:cubicBezTo>
                <a:pt x="240904" y="-47996"/>
                <a:pt x="427229" y="16656"/>
                <a:pt x="646481" y="0"/>
              </a:cubicBezTo>
              <a:cubicBezTo>
                <a:pt x="865733" y="-16656"/>
                <a:pt x="1012311" y="32930"/>
                <a:pt x="1169848" y="0"/>
              </a:cubicBezTo>
              <a:cubicBezTo>
                <a:pt x="1327385" y="-32930"/>
                <a:pt x="1682419" y="54918"/>
                <a:pt x="1813992" y="0"/>
              </a:cubicBezTo>
              <a:cubicBezTo>
                <a:pt x="1862664" y="4757"/>
                <a:pt x="1899110" y="43491"/>
                <a:pt x="1902598" y="88606"/>
              </a:cubicBezTo>
              <a:cubicBezTo>
                <a:pt x="1922914" y="210957"/>
                <a:pt x="1881055" y="331407"/>
                <a:pt x="1902598" y="443022"/>
              </a:cubicBezTo>
              <a:cubicBezTo>
                <a:pt x="1898034" y="488339"/>
                <a:pt x="1872083" y="524649"/>
                <a:pt x="1813992" y="531628"/>
              </a:cubicBezTo>
              <a:cubicBezTo>
                <a:pt x="1559816" y="536650"/>
                <a:pt x="1435758" y="490378"/>
                <a:pt x="1238863" y="531628"/>
              </a:cubicBezTo>
              <a:cubicBezTo>
                <a:pt x="1041968" y="572878"/>
                <a:pt x="884486" y="481959"/>
                <a:pt x="715496" y="531628"/>
              </a:cubicBezTo>
              <a:cubicBezTo>
                <a:pt x="546506" y="581297"/>
                <a:pt x="262383" y="513034"/>
                <a:pt x="88606" y="531628"/>
              </a:cubicBezTo>
              <a:cubicBezTo>
                <a:pt x="36734" y="543128"/>
                <a:pt x="56" y="505606"/>
                <a:pt x="0" y="443022"/>
              </a:cubicBezTo>
              <a:cubicBezTo>
                <a:pt x="-22474" y="275221"/>
                <a:pt x="41456" y="203895"/>
                <a:pt x="0" y="88606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oneCellAnchor>
    <xdr:from>
      <xdr:col>30</xdr:col>
      <xdr:colOff>518013</xdr:colOff>
      <xdr:row>1</xdr:row>
      <xdr:rowOff>19658</xdr:rowOff>
    </xdr:from>
    <xdr:ext cx="1353141" cy="1293555"/>
    <xdr:pic>
      <xdr:nvPicPr>
        <xdr:cNvPr id="13" name="Resim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9294" y="233971"/>
          <a:ext cx="1353141" cy="1293555"/>
        </a:xfrm>
        <a:prstGeom prst="rect">
          <a:avLst/>
        </a:prstGeom>
      </xdr:spPr>
    </xdr:pic>
    <xdr:clientData/>
  </xdr:oneCellAnchor>
  <xdr:twoCellAnchor>
    <xdr:from>
      <xdr:col>27</xdr:col>
      <xdr:colOff>189990</xdr:colOff>
      <xdr:row>2</xdr:row>
      <xdr:rowOff>486709</xdr:rowOff>
    </xdr:from>
    <xdr:to>
      <xdr:col>30</xdr:col>
      <xdr:colOff>276278</xdr:colOff>
      <xdr:row>2</xdr:row>
      <xdr:rowOff>1020415</xdr:rowOff>
    </xdr:to>
    <xdr:sp macro="" textlink="">
      <xdr:nvSpPr>
        <xdr:cNvPr id="14" name="Dikdörtgen: Köşeleri Yuvarlatılmış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 bwMode="auto">
        <a:xfrm>
          <a:off x="12506037" y="918657"/>
          <a:ext cx="1913758" cy="533706"/>
        </a:xfrm>
        <a:custGeom>
          <a:avLst/>
          <a:gdLst>
            <a:gd name="connsiteX0" fmla="*/ 0 w 1913758"/>
            <a:gd name="connsiteY0" fmla="*/ 88953 h 533706"/>
            <a:gd name="connsiteX1" fmla="*/ 88953 w 1913758"/>
            <a:gd name="connsiteY1" fmla="*/ 0 h 533706"/>
            <a:gd name="connsiteX2" fmla="*/ 615495 w 1913758"/>
            <a:gd name="connsiteY2" fmla="*/ 0 h 533706"/>
            <a:gd name="connsiteX3" fmla="*/ 1176754 w 1913758"/>
            <a:gd name="connsiteY3" fmla="*/ 0 h 533706"/>
            <a:gd name="connsiteX4" fmla="*/ 1824805 w 1913758"/>
            <a:gd name="connsiteY4" fmla="*/ 0 h 533706"/>
            <a:gd name="connsiteX5" fmla="*/ 1913758 w 1913758"/>
            <a:gd name="connsiteY5" fmla="*/ 88953 h 533706"/>
            <a:gd name="connsiteX6" fmla="*/ 1913758 w 1913758"/>
            <a:gd name="connsiteY6" fmla="*/ 444753 h 533706"/>
            <a:gd name="connsiteX7" fmla="*/ 1824805 w 1913758"/>
            <a:gd name="connsiteY7" fmla="*/ 533706 h 533706"/>
            <a:gd name="connsiteX8" fmla="*/ 1211471 w 1913758"/>
            <a:gd name="connsiteY8" fmla="*/ 533706 h 533706"/>
            <a:gd name="connsiteX9" fmla="*/ 650212 w 1913758"/>
            <a:gd name="connsiteY9" fmla="*/ 533706 h 533706"/>
            <a:gd name="connsiteX10" fmla="*/ 88953 w 1913758"/>
            <a:gd name="connsiteY10" fmla="*/ 533706 h 533706"/>
            <a:gd name="connsiteX11" fmla="*/ 0 w 1913758"/>
            <a:gd name="connsiteY11" fmla="*/ 444753 h 533706"/>
            <a:gd name="connsiteX12" fmla="*/ 0 w 1913758"/>
            <a:gd name="connsiteY12" fmla="*/ 88953 h 5337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13758" h="533706" fill="none" extrusionOk="0">
              <a:moveTo>
                <a:pt x="0" y="88953"/>
              </a:moveTo>
              <a:cubicBezTo>
                <a:pt x="-3482" y="43116"/>
                <a:pt x="37092" y="-8780"/>
                <a:pt x="88953" y="0"/>
              </a:cubicBezTo>
              <a:cubicBezTo>
                <a:pt x="224387" y="-13524"/>
                <a:pt x="485521" y="50543"/>
                <a:pt x="615495" y="0"/>
              </a:cubicBezTo>
              <a:cubicBezTo>
                <a:pt x="745469" y="-50543"/>
                <a:pt x="1046088" y="57789"/>
                <a:pt x="1176754" y="0"/>
              </a:cubicBezTo>
              <a:cubicBezTo>
                <a:pt x="1307420" y="-57789"/>
                <a:pt x="1670074" y="59588"/>
                <a:pt x="1824805" y="0"/>
              </a:cubicBezTo>
              <a:cubicBezTo>
                <a:pt x="1872091" y="13093"/>
                <a:pt x="1914199" y="41947"/>
                <a:pt x="1913758" y="88953"/>
              </a:cubicBezTo>
              <a:cubicBezTo>
                <a:pt x="1939749" y="180502"/>
                <a:pt x="1871515" y="272869"/>
                <a:pt x="1913758" y="444753"/>
              </a:cubicBezTo>
              <a:cubicBezTo>
                <a:pt x="1914586" y="508454"/>
                <a:pt x="1869418" y="540552"/>
                <a:pt x="1824805" y="533706"/>
              </a:cubicBezTo>
              <a:cubicBezTo>
                <a:pt x="1518241" y="585582"/>
                <a:pt x="1462202" y="531437"/>
                <a:pt x="1211471" y="533706"/>
              </a:cubicBezTo>
              <a:cubicBezTo>
                <a:pt x="960740" y="535975"/>
                <a:pt x="895692" y="521437"/>
                <a:pt x="650212" y="533706"/>
              </a:cubicBezTo>
              <a:cubicBezTo>
                <a:pt x="404732" y="545975"/>
                <a:pt x="295478" y="501371"/>
                <a:pt x="88953" y="533706"/>
              </a:cubicBezTo>
              <a:cubicBezTo>
                <a:pt x="49425" y="527658"/>
                <a:pt x="-1443" y="493394"/>
                <a:pt x="0" y="444753"/>
              </a:cubicBezTo>
              <a:cubicBezTo>
                <a:pt x="-19119" y="305930"/>
                <a:pt x="14712" y="181526"/>
                <a:pt x="0" y="88953"/>
              </a:cubicBezTo>
              <a:close/>
            </a:path>
            <a:path w="1913758" h="533706" stroke="0" extrusionOk="0">
              <a:moveTo>
                <a:pt x="0" y="88953"/>
              </a:moveTo>
              <a:cubicBezTo>
                <a:pt x="367" y="50635"/>
                <a:pt x="34189" y="4799"/>
                <a:pt x="88953" y="0"/>
              </a:cubicBezTo>
              <a:cubicBezTo>
                <a:pt x="321908" y="-59072"/>
                <a:pt x="450401" y="66471"/>
                <a:pt x="650212" y="0"/>
              </a:cubicBezTo>
              <a:cubicBezTo>
                <a:pt x="850023" y="-66471"/>
                <a:pt x="991981" y="2406"/>
                <a:pt x="1228829" y="0"/>
              </a:cubicBezTo>
              <a:cubicBezTo>
                <a:pt x="1465677" y="-2406"/>
                <a:pt x="1649851" y="13918"/>
                <a:pt x="1824805" y="0"/>
              </a:cubicBezTo>
              <a:cubicBezTo>
                <a:pt x="1876209" y="-1893"/>
                <a:pt x="1910687" y="48178"/>
                <a:pt x="1913758" y="88953"/>
              </a:cubicBezTo>
              <a:cubicBezTo>
                <a:pt x="1952450" y="196707"/>
                <a:pt x="1875114" y="282257"/>
                <a:pt x="1913758" y="444753"/>
              </a:cubicBezTo>
              <a:cubicBezTo>
                <a:pt x="1923092" y="484431"/>
                <a:pt x="1882287" y="529052"/>
                <a:pt x="1824805" y="533706"/>
              </a:cubicBezTo>
              <a:cubicBezTo>
                <a:pt x="1632551" y="589197"/>
                <a:pt x="1394340" y="465202"/>
                <a:pt x="1246188" y="533706"/>
              </a:cubicBezTo>
              <a:cubicBezTo>
                <a:pt x="1098036" y="602210"/>
                <a:pt x="882522" y="467023"/>
                <a:pt x="650212" y="533706"/>
              </a:cubicBezTo>
              <a:cubicBezTo>
                <a:pt x="417902" y="600389"/>
                <a:pt x="222557" y="478614"/>
                <a:pt x="88953" y="533706"/>
              </a:cubicBezTo>
              <a:cubicBezTo>
                <a:pt x="40684" y="534973"/>
                <a:pt x="772" y="488791"/>
                <a:pt x="0" y="444753"/>
              </a:cubicBezTo>
              <a:cubicBezTo>
                <a:pt x="-251" y="361693"/>
                <a:pt x="26097" y="212908"/>
                <a:pt x="0" y="88953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4-SENARYO BAREMİ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173370</xdr:colOff>
      <xdr:row>2</xdr:row>
      <xdr:rowOff>1178205</xdr:rowOff>
    </xdr:from>
    <xdr:to>
      <xdr:col>30</xdr:col>
      <xdr:colOff>282891</xdr:colOff>
      <xdr:row>2</xdr:row>
      <xdr:rowOff>1667293</xdr:rowOff>
    </xdr:to>
    <xdr:sp macro="" textlink="">
      <xdr:nvSpPr>
        <xdr:cNvPr id="15" name="Dikdörtgen: Köşeleri Yuvarlatılmış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 bwMode="auto">
        <a:xfrm>
          <a:off x="12489417" y="1610153"/>
          <a:ext cx="1936991" cy="489088"/>
        </a:xfrm>
        <a:custGeom>
          <a:avLst/>
          <a:gdLst>
            <a:gd name="connsiteX0" fmla="*/ 0 w 1936991"/>
            <a:gd name="connsiteY0" fmla="*/ 81516 h 489088"/>
            <a:gd name="connsiteX1" fmla="*/ 81516 w 1936991"/>
            <a:gd name="connsiteY1" fmla="*/ 0 h 489088"/>
            <a:gd name="connsiteX2" fmla="*/ 672836 w 1936991"/>
            <a:gd name="connsiteY2" fmla="*/ 0 h 489088"/>
            <a:gd name="connsiteX3" fmla="*/ 1228676 w 1936991"/>
            <a:gd name="connsiteY3" fmla="*/ 0 h 489088"/>
            <a:gd name="connsiteX4" fmla="*/ 1855475 w 1936991"/>
            <a:gd name="connsiteY4" fmla="*/ 0 h 489088"/>
            <a:gd name="connsiteX5" fmla="*/ 1936991 w 1936991"/>
            <a:gd name="connsiteY5" fmla="*/ 81516 h 489088"/>
            <a:gd name="connsiteX6" fmla="*/ 1936991 w 1936991"/>
            <a:gd name="connsiteY6" fmla="*/ 407572 h 489088"/>
            <a:gd name="connsiteX7" fmla="*/ 1855475 w 1936991"/>
            <a:gd name="connsiteY7" fmla="*/ 489088 h 489088"/>
            <a:gd name="connsiteX8" fmla="*/ 1228676 w 1936991"/>
            <a:gd name="connsiteY8" fmla="*/ 489088 h 489088"/>
            <a:gd name="connsiteX9" fmla="*/ 637356 w 1936991"/>
            <a:gd name="connsiteY9" fmla="*/ 489088 h 489088"/>
            <a:gd name="connsiteX10" fmla="*/ 81516 w 1936991"/>
            <a:gd name="connsiteY10" fmla="*/ 489088 h 489088"/>
            <a:gd name="connsiteX11" fmla="*/ 0 w 1936991"/>
            <a:gd name="connsiteY11" fmla="*/ 407572 h 489088"/>
            <a:gd name="connsiteX12" fmla="*/ 0 w 1936991"/>
            <a:gd name="connsiteY12" fmla="*/ 81516 h 48908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36991" h="489088" fill="none" extrusionOk="0">
              <a:moveTo>
                <a:pt x="0" y="81516"/>
              </a:moveTo>
              <a:cubicBezTo>
                <a:pt x="-5044" y="38317"/>
                <a:pt x="28310" y="6799"/>
                <a:pt x="81516" y="0"/>
              </a:cubicBezTo>
              <a:cubicBezTo>
                <a:pt x="260015" y="-44410"/>
                <a:pt x="435537" y="27594"/>
                <a:pt x="672836" y="0"/>
              </a:cubicBezTo>
              <a:cubicBezTo>
                <a:pt x="910135" y="-27594"/>
                <a:pt x="1000006" y="28647"/>
                <a:pt x="1228676" y="0"/>
              </a:cubicBezTo>
              <a:cubicBezTo>
                <a:pt x="1457346" y="-28647"/>
                <a:pt x="1569425" y="66596"/>
                <a:pt x="1855475" y="0"/>
              </a:cubicBezTo>
              <a:cubicBezTo>
                <a:pt x="1898991" y="-3903"/>
                <a:pt x="1939954" y="24717"/>
                <a:pt x="1936991" y="81516"/>
              </a:cubicBezTo>
              <a:cubicBezTo>
                <a:pt x="1965284" y="167920"/>
                <a:pt x="1934607" y="264710"/>
                <a:pt x="1936991" y="407572"/>
              </a:cubicBezTo>
              <a:cubicBezTo>
                <a:pt x="1940600" y="448814"/>
                <a:pt x="1899074" y="475661"/>
                <a:pt x="1855475" y="489088"/>
              </a:cubicBezTo>
              <a:cubicBezTo>
                <a:pt x="1594907" y="550410"/>
                <a:pt x="1363723" y="476481"/>
                <a:pt x="1228676" y="489088"/>
              </a:cubicBezTo>
              <a:cubicBezTo>
                <a:pt x="1093629" y="501695"/>
                <a:pt x="792756" y="462622"/>
                <a:pt x="637356" y="489088"/>
              </a:cubicBezTo>
              <a:cubicBezTo>
                <a:pt x="481956" y="515554"/>
                <a:pt x="231188" y="444507"/>
                <a:pt x="81516" y="489088"/>
              </a:cubicBezTo>
              <a:cubicBezTo>
                <a:pt x="30529" y="482165"/>
                <a:pt x="2433" y="442602"/>
                <a:pt x="0" y="407572"/>
              </a:cubicBezTo>
              <a:cubicBezTo>
                <a:pt x="-21636" y="279525"/>
                <a:pt x="10211" y="210520"/>
                <a:pt x="0" y="81516"/>
              </a:cubicBezTo>
              <a:close/>
            </a:path>
            <a:path w="1936991" h="489088" stroke="0" extrusionOk="0">
              <a:moveTo>
                <a:pt x="0" y="81516"/>
              </a:moveTo>
              <a:cubicBezTo>
                <a:pt x="-4453" y="48698"/>
                <a:pt x="35574" y="1542"/>
                <a:pt x="81516" y="0"/>
              </a:cubicBezTo>
              <a:cubicBezTo>
                <a:pt x="298565" y="-30192"/>
                <a:pt x="398463" y="31730"/>
                <a:pt x="690575" y="0"/>
              </a:cubicBezTo>
              <a:cubicBezTo>
                <a:pt x="982687" y="-31730"/>
                <a:pt x="1075564" y="7389"/>
                <a:pt x="1246416" y="0"/>
              </a:cubicBezTo>
              <a:cubicBezTo>
                <a:pt x="1417268" y="-7389"/>
                <a:pt x="1618742" y="25493"/>
                <a:pt x="1855475" y="0"/>
              </a:cubicBezTo>
              <a:cubicBezTo>
                <a:pt x="1906528" y="-7440"/>
                <a:pt x="1942799" y="36664"/>
                <a:pt x="1936991" y="81516"/>
              </a:cubicBezTo>
              <a:cubicBezTo>
                <a:pt x="1945324" y="242320"/>
                <a:pt x="1930316" y="337125"/>
                <a:pt x="1936991" y="407572"/>
              </a:cubicBezTo>
              <a:cubicBezTo>
                <a:pt x="1936489" y="444767"/>
                <a:pt x="1908038" y="494657"/>
                <a:pt x="1855475" y="489088"/>
              </a:cubicBezTo>
              <a:cubicBezTo>
                <a:pt x="1652376" y="517107"/>
                <a:pt x="1463924" y="471935"/>
                <a:pt x="1264155" y="489088"/>
              </a:cubicBezTo>
              <a:cubicBezTo>
                <a:pt x="1064386" y="506241"/>
                <a:pt x="790034" y="435858"/>
                <a:pt x="655096" y="489088"/>
              </a:cubicBezTo>
              <a:cubicBezTo>
                <a:pt x="520158" y="542318"/>
                <a:pt x="315636" y="464288"/>
                <a:pt x="81516" y="489088"/>
              </a:cubicBezTo>
              <a:cubicBezTo>
                <a:pt x="40115" y="491141"/>
                <a:pt x="3772" y="453518"/>
                <a:pt x="0" y="407572"/>
              </a:cubicBezTo>
              <a:cubicBezTo>
                <a:pt x="-20982" y="251528"/>
                <a:pt x="7847" y="163730"/>
                <a:pt x="0" y="8151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5-SENARYO</a:t>
          </a:r>
          <a:r>
            <a:rPr lang="tr-TR" sz="1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14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25</xdr:col>
      <xdr:colOff>147515</xdr:colOff>
      <xdr:row>2</xdr:row>
      <xdr:rowOff>898768</xdr:rowOff>
    </xdr:from>
    <xdr:to>
      <xdr:col>26</xdr:col>
      <xdr:colOff>764930</xdr:colOff>
      <xdr:row>2</xdr:row>
      <xdr:rowOff>1343268</xdr:rowOff>
    </xdr:to>
    <xdr:sp macro="" textlink="">
      <xdr:nvSpPr>
        <xdr:cNvPr id="16" name="Metin kutusu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12593515" y="1330568"/>
          <a:ext cx="1112715" cy="444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2000" b="1"/>
            <a:t>SEÇİLEN</a:t>
          </a:r>
        </a:p>
      </xdr:txBody>
    </xdr:sp>
    <xdr:clientData/>
  </xdr:twoCellAnchor>
  <xdr:twoCellAnchor>
    <xdr:from>
      <xdr:col>27</xdr:col>
      <xdr:colOff>156162</xdr:colOff>
      <xdr:row>2</xdr:row>
      <xdr:rowOff>2655722</xdr:rowOff>
    </xdr:from>
    <xdr:to>
      <xdr:col>32</xdr:col>
      <xdr:colOff>128919</xdr:colOff>
      <xdr:row>3</xdr:row>
      <xdr:rowOff>215604</xdr:rowOff>
    </xdr:to>
    <xdr:sp macro="" textlink="">
      <xdr:nvSpPr>
        <xdr:cNvPr id="19" name="Dikdörtgen: Köşeleri Yuvarlatılmış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555111D-41F9-4091-9742-2A27F59341EA}"/>
            </a:ext>
          </a:extLst>
        </xdr:cNvPr>
        <xdr:cNvSpPr/>
      </xdr:nvSpPr>
      <xdr:spPr bwMode="auto">
        <a:xfrm>
          <a:off x="12472209" y="3087670"/>
          <a:ext cx="3018541" cy="605667"/>
        </a:xfrm>
        <a:custGeom>
          <a:avLst/>
          <a:gdLst>
            <a:gd name="connsiteX0" fmla="*/ 0 w 3018541"/>
            <a:gd name="connsiteY0" fmla="*/ 100947 h 605667"/>
            <a:gd name="connsiteX1" fmla="*/ 100947 w 3018541"/>
            <a:gd name="connsiteY1" fmla="*/ 0 h 605667"/>
            <a:gd name="connsiteX2" fmla="*/ 720609 w 3018541"/>
            <a:gd name="connsiteY2" fmla="*/ 0 h 605667"/>
            <a:gd name="connsiteX3" fmla="*/ 1283939 w 3018541"/>
            <a:gd name="connsiteY3" fmla="*/ 0 h 605667"/>
            <a:gd name="connsiteX4" fmla="*/ 1819102 w 3018541"/>
            <a:gd name="connsiteY4" fmla="*/ 0 h 605667"/>
            <a:gd name="connsiteX5" fmla="*/ 2354265 w 3018541"/>
            <a:gd name="connsiteY5" fmla="*/ 0 h 605667"/>
            <a:gd name="connsiteX6" fmla="*/ 2917594 w 3018541"/>
            <a:gd name="connsiteY6" fmla="*/ 0 h 605667"/>
            <a:gd name="connsiteX7" fmla="*/ 3018541 w 3018541"/>
            <a:gd name="connsiteY7" fmla="*/ 100947 h 605667"/>
            <a:gd name="connsiteX8" fmla="*/ 3018541 w 3018541"/>
            <a:gd name="connsiteY8" fmla="*/ 504720 h 605667"/>
            <a:gd name="connsiteX9" fmla="*/ 2917594 w 3018541"/>
            <a:gd name="connsiteY9" fmla="*/ 605667 h 605667"/>
            <a:gd name="connsiteX10" fmla="*/ 2297932 w 3018541"/>
            <a:gd name="connsiteY10" fmla="*/ 605667 h 605667"/>
            <a:gd name="connsiteX11" fmla="*/ 1819102 w 3018541"/>
            <a:gd name="connsiteY11" fmla="*/ 605667 h 605667"/>
            <a:gd name="connsiteX12" fmla="*/ 1283939 w 3018541"/>
            <a:gd name="connsiteY12" fmla="*/ 605667 h 605667"/>
            <a:gd name="connsiteX13" fmla="*/ 720609 w 3018541"/>
            <a:gd name="connsiteY13" fmla="*/ 605667 h 605667"/>
            <a:gd name="connsiteX14" fmla="*/ 100947 w 3018541"/>
            <a:gd name="connsiteY14" fmla="*/ 605667 h 605667"/>
            <a:gd name="connsiteX15" fmla="*/ 0 w 3018541"/>
            <a:gd name="connsiteY15" fmla="*/ 504720 h 605667"/>
            <a:gd name="connsiteX16" fmla="*/ 0 w 3018541"/>
            <a:gd name="connsiteY16" fmla="*/ 100947 h 605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3018541" h="605667" fill="none" extrusionOk="0">
              <a:moveTo>
                <a:pt x="0" y="100947"/>
              </a:moveTo>
              <a:cubicBezTo>
                <a:pt x="4251" y="49040"/>
                <a:pt x="54171" y="10819"/>
                <a:pt x="100947" y="0"/>
              </a:cubicBezTo>
              <a:cubicBezTo>
                <a:pt x="395550" y="-38946"/>
                <a:pt x="444995" y="56341"/>
                <a:pt x="720609" y="0"/>
              </a:cubicBezTo>
              <a:cubicBezTo>
                <a:pt x="996223" y="-56341"/>
                <a:pt x="1094346" y="10691"/>
                <a:pt x="1283939" y="0"/>
              </a:cubicBezTo>
              <a:cubicBezTo>
                <a:pt x="1473532" y="-10691"/>
                <a:pt x="1633740" y="58211"/>
                <a:pt x="1819102" y="0"/>
              </a:cubicBezTo>
              <a:cubicBezTo>
                <a:pt x="2004464" y="-58211"/>
                <a:pt x="2186085" y="34447"/>
                <a:pt x="2354265" y="0"/>
              </a:cubicBezTo>
              <a:cubicBezTo>
                <a:pt x="2522445" y="-34447"/>
                <a:pt x="2671999" y="55489"/>
                <a:pt x="2917594" y="0"/>
              </a:cubicBezTo>
              <a:cubicBezTo>
                <a:pt x="2976797" y="2304"/>
                <a:pt x="3021569" y="45545"/>
                <a:pt x="3018541" y="100947"/>
              </a:cubicBezTo>
              <a:cubicBezTo>
                <a:pt x="3040365" y="267499"/>
                <a:pt x="2978503" y="408873"/>
                <a:pt x="3018541" y="504720"/>
              </a:cubicBezTo>
              <a:cubicBezTo>
                <a:pt x="3026190" y="550448"/>
                <a:pt x="2969200" y="605744"/>
                <a:pt x="2917594" y="605667"/>
              </a:cubicBezTo>
              <a:cubicBezTo>
                <a:pt x="2651041" y="618101"/>
                <a:pt x="2573270" y="566332"/>
                <a:pt x="2297932" y="605667"/>
              </a:cubicBezTo>
              <a:cubicBezTo>
                <a:pt x="2022594" y="645002"/>
                <a:pt x="1971849" y="591925"/>
                <a:pt x="1819102" y="605667"/>
              </a:cubicBezTo>
              <a:cubicBezTo>
                <a:pt x="1666355" y="619409"/>
                <a:pt x="1402796" y="591608"/>
                <a:pt x="1283939" y="605667"/>
              </a:cubicBezTo>
              <a:cubicBezTo>
                <a:pt x="1165082" y="619726"/>
                <a:pt x="912982" y="566337"/>
                <a:pt x="720609" y="605667"/>
              </a:cubicBezTo>
              <a:cubicBezTo>
                <a:pt x="528236" y="644997"/>
                <a:pt x="307690" y="539026"/>
                <a:pt x="100947" y="605667"/>
              </a:cubicBezTo>
              <a:cubicBezTo>
                <a:pt x="41540" y="593833"/>
                <a:pt x="-1207" y="561358"/>
                <a:pt x="0" y="504720"/>
              </a:cubicBezTo>
              <a:cubicBezTo>
                <a:pt x="-41806" y="342496"/>
                <a:pt x="3453" y="272531"/>
                <a:pt x="0" y="100947"/>
              </a:cubicBezTo>
              <a:close/>
            </a:path>
            <a:path w="3018541" h="605667" stroke="0" extrusionOk="0">
              <a:moveTo>
                <a:pt x="0" y="100947"/>
              </a:moveTo>
              <a:cubicBezTo>
                <a:pt x="11523" y="47197"/>
                <a:pt x="56601" y="-2260"/>
                <a:pt x="100947" y="0"/>
              </a:cubicBezTo>
              <a:cubicBezTo>
                <a:pt x="300211" y="-4557"/>
                <a:pt x="375215" y="22448"/>
                <a:pt x="607943" y="0"/>
              </a:cubicBezTo>
              <a:cubicBezTo>
                <a:pt x="840671" y="-22448"/>
                <a:pt x="942524" y="13510"/>
                <a:pt x="1227606" y="0"/>
              </a:cubicBezTo>
              <a:cubicBezTo>
                <a:pt x="1512688" y="-13510"/>
                <a:pt x="1602553" y="40568"/>
                <a:pt x="1706436" y="0"/>
              </a:cubicBezTo>
              <a:cubicBezTo>
                <a:pt x="1810319" y="-40568"/>
                <a:pt x="2030898" y="55694"/>
                <a:pt x="2241599" y="0"/>
              </a:cubicBezTo>
              <a:cubicBezTo>
                <a:pt x="2452300" y="-55694"/>
                <a:pt x="2683092" y="43174"/>
                <a:pt x="2917594" y="0"/>
              </a:cubicBezTo>
              <a:cubicBezTo>
                <a:pt x="2959445" y="3677"/>
                <a:pt x="3030629" y="35219"/>
                <a:pt x="3018541" y="100947"/>
              </a:cubicBezTo>
              <a:cubicBezTo>
                <a:pt x="3066007" y="202322"/>
                <a:pt x="3001342" y="381381"/>
                <a:pt x="3018541" y="504720"/>
              </a:cubicBezTo>
              <a:cubicBezTo>
                <a:pt x="3021946" y="564963"/>
                <a:pt x="2973639" y="607968"/>
                <a:pt x="2917594" y="605667"/>
              </a:cubicBezTo>
              <a:cubicBezTo>
                <a:pt x="2782123" y="655601"/>
                <a:pt x="2447974" y="543072"/>
                <a:pt x="2326098" y="605667"/>
              </a:cubicBezTo>
              <a:cubicBezTo>
                <a:pt x="2204222" y="668262"/>
                <a:pt x="1919463" y="551151"/>
                <a:pt x="1790935" y="605667"/>
              </a:cubicBezTo>
              <a:cubicBezTo>
                <a:pt x="1662407" y="660183"/>
                <a:pt x="1429801" y="590484"/>
                <a:pt x="1199439" y="605667"/>
              </a:cubicBezTo>
              <a:cubicBezTo>
                <a:pt x="969077" y="620850"/>
                <a:pt x="811951" y="597588"/>
                <a:pt x="607943" y="605667"/>
              </a:cubicBezTo>
              <a:cubicBezTo>
                <a:pt x="403935" y="613746"/>
                <a:pt x="292710" y="583799"/>
                <a:pt x="100947" y="605667"/>
              </a:cubicBezTo>
              <a:cubicBezTo>
                <a:pt x="45932" y="598118"/>
                <a:pt x="-3485" y="559966"/>
                <a:pt x="0" y="504720"/>
              </a:cubicBezTo>
              <a:cubicBezTo>
                <a:pt x="-10576" y="384675"/>
                <a:pt x="35640" y="292226"/>
                <a:pt x="0" y="100947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20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 NOT GİR</a:t>
          </a:r>
          <a:endParaRPr lang="tr-TR" sz="20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154320</xdr:colOff>
      <xdr:row>2</xdr:row>
      <xdr:rowOff>1944724</xdr:rowOff>
    </xdr:from>
    <xdr:to>
      <xdr:col>30</xdr:col>
      <xdr:colOff>302181</xdr:colOff>
      <xdr:row>2</xdr:row>
      <xdr:rowOff>2482553</xdr:rowOff>
    </xdr:to>
    <xdr:sp macro="" textlink="">
      <xdr:nvSpPr>
        <xdr:cNvPr id="20" name="Dikdörtgen: Köşeleri Yuvarlatılmış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25E6816-D378-41F7-A242-7203DFF8C579}"/>
            </a:ext>
          </a:extLst>
        </xdr:cNvPr>
        <xdr:cNvSpPr/>
      </xdr:nvSpPr>
      <xdr:spPr bwMode="auto">
        <a:xfrm>
          <a:off x="12470367" y="2376672"/>
          <a:ext cx="1975331" cy="537829"/>
        </a:xfrm>
        <a:custGeom>
          <a:avLst/>
          <a:gdLst>
            <a:gd name="connsiteX0" fmla="*/ 0 w 1975331"/>
            <a:gd name="connsiteY0" fmla="*/ 89640 h 537829"/>
            <a:gd name="connsiteX1" fmla="*/ 89640 w 1975331"/>
            <a:gd name="connsiteY1" fmla="*/ 0 h 537829"/>
            <a:gd name="connsiteX2" fmla="*/ 652403 w 1975331"/>
            <a:gd name="connsiteY2" fmla="*/ 0 h 537829"/>
            <a:gd name="connsiteX3" fmla="*/ 1287007 w 1975331"/>
            <a:gd name="connsiteY3" fmla="*/ 0 h 537829"/>
            <a:gd name="connsiteX4" fmla="*/ 1885691 w 1975331"/>
            <a:gd name="connsiteY4" fmla="*/ 0 h 537829"/>
            <a:gd name="connsiteX5" fmla="*/ 1975331 w 1975331"/>
            <a:gd name="connsiteY5" fmla="*/ 89640 h 537829"/>
            <a:gd name="connsiteX6" fmla="*/ 1975331 w 1975331"/>
            <a:gd name="connsiteY6" fmla="*/ 448189 h 537829"/>
            <a:gd name="connsiteX7" fmla="*/ 1885691 w 1975331"/>
            <a:gd name="connsiteY7" fmla="*/ 537829 h 537829"/>
            <a:gd name="connsiteX8" fmla="*/ 1340889 w 1975331"/>
            <a:gd name="connsiteY8" fmla="*/ 537829 h 537829"/>
            <a:gd name="connsiteX9" fmla="*/ 742205 w 1975331"/>
            <a:gd name="connsiteY9" fmla="*/ 537829 h 537829"/>
            <a:gd name="connsiteX10" fmla="*/ 89640 w 1975331"/>
            <a:gd name="connsiteY10" fmla="*/ 537829 h 537829"/>
            <a:gd name="connsiteX11" fmla="*/ 0 w 1975331"/>
            <a:gd name="connsiteY11" fmla="*/ 448189 h 537829"/>
            <a:gd name="connsiteX12" fmla="*/ 0 w 1975331"/>
            <a:gd name="connsiteY12" fmla="*/ 89640 h 5378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5331" h="537829" fill="none" extrusionOk="0">
              <a:moveTo>
                <a:pt x="0" y="89640"/>
              </a:moveTo>
              <a:cubicBezTo>
                <a:pt x="-5760" y="36845"/>
                <a:pt x="27345" y="2422"/>
                <a:pt x="89640" y="0"/>
              </a:cubicBezTo>
              <a:cubicBezTo>
                <a:pt x="290704" y="-24252"/>
                <a:pt x="490353" y="17106"/>
                <a:pt x="652403" y="0"/>
              </a:cubicBezTo>
              <a:cubicBezTo>
                <a:pt x="814453" y="-17106"/>
                <a:pt x="1062328" y="71527"/>
                <a:pt x="1287007" y="0"/>
              </a:cubicBezTo>
              <a:cubicBezTo>
                <a:pt x="1511686" y="-71527"/>
                <a:pt x="1707697" y="50173"/>
                <a:pt x="1885691" y="0"/>
              </a:cubicBezTo>
              <a:cubicBezTo>
                <a:pt x="1948809" y="2483"/>
                <a:pt x="1976758" y="37471"/>
                <a:pt x="1975331" y="89640"/>
              </a:cubicBezTo>
              <a:cubicBezTo>
                <a:pt x="2006770" y="224619"/>
                <a:pt x="1964960" y="281675"/>
                <a:pt x="1975331" y="448189"/>
              </a:cubicBezTo>
              <a:cubicBezTo>
                <a:pt x="1980194" y="491466"/>
                <a:pt x="1928277" y="533298"/>
                <a:pt x="1885691" y="537829"/>
              </a:cubicBezTo>
              <a:cubicBezTo>
                <a:pt x="1759708" y="568067"/>
                <a:pt x="1519492" y="537750"/>
                <a:pt x="1340889" y="537829"/>
              </a:cubicBezTo>
              <a:cubicBezTo>
                <a:pt x="1162286" y="537908"/>
                <a:pt x="1014340" y="509744"/>
                <a:pt x="742205" y="537829"/>
              </a:cubicBezTo>
              <a:cubicBezTo>
                <a:pt x="470070" y="565914"/>
                <a:pt x="293783" y="477881"/>
                <a:pt x="89640" y="537829"/>
              </a:cubicBezTo>
              <a:cubicBezTo>
                <a:pt x="42168" y="537546"/>
                <a:pt x="-1543" y="492333"/>
                <a:pt x="0" y="448189"/>
              </a:cubicBezTo>
              <a:cubicBezTo>
                <a:pt x="-22939" y="305950"/>
                <a:pt x="6886" y="261466"/>
                <a:pt x="0" y="89640"/>
              </a:cubicBezTo>
              <a:close/>
            </a:path>
            <a:path w="1975331" h="537829" stroke="0" extrusionOk="0">
              <a:moveTo>
                <a:pt x="0" y="89640"/>
              </a:moveTo>
              <a:cubicBezTo>
                <a:pt x="687" y="30827"/>
                <a:pt x="27326" y="5365"/>
                <a:pt x="89640" y="0"/>
              </a:cubicBezTo>
              <a:cubicBezTo>
                <a:pt x="282500" y="-14482"/>
                <a:pt x="401393" y="21322"/>
                <a:pt x="706284" y="0"/>
              </a:cubicBezTo>
              <a:cubicBezTo>
                <a:pt x="1011175" y="-21322"/>
                <a:pt x="1093271" y="23540"/>
                <a:pt x="1269047" y="0"/>
              </a:cubicBezTo>
              <a:cubicBezTo>
                <a:pt x="1444823" y="-23540"/>
                <a:pt x="1623735" y="34064"/>
                <a:pt x="1885691" y="0"/>
              </a:cubicBezTo>
              <a:cubicBezTo>
                <a:pt x="1928372" y="4672"/>
                <a:pt x="1975239" y="38545"/>
                <a:pt x="1975331" y="89640"/>
              </a:cubicBezTo>
              <a:cubicBezTo>
                <a:pt x="1979677" y="195304"/>
                <a:pt x="1963465" y="317419"/>
                <a:pt x="1975331" y="448189"/>
              </a:cubicBezTo>
              <a:cubicBezTo>
                <a:pt x="1977540" y="493171"/>
                <a:pt x="1935951" y="541158"/>
                <a:pt x="1885691" y="537829"/>
              </a:cubicBezTo>
              <a:cubicBezTo>
                <a:pt x="1616721" y="561783"/>
                <a:pt x="1451517" y="531377"/>
                <a:pt x="1251086" y="537829"/>
              </a:cubicBezTo>
              <a:cubicBezTo>
                <a:pt x="1050656" y="544281"/>
                <a:pt x="798676" y="480764"/>
                <a:pt x="670363" y="537829"/>
              </a:cubicBezTo>
              <a:cubicBezTo>
                <a:pt x="542050" y="594894"/>
                <a:pt x="327554" y="535247"/>
                <a:pt x="89640" y="537829"/>
              </a:cubicBezTo>
              <a:cubicBezTo>
                <a:pt x="52174" y="544333"/>
                <a:pt x="-905" y="502861"/>
                <a:pt x="0" y="448189"/>
              </a:cubicBezTo>
              <a:cubicBezTo>
                <a:pt x="-26788" y="282631"/>
                <a:pt x="33317" y="221361"/>
                <a:pt x="0" y="89640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2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 NOT GİR</a:t>
          </a:r>
          <a:endParaRPr lang="tr-TR" sz="12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9</xdr:col>
      <xdr:colOff>58316</xdr:colOff>
      <xdr:row>91</xdr:row>
      <xdr:rowOff>12699</xdr:rowOff>
    </xdr:from>
    <xdr:to>
      <xdr:col>26</xdr:col>
      <xdr:colOff>686686</xdr:colOff>
      <xdr:row>97</xdr:row>
      <xdr:rowOff>38100</xdr:rowOff>
    </xdr:to>
    <xdr:graphicFrame macro="">
      <xdr:nvGraphicFramePr>
        <xdr:cNvPr id="6" name="Grafik 5">
          <a:extLst>
            <a:ext uri="{FF2B5EF4-FFF2-40B4-BE49-F238E27FC236}">
              <a16:creationId xmlns:a16="http://schemas.microsoft.com/office/drawing/2014/main" id="{3D4348D5-FCA3-45A6-816A-996B9FF3A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27</xdr:col>
      <xdr:colOff>141915</xdr:colOff>
      <xdr:row>3</xdr:row>
      <xdr:rowOff>326065</xdr:rowOff>
    </xdr:from>
    <xdr:to>
      <xdr:col>30</xdr:col>
      <xdr:colOff>289776</xdr:colOff>
      <xdr:row>4</xdr:row>
      <xdr:rowOff>476250</xdr:rowOff>
    </xdr:to>
    <xdr:sp macro="" textlink="">
      <xdr:nvSpPr>
        <xdr:cNvPr id="18" name="Dikdörtgen: Köşeleri Yuvarlatılmış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A203F63-8C14-4FAE-919B-CABBF2393CF7}"/>
            </a:ext>
          </a:extLst>
        </xdr:cNvPr>
        <xdr:cNvSpPr/>
      </xdr:nvSpPr>
      <xdr:spPr bwMode="auto">
        <a:xfrm>
          <a:off x="12457962" y="3803798"/>
          <a:ext cx="1975331" cy="537830"/>
        </a:xfrm>
        <a:custGeom>
          <a:avLst/>
          <a:gdLst>
            <a:gd name="connsiteX0" fmla="*/ 0 w 1975331"/>
            <a:gd name="connsiteY0" fmla="*/ 89640 h 537830"/>
            <a:gd name="connsiteX1" fmla="*/ 89640 w 1975331"/>
            <a:gd name="connsiteY1" fmla="*/ 0 h 537830"/>
            <a:gd name="connsiteX2" fmla="*/ 652403 w 1975331"/>
            <a:gd name="connsiteY2" fmla="*/ 0 h 537830"/>
            <a:gd name="connsiteX3" fmla="*/ 1287007 w 1975331"/>
            <a:gd name="connsiteY3" fmla="*/ 0 h 537830"/>
            <a:gd name="connsiteX4" fmla="*/ 1885691 w 1975331"/>
            <a:gd name="connsiteY4" fmla="*/ 0 h 537830"/>
            <a:gd name="connsiteX5" fmla="*/ 1975331 w 1975331"/>
            <a:gd name="connsiteY5" fmla="*/ 89640 h 537830"/>
            <a:gd name="connsiteX6" fmla="*/ 1975331 w 1975331"/>
            <a:gd name="connsiteY6" fmla="*/ 448190 h 537830"/>
            <a:gd name="connsiteX7" fmla="*/ 1885691 w 1975331"/>
            <a:gd name="connsiteY7" fmla="*/ 537830 h 537830"/>
            <a:gd name="connsiteX8" fmla="*/ 1340889 w 1975331"/>
            <a:gd name="connsiteY8" fmla="*/ 537830 h 537830"/>
            <a:gd name="connsiteX9" fmla="*/ 742205 w 1975331"/>
            <a:gd name="connsiteY9" fmla="*/ 537830 h 537830"/>
            <a:gd name="connsiteX10" fmla="*/ 89640 w 1975331"/>
            <a:gd name="connsiteY10" fmla="*/ 537830 h 537830"/>
            <a:gd name="connsiteX11" fmla="*/ 0 w 1975331"/>
            <a:gd name="connsiteY11" fmla="*/ 448190 h 537830"/>
            <a:gd name="connsiteX12" fmla="*/ 0 w 1975331"/>
            <a:gd name="connsiteY12" fmla="*/ 89640 h 5378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1975331" h="537830" fill="none" extrusionOk="0">
              <a:moveTo>
                <a:pt x="0" y="89640"/>
              </a:moveTo>
              <a:cubicBezTo>
                <a:pt x="-5760" y="36845"/>
                <a:pt x="27345" y="2422"/>
                <a:pt x="89640" y="0"/>
              </a:cubicBezTo>
              <a:cubicBezTo>
                <a:pt x="290704" y="-24252"/>
                <a:pt x="490353" y="17106"/>
                <a:pt x="652403" y="0"/>
              </a:cubicBezTo>
              <a:cubicBezTo>
                <a:pt x="814453" y="-17106"/>
                <a:pt x="1062328" y="71527"/>
                <a:pt x="1287007" y="0"/>
              </a:cubicBezTo>
              <a:cubicBezTo>
                <a:pt x="1511686" y="-71527"/>
                <a:pt x="1707697" y="50173"/>
                <a:pt x="1885691" y="0"/>
              </a:cubicBezTo>
              <a:cubicBezTo>
                <a:pt x="1948809" y="2483"/>
                <a:pt x="1976758" y="37471"/>
                <a:pt x="1975331" y="89640"/>
              </a:cubicBezTo>
              <a:cubicBezTo>
                <a:pt x="2010277" y="221953"/>
                <a:pt x="1971087" y="271735"/>
                <a:pt x="1975331" y="448190"/>
              </a:cubicBezTo>
              <a:cubicBezTo>
                <a:pt x="1980194" y="491467"/>
                <a:pt x="1928277" y="533299"/>
                <a:pt x="1885691" y="537830"/>
              </a:cubicBezTo>
              <a:cubicBezTo>
                <a:pt x="1759708" y="568068"/>
                <a:pt x="1519492" y="537751"/>
                <a:pt x="1340889" y="537830"/>
              </a:cubicBezTo>
              <a:cubicBezTo>
                <a:pt x="1162286" y="537909"/>
                <a:pt x="1014340" y="509745"/>
                <a:pt x="742205" y="537830"/>
              </a:cubicBezTo>
              <a:cubicBezTo>
                <a:pt x="470070" y="565915"/>
                <a:pt x="293783" y="477882"/>
                <a:pt x="89640" y="537830"/>
              </a:cubicBezTo>
              <a:cubicBezTo>
                <a:pt x="42168" y="537547"/>
                <a:pt x="-1543" y="492334"/>
                <a:pt x="0" y="448190"/>
              </a:cubicBezTo>
              <a:cubicBezTo>
                <a:pt x="-26702" y="306026"/>
                <a:pt x="4717" y="266009"/>
                <a:pt x="0" y="89640"/>
              </a:cubicBezTo>
              <a:close/>
            </a:path>
            <a:path w="1975331" h="537830" stroke="0" extrusionOk="0">
              <a:moveTo>
                <a:pt x="0" y="89640"/>
              </a:moveTo>
              <a:cubicBezTo>
                <a:pt x="687" y="30827"/>
                <a:pt x="27326" y="5365"/>
                <a:pt x="89640" y="0"/>
              </a:cubicBezTo>
              <a:cubicBezTo>
                <a:pt x="282500" y="-14482"/>
                <a:pt x="401393" y="21322"/>
                <a:pt x="706284" y="0"/>
              </a:cubicBezTo>
              <a:cubicBezTo>
                <a:pt x="1011175" y="-21322"/>
                <a:pt x="1093271" y="23540"/>
                <a:pt x="1269047" y="0"/>
              </a:cubicBezTo>
              <a:cubicBezTo>
                <a:pt x="1444823" y="-23540"/>
                <a:pt x="1623735" y="34064"/>
                <a:pt x="1885691" y="0"/>
              </a:cubicBezTo>
              <a:cubicBezTo>
                <a:pt x="1928372" y="4672"/>
                <a:pt x="1975239" y="38545"/>
                <a:pt x="1975331" y="89640"/>
              </a:cubicBezTo>
              <a:cubicBezTo>
                <a:pt x="1990546" y="192214"/>
                <a:pt x="1973815" y="311645"/>
                <a:pt x="1975331" y="448190"/>
              </a:cubicBezTo>
              <a:cubicBezTo>
                <a:pt x="1977540" y="493172"/>
                <a:pt x="1935951" y="541159"/>
                <a:pt x="1885691" y="537830"/>
              </a:cubicBezTo>
              <a:cubicBezTo>
                <a:pt x="1616721" y="561784"/>
                <a:pt x="1451517" y="531378"/>
                <a:pt x="1251086" y="537830"/>
              </a:cubicBezTo>
              <a:cubicBezTo>
                <a:pt x="1050656" y="544282"/>
                <a:pt x="798676" y="480765"/>
                <a:pt x="670363" y="537830"/>
              </a:cubicBezTo>
              <a:cubicBezTo>
                <a:pt x="542050" y="594895"/>
                <a:pt x="327554" y="535248"/>
                <a:pt x="89640" y="537830"/>
              </a:cubicBezTo>
              <a:cubicBezTo>
                <a:pt x="52174" y="544334"/>
                <a:pt x="-905" y="502862"/>
                <a:pt x="0" y="448190"/>
              </a:cubicBezTo>
              <a:cubicBezTo>
                <a:pt x="-35294" y="287008"/>
                <a:pt x="27860" y="229737"/>
                <a:pt x="0" y="89640"/>
              </a:cubicBezTo>
              <a:close/>
            </a:path>
          </a:pathLst>
        </a:custGeom>
        <a:solidFill>
          <a:srgbClr val="00B05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TEDBİR</a:t>
          </a:r>
          <a:r>
            <a:rPr lang="tr-TR" sz="14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 RAPORU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27</xdr:col>
      <xdr:colOff>132906</xdr:colOff>
      <xdr:row>5</xdr:row>
      <xdr:rowOff>88605</xdr:rowOff>
    </xdr:from>
    <xdr:to>
      <xdr:col>31</xdr:col>
      <xdr:colOff>43019</xdr:colOff>
      <xdr:row>17</xdr:row>
      <xdr:rowOff>55379</xdr:rowOff>
    </xdr:to>
    <xdr:sp macro="" textlink="">
      <xdr:nvSpPr>
        <xdr:cNvPr id="21" name="Dikdörtgen: Köşeleri Yuvarlatılmış 2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ED3DBEF-F67D-423A-846C-715AFCE65CA7}"/>
            </a:ext>
          </a:extLst>
        </xdr:cNvPr>
        <xdr:cNvSpPr/>
      </xdr:nvSpPr>
      <xdr:spPr bwMode="auto">
        <a:xfrm>
          <a:off x="12448953" y="4441308"/>
          <a:ext cx="2346740" cy="1827472"/>
        </a:xfrm>
        <a:custGeom>
          <a:avLst/>
          <a:gdLst>
            <a:gd name="connsiteX0" fmla="*/ 0 w 2346740"/>
            <a:gd name="connsiteY0" fmla="*/ 304585 h 1827472"/>
            <a:gd name="connsiteX1" fmla="*/ 304585 w 2346740"/>
            <a:gd name="connsiteY1" fmla="*/ 0 h 1827472"/>
            <a:gd name="connsiteX2" fmla="*/ 918526 w 2346740"/>
            <a:gd name="connsiteY2" fmla="*/ 0 h 1827472"/>
            <a:gd name="connsiteX3" fmla="*/ 1497716 w 2346740"/>
            <a:gd name="connsiteY3" fmla="*/ 0 h 1827472"/>
            <a:gd name="connsiteX4" fmla="*/ 2042155 w 2346740"/>
            <a:gd name="connsiteY4" fmla="*/ 0 h 1827472"/>
            <a:gd name="connsiteX5" fmla="*/ 2346740 w 2346740"/>
            <a:gd name="connsiteY5" fmla="*/ 304585 h 1827472"/>
            <a:gd name="connsiteX6" fmla="*/ 2346740 w 2346740"/>
            <a:gd name="connsiteY6" fmla="*/ 710686 h 1827472"/>
            <a:gd name="connsiteX7" fmla="*/ 2346740 w 2346740"/>
            <a:gd name="connsiteY7" fmla="*/ 1116786 h 1827472"/>
            <a:gd name="connsiteX8" fmla="*/ 2346740 w 2346740"/>
            <a:gd name="connsiteY8" fmla="*/ 1522887 h 1827472"/>
            <a:gd name="connsiteX9" fmla="*/ 2042155 w 2346740"/>
            <a:gd name="connsiteY9" fmla="*/ 1827472 h 1827472"/>
            <a:gd name="connsiteX10" fmla="*/ 1428214 w 2346740"/>
            <a:gd name="connsiteY10" fmla="*/ 1827472 h 1827472"/>
            <a:gd name="connsiteX11" fmla="*/ 901151 w 2346740"/>
            <a:gd name="connsiteY11" fmla="*/ 1827472 h 1827472"/>
            <a:gd name="connsiteX12" fmla="*/ 304585 w 2346740"/>
            <a:gd name="connsiteY12" fmla="*/ 1827472 h 1827472"/>
            <a:gd name="connsiteX13" fmla="*/ 0 w 2346740"/>
            <a:gd name="connsiteY13" fmla="*/ 1522887 h 1827472"/>
            <a:gd name="connsiteX14" fmla="*/ 0 w 2346740"/>
            <a:gd name="connsiteY14" fmla="*/ 1128969 h 1827472"/>
            <a:gd name="connsiteX15" fmla="*/ 0 w 2346740"/>
            <a:gd name="connsiteY15" fmla="*/ 698503 h 1827472"/>
            <a:gd name="connsiteX16" fmla="*/ 0 w 2346740"/>
            <a:gd name="connsiteY16" fmla="*/ 304585 h 182747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2346740" h="1827472" fill="none" extrusionOk="0">
              <a:moveTo>
                <a:pt x="0" y="304585"/>
              </a:moveTo>
              <a:cubicBezTo>
                <a:pt x="21206" y="155547"/>
                <a:pt x="143103" y="8120"/>
                <a:pt x="304585" y="0"/>
              </a:cubicBezTo>
              <a:cubicBezTo>
                <a:pt x="456388" y="-60718"/>
                <a:pt x="725899" y="34779"/>
                <a:pt x="918526" y="0"/>
              </a:cubicBezTo>
              <a:cubicBezTo>
                <a:pt x="1111153" y="-34779"/>
                <a:pt x="1315247" y="14033"/>
                <a:pt x="1497716" y="0"/>
              </a:cubicBezTo>
              <a:cubicBezTo>
                <a:pt x="1680185" y="-14033"/>
                <a:pt x="1837352" y="51342"/>
                <a:pt x="2042155" y="0"/>
              </a:cubicBezTo>
              <a:cubicBezTo>
                <a:pt x="2219206" y="-31707"/>
                <a:pt x="2368394" y="171647"/>
                <a:pt x="2346740" y="304585"/>
              </a:cubicBezTo>
              <a:cubicBezTo>
                <a:pt x="2385202" y="502156"/>
                <a:pt x="2342065" y="620207"/>
                <a:pt x="2346740" y="710686"/>
              </a:cubicBezTo>
              <a:cubicBezTo>
                <a:pt x="2351415" y="801165"/>
                <a:pt x="2314634" y="936823"/>
                <a:pt x="2346740" y="1116786"/>
              </a:cubicBezTo>
              <a:cubicBezTo>
                <a:pt x="2378846" y="1296749"/>
                <a:pt x="2307815" y="1340817"/>
                <a:pt x="2346740" y="1522887"/>
              </a:cubicBezTo>
              <a:cubicBezTo>
                <a:pt x="2375696" y="1653164"/>
                <a:pt x="2194921" y="1827760"/>
                <a:pt x="2042155" y="1827472"/>
              </a:cubicBezTo>
              <a:cubicBezTo>
                <a:pt x="1868242" y="1833147"/>
                <a:pt x="1652067" y="1777468"/>
                <a:pt x="1428214" y="1827472"/>
              </a:cubicBezTo>
              <a:cubicBezTo>
                <a:pt x="1204361" y="1877476"/>
                <a:pt x="1079113" y="1765072"/>
                <a:pt x="901151" y="1827472"/>
              </a:cubicBezTo>
              <a:cubicBezTo>
                <a:pt x="723189" y="1889872"/>
                <a:pt x="538917" y="1768050"/>
                <a:pt x="304585" y="1827472"/>
              </a:cubicBezTo>
              <a:cubicBezTo>
                <a:pt x="131289" y="1823295"/>
                <a:pt x="-26023" y="1693836"/>
                <a:pt x="0" y="1522887"/>
              </a:cubicBezTo>
              <a:cubicBezTo>
                <a:pt x="-15516" y="1400564"/>
                <a:pt x="9259" y="1314600"/>
                <a:pt x="0" y="1128969"/>
              </a:cubicBezTo>
              <a:cubicBezTo>
                <a:pt x="-9259" y="943338"/>
                <a:pt x="25464" y="802370"/>
                <a:pt x="0" y="698503"/>
              </a:cubicBezTo>
              <a:cubicBezTo>
                <a:pt x="-25464" y="594636"/>
                <a:pt x="26664" y="460884"/>
                <a:pt x="0" y="304585"/>
              </a:cubicBezTo>
              <a:close/>
            </a:path>
            <a:path w="2346740" h="1827472" stroke="0" extrusionOk="0">
              <a:moveTo>
                <a:pt x="0" y="304585"/>
              </a:moveTo>
              <a:cubicBezTo>
                <a:pt x="33822" y="142240"/>
                <a:pt x="180347" y="-8715"/>
                <a:pt x="304585" y="0"/>
              </a:cubicBezTo>
              <a:cubicBezTo>
                <a:pt x="425342" y="-48451"/>
                <a:pt x="582363" y="48443"/>
                <a:pt x="849024" y="0"/>
              </a:cubicBezTo>
              <a:cubicBezTo>
                <a:pt x="1115685" y="-48443"/>
                <a:pt x="1260575" y="4762"/>
                <a:pt x="1462965" y="0"/>
              </a:cubicBezTo>
              <a:cubicBezTo>
                <a:pt x="1665355" y="-4762"/>
                <a:pt x="1866512" y="44163"/>
                <a:pt x="2042155" y="0"/>
              </a:cubicBezTo>
              <a:cubicBezTo>
                <a:pt x="2173406" y="4268"/>
                <a:pt x="2342397" y="140311"/>
                <a:pt x="2346740" y="304585"/>
              </a:cubicBezTo>
              <a:cubicBezTo>
                <a:pt x="2360964" y="392243"/>
                <a:pt x="2345275" y="543925"/>
                <a:pt x="2346740" y="698503"/>
              </a:cubicBezTo>
              <a:cubicBezTo>
                <a:pt x="2348205" y="853081"/>
                <a:pt x="2330210" y="938219"/>
                <a:pt x="2346740" y="1128969"/>
              </a:cubicBezTo>
              <a:cubicBezTo>
                <a:pt x="2363270" y="1319719"/>
                <a:pt x="2329529" y="1370637"/>
                <a:pt x="2346740" y="1522887"/>
              </a:cubicBezTo>
              <a:cubicBezTo>
                <a:pt x="2350630" y="1696237"/>
                <a:pt x="2210933" y="1831856"/>
                <a:pt x="2042155" y="1827472"/>
              </a:cubicBezTo>
              <a:cubicBezTo>
                <a:pt x="1769323" y="1832646"/>
                <a:pt x="1592846" y="1799948"/>
                <a:pt x="1445589" y="1827472"/>
              </a:cubicBezTo>
              <a:cubicBezTo>
                <a:pt x="1298332" y="1854996"/>
                <a:pt x="1123191" y="1792279"/>
                <a:pt x="883775" y="1827472"/>
              </a:cubicBezTo>
              <a:cubicBezTo>
                <a:pt x="644359" y="1862665"/>
                <a:pt x="465952" y="1801619"/>
                <a:pt x="304585" y="1827472"/>
              </a:cubicBezTo>
              <a:cubicBezTo>
                <a:pt x="135933" y="1793436"/>
                <a:pt x="-38100" y="1706425"/>
                <a:pt x="0" y="1522887"/>
              </a:cubicBezTo>
              <a:cubicBezTo>
                <a:pt x="-11977" y="1377275"/>
                <a:pt x="13777" y="1286079"/>
                <a:pt x="0" y="1153335"/>
              </a:cubicBezTo>
              <a:cubicBezTo>
                <a:pt x="-13777" y="1020591"/>
                <a:pt x="40929" y="838435"/>
                <a:pt x="0" y="759418"/>
              </a:cubicBezTo>
              <a:cubicBezTo>
                <a:pt x="-40929" y="680401"/>
                <a:pt x="51989" y="514874"/>
                <a:pt x="0" y="304585"/>
              </a:cubicBezTo>
              <a:close/>
            </a:path>
          </a:pathLst>
        </a:custGeom>
        <a:solidFill>
          <a:schemeClr val="tx1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SOSYAL DIŞINDAKİ KAZANIMLARI EKLEMEK İÇİN TIKLAYIN.</a:t>
          </a:r>
          <a:endParaRPr lang="tr-TR" sz="14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51704</xdr:colOff>
      <xdr:row>0</xdr:row>
      <xdr:rowOff>297655</xdr:rowOff>
    </xdr:from>
    <xdr:to>
      <xdr:col>11</xdr:col>
      <xdr:colOff>175230</xdr:colOff>
      <xdr:row>2</xdr:row>
      <xdr:rowOff>154780</xdr:rowOff>
    </xdr:to>
    <xdr:sp macro="" textlink="">
      <xdr:nvSpPr>
        <xdr:cNvPr id="2" name="Dikdörtgen: Köşeleri Yuvarlatılmış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2E33B-81E3-426B-B443-4C13522521AF}"/>
            </a:ext>
          </a:extLst>
        </xdr:cNvPr>
        <xdr:cNvSpPr/>
      </xdr:nvSpPr>
      <xdr:spPr bwMode="auto">
        <a:xfrm>
          <a:off x="11255485" y="297655"/>
          <a:ext cx="2552401" cy="535781"/>
        </a:xfrm>
        <a:custGeom>
          <a:avLst/>
          <a:gdLst>
            <a:gd name="connsiteX0" fmla="*/ 0 w 2552401"/>
            <a:gd name="connsiteY0" fmla="*/ 89299 h 535781"/>
            <a:gd name="connsiteX1" fmla="*/ 89299 w 2552401"/>
            <a:gd name="connsiteY1" fmla="*/ 0 h 535781"/>
            <a:gd name="connsiteX2" fmla="*/ 706488 w 2552401"/>
            <a:gd name="connsiteY2" fmla="*/ 0 h 535781"/>
            <a:gd name="connsiteX3" fmla="*/ 1323677 w 2552401"/>
            <a:gd name="connsiteY3" fmla="*/ 0 h 535781"/>
            <a:gd name="connsiteX4" fmla="*/ 1940865 w 2552401"/>
            <a:gd name="connsiteY4" fmla="*/ 0 h 535781"/>
            <a:gd name="connsiteX5" fmla="*/ 2463102 w 2552401"/>
            <a:gd name="connsiteY5" fmla="*/ 0 h 535781"/>
            <a:gd name="connsiteX6" fmla="*/ 2552401 w 2552401"/>
            <a:gd name="connsiteY6" fmla="*/ 89299 h 535781"/>
            <a:gd name="connsiteX7" fmla="*/ 2552401 w 2552401"/>
            <a:gd name="connsiteY7" fmla="*/ 446482 h 535781"/>
            <a:gd name="connsiteX8" fmla="*/ 2463102 w 2552401"/>
            <a:gd name="connsiteY8" fmla="*/ 535781 h 535781"/>
            <a:gd name="connsiteX9" fmla="*/ 1893389 w 2552401"/>
            <a:gd name="connsiteY9" fmla="*/ 535781 h 535781"/>
            <a:gd name="connsiteX10" fmla="*/ 1299939 w 2552401"/>
            <a:gd name="connsiteY10" fmla="*/ 535781 h 535781"/>
            <a:gd name="connsiteX11" fmla="*/ 682750 w 2552401"/>
            <a:gd name="connsiteY11" fmla="*/ 535781 h 535781"/>
            <a:gd name="connsiteX12" fmla="*/ 89299 w 2552401"/>
            <a:gd name="connsiteY12" fmla="*/ 535781 h 535781"/>
            <a:gd name="connsiteX13" fmla="*/ 0 w 2552401"/>
            <a:gd name="connsiteY13" fmla="*/ 446482 h 535781"/>
            <a:gd name="connsiteX14" fmla="*/ 0 w 2552401"/>
            <a:gd name="connsiteY14" fmla="*/ 89299 h 535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552401" h="535781" fill="none" extrusionOk="0">
              <a:moveTo>
                <a:pt x="0" y="89299"/>
              </a:moveTo>
              <a:cubicBezTo>
                <a:pt x="4040" y="43227"/>
                <a:pt x="47879" y="-8883"/>
                <a:pt x="89299" y="0"/>
              </a:cubicBezTo>
              <a:cubicBezTo>
                <a:pt x="226457" y="-73385"/>
                <a:pt x="419959" y="34964"/>
                <a:pt x="706488" y="0"/>
              </a:cubicBezTo>
              <a:cubicBezTo>
                <a:pt x="993017" y="-34964"/>
                <a:pt x="1137341" y="30082"/>
                <a:pt x="1323677" y="0"/>
              </a:cubicBezTo>
              <a:cubicBezTo>
                <a:pt x="1510013" y="-30082"/>
                <a:pt x="1748767" y="41748"/>
                <a:pt x="1940865" y="0"/>
              </a:cubicBezTo>
              <a:cubicBezTo>
                <a:pt x="2132963" y="-41748"/>
                <a:pt x="2306083" y="6958"/>
                <a:pt x="2463102" y="0"/>
              </a:cubicBezTo>
              <a:cubicBezTo>
                <a:pt x="2521551" y="8955"/>
                <a:pt x="2545897" y="39439"/>
                <a:pt x="2552401" y="89299"/>
              </a:cubicBezTo>
              <a:cubicBezTo>
                <a:pt x="2575549" y="215551"/>
                <a:pt x="2550473" y="340711"/>
                <a:pt x="2552401" y="446482"/>
              </a:cubicBezTo>
              <a:cubicBezTo>
                <a:pt x="2547017" y="494383"/>
                <a:pt x="2519698" y="530823"/>
                <a:pt x="2463102" y="535781"/>
              </a:cubicBezTo>
              <a:cubicBezTo>
                <a:pt x="2189350" y="540323"/>
                <a:pt x="2140748" y="532415"/>
                <a:pt x="1893389" y="535781"/>
              </a:cubicBezTo>
              <a:cubicBezTo>
                <a:pt x="1646030" y="539147"/>
                <a:pt x="1505612" y="505180"/>
                <a:pt x="1299939" y="535781"/>
              </a:cubicBezTo>
              <a:cubicBezTo>
                <a:pt x="1094266" y="566382"/>
                <a:pt x="812479" y="531911"/>
                <a:pt x="682750" y="535781"/>
              </a:cubicBezTo>
              <a:cubicBezTo>
                <a:pt x="553021" y="539651"/>
                <a:pt x="240876" y="502026"/>
                <a:pt x="89299" y="535781"/>
              </a:cubicBezTo>
              <a:cubicBezTo>
                <a:pt x="36617" y="542585"/>
                <a:pt x="12213" y="499086"/>
                <a:pt x="0" y="446482"/>
              </a:cubicBezTo>
              <a:cubicBezTo>
                <a:pt x="-36801" y="311400"/>
                <a:pt x="2294" y="169048"/>
                <a:pt x="0" y="89299"/>
              </a:cubicBezTo>
              <a:close/>
            </a:path>
            <a:path w="2552401" h="535781" stroke="0" extrusionOk="0">
              <a:moveTo>
                <a:pt x="0" y="89299"/>
              </a:moveTo>
              <a:cubicBezTo>
                <a:pt x="1122" y="44965"/>
                <a:pt x="41818" y="5286"/>
                <a:pt x="89299" y="0"/>
              </a:cubicBezTo>
              <a:cubicBezTo>
                <a:pt x="212345" y="-26229"/>
                <a:pt x="498098" y="30780"/>
                <a:pt x="659012" y="0"/>
              </a:cubicBezTo>
              <a:cubicBezTo>
                <a:pt x="819926" y="-30780"/>
                <a:pt x="1000440" y="58043"/>
                <a:pt x="1181248" y="0"/>
              </a:cubicBezTo>
              <a:cubicBezTo>
                <a:pt x="1362056" y="-58043"/>
                <a:pt x="1542185" y="14552"/>
                <a:pt x="1727223" y="0"/>
              </a:cubicBezTo>
              <a:cubicBezTo>
                <a:pt x="1912261" y="-14552"/>
                <a:pt x="2160463" y="31306"/>
                <a:pt x="2463102" y="0"/>
              </a:cubicBezTo>
              <a:cubicBezTo>
                <a:pt x="2513945" y="4318"/>
                <a:pt x="2547801" y="30794"/>
                <a:pt x="2552401" y="89299"/>
              </a:cubicBezTo>
              <a:cubicBezTo>
                <a:pt x="2575652" y="191432"/>
                <a:pt x="2537820" y="368938"/>
                <a:pt x="2552401" y="446482"/>
              </a:cubicBezTo>
              <a:cubicBezTo>
                <a:pt x="2550518" y="494646"/>
                <a:pt x="2508725" y="530341"/>
                <a:pt x="2463102" y="535781"/>
              </a:cubicBezTo>
              <a:cubicBezTo>
                <a:pt x="2250578" y="540092"/>
                <a:pt x="2135314" y="467716"/>
                <a:pt x="1869651" y="535781"/>
              </a:cubicBezTo>
              <a:cubicBezTo>
                <a:pt x="1603988" y="603846"/>
                <a:pt x="1484044" y="476756"/>
                <a:pt x="1323677" y="535781"/>
              </a:cubicBezTo>
              <a:cubicBezTo>
                <a:pt x="1163310" y="594806"/>
                <a:pt x="958719" y="479317"/>
                <a:pt x="801440" y="535781"/>
              </a:cubicBezTo>
              <a:cubicBezTo>
                <a:pt x="644161" y="592245"/>
                <a:pt x="316899" y="518380"/>
                <a:pt x="89299" y="535781"/>
              </a:cubicBezTo>
              <a:cubicBezTo>
                <a:pt x="46064" y="532319"/>
                <a:pt x="1264" y="496489"/>
                <a:pt x="0" y="446482"/>
              </a:cubicBezTo>
              <a:cubicBezTo>
                <a:pt x="-9492" y="315702"/>
                <a:pt x="41508" y="222285"/>
                <a:pt x="0" y="89299"/>
              </a:cubicBezTo>
              <a:close/>
            </a:path>
          </a:pathLst>
        </a:custGeom>
        <a:solidFill>
          <a:srgbClr val="00B0F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45237263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glow rad="101600">
            <a:schemeClr val="tx1">
              <a:lumMod val="95000"/>
              <a:lumOff val="5000"/>
              <a:alpha val="60000"/>
            </a:schemeClr>
          </a:glow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1">
              <a:effectLst/>
              <a:latin typeface="Arial Black" panose="020B0A04020102020204" pitchFamily="34" charset="0"/>
            </a:rPr>
            <a:t>ANASAYFA</a:t>
          </a:r>
        </a:p>
      </xdr:txBody>
    </xdr:sp>
    <xdr:clientData/>
  </xdr:twoCellAnchor>
  <xdr:oneCellAnchor>
    <xdr:from>
      <xdr:col>8</xdr:col>
      <xdr:colOff>100093</xdr:colOff>
      <xdr:row>2</xdr:row>
      <xdr:rowOff>228372</xdr:rowOff>
    </xdr:from>
    <xdr:ext cx="1353141" cy="1293555"/>
    <xdr:pic>
      <xdr:nvPicPr>
        <xdr:cNvPr id="3" name="Resi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ADBE4C-6372-45DE-AA45-6FBD908C7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1093" y="907028"/>
          <a:ext cx="1353141" cy="1293555"/>
        </a:xfrm>
        <a:prstGeom prst="rect">
          <a:avLst/>
        </a:prstGeom>
      </xdr:spPr>
    </xdr:pic>
    <xdr:clientData/>
  </xdr:oneCellAnchor>
  <xdr:twoCellAnchor>
    <xdr:from>
      <xdr:col>7</xdr:col>
      <xdr:colOff>214263</xdr:colOff>
      <xdr:row>5</xdr:row>
      <xdr:rowOff>263296</xdr:rowOff>
    </xdr:from>
    <xdr:to>
      <xdr:col>11</xdr:col>
      <xdr:colOff>83344</xdr:colOff>
      <xdr:row>6</xdr:row>
      <xdr:rowOff>166687</xdr:rowOff>
    </xdr:to>
    <xdr:sp macro="" textlink="">
      <xdr:nvSpPr>
        <xdr:cNvPr id="4" name="Dikdörtgen: Köşeleri Yuvarlatılmış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640CEE-A2D5-4A8B-A43A-C928A41E0D2C}"/>
            </a:ext>
          </a:extLst>
        </xdr:cNvPr>
        <xdr:cNvSpPr/>
      </xdr:nvSpPr>
      <xdr:spPr bwMode="auto">
        <a:xfrm>
          <a:off x="11418044" y="2180202"/>
          <a:ext cx="2297956" cy="665391"/>
        </a:xfrm>
        <a:custGeom>
          <a:avLst/>
          <a:gdLst>
            <a:gd name="connsiteX0" fmla="*/ 0 w 2297956"/>
            <a:gd name="connsiteY0" fmla="*/ 110901 h 665391"/>
            <a:gd name="connsiteX1" fmla="*/ 110901 w 2297956"/>
            <a:gd name="connsiteY1" fmla="*/ 0 h 665391"/>
            <a:gd name="connsiteX2" fmla="*/ 650701 w 2297956"/>
            <a:gd name="connsiteY2" fmla="*/ 0 h 665391"/>
            <a:gd name="connsiteX3" fmla="*/ 1128216 w 2297956"/>
            <a:gd name="connsiteY3" fmla="*/ 0 h 665391"/>
            <a:gd name="connsiteX4" fmla="*/ 1626493 w 2297956"/>
            <a:gd name="connsiteY4" fmla="*/ 0 h 665391"/>
            <a:gd name="connsiteX5" fmla="*/ 2187055 w 2297956"/>
            <a:gd name="connsiteY5" fmla="*/ 0 h 665391"/>
            <a:gd name="connsiteX6" fmla="*/ 2297956 w 2297956"/>
            <a:gd name="connsiteY6" fmla="*/ 110901 h 665391"/>
            <a:gd name="connsiteX7" fmla="*/ 2297956 w 2297956"/>
            <a:gd name="connsiteY7" fmla="*/ 554490 h 665391"/>
            <a:gd name="connsiteX8" fmla="*/ 2187055 w 2297956"/>
            <a:gd name="connsiteY8" fmla="*/ 665391 h 665391"/>
            <a:gd name="connsiteX9" fmla="*/ 1730301 w 2297956"/>
            <a:gd name="connsiteY9" fmla="*/ 665391 h 665391"/>
            <a:gd name="connsiteX10" fmla="*/ 1232024 w 2297956"/>
            <a:gd name="connsiteY10" fmla="*/ 665391 h 665391"/>
            <a:gd name="connsiteX11" fmla="*/ 712986 w 2297956"/>
            <a:gd name="connsiteY11" fmla="*/ 665391 h 665391"/>
            <a:gd name="connsiteX12" fmla="*/ 110901 w 2297956"/>
            <a:gd name="connsiteY12" fmla="*/ 665391 h 665391"/>
            <a:gd name="connsiteX13" fmla="*/ 0 w 2297956"/>
            <a:gd name="connsiteY13" fmla="*/ 554490 h 665391"/>
            <a:gd name="connsiteX14" fmla="*/ 0 w 2297956"/>
            <a:gd name="connsiteY14" fmla="*/ 110901 h 66539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297956" h="665391" fill="none" extrusionOk="0">
              <a:moveTo>
                <a:pt x="0" y="110901"/>
              </a:moveTo>
              <a:cubicBezTo>
                <a:pt x="-11550" y="49621"/>
                <a:pt x="45090" y="-163"/>
                <a:pt x="110901" y="0"/>
              </a:cubicBezTo>
              <a:cubicBezTo>
                <a:pt x="322365" y="-3682"/>
                <a:pt x="518231" y="47605"/>
                <a:pt x="650701" y="0"/>
              </a:cubicBezTo>
              <a:cubicBezTo>
                <a:pt x="783171" y="-47605"/>
                <a:pt x="981525" y="56553"/>
                <a:pt x="1128216" y="0"/>
              </a:cubicBezTo>
              <a:cubicBezTo>
                <a:pt x="1274907" y="-56553"/>
                <a:pt x="1486072" y="18243"/>
                <a:pt x="1626493" y="0"/>
              </a:cubicBezTo>
              <a:cubicBezTo>
                <a:pt x="1766914" y="-18243"/>
                <a:pt x="2029083" y="42845"/>
                <a:pt x="2187055" y="0"/>
              </a:cubicBezTo>
              <a:cubicBezTo>
                <a:pt x="2253661" y="-2138"/>
                <a:pt x="2284641" y="58296"/>
                <a:pt x="2297956" y="110901"/>
              </a:cubicBezTo>
              <a:cubicBezTo>
                <a:pt x="2319413" y="321731"/>
                <a:pt x="2279239" y="432026"/>
                <a:pt x="2297956" y="554490"/>
              </a:cubicBezTo>
              <a:cubicBezTo>
                <a:pt x="2292795" y="615882"/>
                <a:pt x="2246654" y="663407"/>
                <a:pt x="2187055" y="665391"/>
              </a:cubicBezTo>
              <a:cubicBezTo>
                <a:pt x="2036395" y="668831"/>
                <a:pt x="1907406" y="617981"/>
                <a:pt x="1730301" y="665391"/>
              </a:cubicBezTo>
              <a:cubicBezTo>
                <a:pt x="1553196" y="712801"/>
                <a:pt x="1402754" y="606688"/>
                <a:pt x="1232024" y="665391"/>
              </a:cubicBezTo>
              <a:cubicBezTo>
                <a:pt x="1061294" y="724094"/>
                <a:pt x="972470" y="631823"/>
                <a:pt x="712986" y="665391"/>
              </a:cubicBezTo>
              <a:cubicBezTo>
                <a:pt x="453502" y="698959"/>
                <a:pt x="312114" y="609427"/>
                <a:pt x="110901" y="665391"/>
              </a:cubicBezTo>
              <a:cubicBezTo>
                <a:pt x="47877" y="673888"/>
                <a:pt x="-4261" y="616500"/>
                <a:pt x="0" y="554490"/>
              </a:cubicBezTo>
              <a:cubicBezTo>
                <a:pt x="-33900" y="433797"/>
                <a:pt x="35457" y="331045"/>
                <a:pt x="0" y="110901"/>
              </a:cubicBezTo>
              <a:close/>
            </a:path>
            <a:path w="2297956" h="665391" stroke="0" extrusionOk="0">
              <a:moveTo>
                <a:pt x="0" y="110901"/>
              </a:moveTo>
              <a:cubicBezTo>
                <a:pt x="241" y="56755"/>
                <a:pt x="41062" y="7313"/>
                <a:pt x="110901" y="0"/>
              </a:cubicBezTo>
              <a:cubicBezTo>
                <a:pt x="242266" y="-44256"/>
                <a:pt x="426337" y="23345"/>
                <a:pt x="609178" y="0"/>
              </a:cubicBezTo>
              <a:cubicBezTo>
                <a:pt x="792019" y="-23345"/>
                <a:pt x="950990" y="51415"/>
                <a:pt x="1128216" y="0"/>
              </a:cubicBezTo>
              <a:cubicBezTo>
                <a:pt x="1305442" y="-51415"/>
                <a:pt x="1400335" y="8883"/>
                <a:pt x="1605732" y="0"/>
              </a:cubicBezTo>
              <a:cubicBezTo>
                <a:pt x="1811129" y="-8883"/>
                <a:pt x="1943209" y="12092"/>
                <a:pt x="2187055" y="0"/>
              </a:cubicBezTo>
              <a:cubicBezTo>
                <a:pt x="2248458" y="-2669"/>
                <a:pt x="2284679" y="55131"/>
                <a:pt x="2297956" y="110901"/>
              </a:cubicBezTo>
              <a:cubicBezTo>
                <a:pt x="2327852" y="201795"/>
                <a:pt x="2249345" y="354337"/>
                <a:pt x="2297956" y="554490"/>
              </a:cubicBezTo>
              <a:cubicBezTo>
                <a:pt x="2297469" y="618276"/>
                <a:pt x="2247894" y="659308"/>
                <a:pt x="2187055" y="665391"/>
              </a:cubicBezTo>
              <a:cubicBezTo>
                <a:pt x="2006534" y="716046"/>
                <a:pt x="1846181" y="613658"/>
                <a:pt x="1626493" y="665391"/>
              </a:cubicBezTo>
              <a:cubicBezTo>
                <a:pt x="1406805" y="717124"/>
                <a:pt x="1348306" y="633688"/>
                <a:pt x="1086693" y="665391"/>
              </a:cubicBezTo>
              <a:cubicBezTo>
                <a:pt x="825080" y="697094"/>
                <a:pt x="480099" y="598131"/>
                <a:pt x="110901" y="665391"/>
              </a:cubicBezTo>
              <a:cubicBezTo>
                <a:pt x="59937" y="664370"/>
                <a:pt x="-6372" y="623475"/>
                <a:pt x="0" y="554490"/>
              </a:cubicBezTo>
              <a:cubicBezTo>
                <a:pt x="-44522" y="435929"/>
                <a:pt x="12921" y="296227"/>
                <a:pt x="0" y="110901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149807587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4-SENARYO BAREMİ</a:t>
          </a:r>
          <a:endParaRPr lang="tr-TR" sz="28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197643</xdr:colOff>
      <xdr:row>6</xdr:row>
      <xdr:rowOff>415375</xdr:rowOff>
    </xdr:from>
    <xdr:to>
      <xdr:col>11</xdr:col>
      <xdr:colOff>94602</xdr:colOff>
      <xdr:row>7</xdr:row>
      <xdr:rowOff>143890</xdr:rowOff>
    </xdr:to>
    <xdr:sp macro="" textlink="">
      <xdr:nvSpPr>
        <xdr:cNvPr id="5" name="Dikdörtgen: Köşeleri Yuvarlatılmış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4BDAF8-9910-441E-B8DD-4D6CBDCF8788}"/>
            </a:ext>
          </a:extLst>
        </xdr:cNvPr>
        <xdr:cNvSpPr/>
      </xdr:nvSpPr>
      <xdr:spPr bwMode="auto">
        <a:xfrm>
          <a:off x="11401424" y="3094281"/>
          <a:ext cx="2325834" cy="490515"/>
        </a:xfrm>
        <a:custGeom>
          <a:avLst/>
          <a:gdLst>
            <a:gd name="connsiteX0" fmla="*/ 0 w 2325834"/>
            <a:gd name="connsiteY0" fmla="*/ 81754 h 490515"/>
            <a:gd name="connsiteX1" fmla="*/ 81754 w 2325834"/>
            <a:gd name="connsiteY1" fmla="*/ 0 h 490515"/>
            <a:gd name="connsiteX2" fmla="*/ 665582 w 2325834"/>
            <a:gd name="connsiteY2" fmla="*/ 0 h 490515"/>
            <a:gd name="connsiteX3" fmla="*/ 1162917 w 2325834"/>
            <a:gd name="connsiteY3" fmla="*/ 0 h 490515"/>
            <a:gd name="connsiteX4" fmla="*/ 1725122 w 2325834"/>
            <a:gd name="connsiteY4" fmla="*/ 0 h 490515"/>
            <a:gd name="connsiteX5" fmla="*/ 2244080 w 2325834"/>
            <a:gd name="connsiteY5" fmla="*/ 0 h 490515"/>
            <a:gd name="connsiteX6" fmla="*/ 2325834 w 2325834"/>
            <a:gd name="connsiteY6" fmla="*/ 81754 h 490515"/>
            <a:gd name="connsiteX7" fmla="*/ 2325834 w 2325834"/>
            <a:gd name="connsiteY7" fmla="*/ 408761 h 490515"/>
            <a:gd name="connsiteX8" fmla="*/ 2244080 w 2325834"/>
            <a:gd name="connsiteY8" fmla="*/ 490515 h 490515"/>
            <a:gd name="connsiteX9" fmla="*/ 1681875 w 2325834"/>
            <a:gd name="connsiteY9" fmla="*/ 490515 h 490515"/>
            <a:gd name="connsiteX10" fmla="*/ 1098047 w 2325834"/>
            <a:gd name="connsiteY10" fmla="*/ 490515 h 490515"/>
            <a:gd name="connsiteX11" fmla="*/ 600712 w 2325834"/>
            <a:gd name="connsiteY11" fmla="*/ 490515 h 490515"/>
            <a:gd name="connsiteX12" fmla="*/ 81754 w 2325834"/>
            <a:gd name="connsiteY12" fmla="*/ 490515 h 490515"/>
            <a:gd name="connsiteX13" fmla="*/ 0 w 2325834"/>
            <a:gd name="connsiteY13" fmla="*/ 408761 h 490515"/>
            <a:gd name="connsiteX14" fmla="*/ 0 w 2325834"/>
            <a:gd name="connsiteY14" fmla="*/ 81754 h 4905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325834" h="490515" fill="none" extrusionOk="0">
              <a:moveTo>
                <a:pt x="0" y="81754"/>
              </a:moveTo>
              <a:cubicBezTo>
                <a:pt x="440" y="24341"/>
                <a:pt x="31027" y="-2552"/>
                <a:pt x="81754" y="0"/>
              </a:cubicBezTo>
              <a:cubicBezTo>
                <a:pt x="237568" y="-21775"/>
                <a:pt x="457697" y="3356"/>
                <a:pt x="665582" y="0"/>
              </a:cubicBezTo>
              <a:cubicBezTo>
                <a:pt x="873467" y="-3356"/>
                <a:pt x="981907" y="25417"/>
                <a:pt x="1162917" y="0"/>
              </a:cubicBezTo>
              <a:cubicBezTo>
                <a:pt x="1343928" y="-25417"/>
                <a:pt x="1525023" y="42839"/>
                <a:pt x="1725122" y="0"/>
              </a:cubicBezTo>
              <a:cubicBezTo>
                <a:pt x="1925222" y="-42839"/>
                <a:pt x="2135005" y="61164"/>
                <a:pt x="2244080" y="0"/>
              </a:cubicBezTo>
              <a:cubicBezTo>
                <a:pt x="2295047" y="-6089"/>
                <a:pt x="2324568" y="24637"/>
                <a:pt x="2325834" y="81754"/>
              </a:cubicBezTo>
              <a:cubicBezTo>
                <a:pt x="2336198" y="192930"/>
                <a:pt x="2301415" y="329609"/>
                <a:pt x="2325834" y="408761"/>
              </a:cubicBezTo>
              <a:cubicBezTo>
                <a:pt x="2322314" y="454317"/>
                <a:pt x="2292924" y="489663"/>
                <a:pt x="2244080" y="490515"/>
              </a:cubicBezTo>
              <a:cubicBezTo>
                <a:pt x="2069802" y="531648"/>
                <a:pt x="1915389" y="480829"/>
                <a:pt x="1681875" y="490515"/>
              </a:cubicBezTo>
              <a:cubicBezTo>
                <a:pt x="1448362" y="500201"/>
                <a:pt x="1255431" y="467487"/>
                <a:pt x="1098047" y="490515"/>
              </a:cubicBezTo>
              <a:cubicBezTo>
                <a:pt x="940663" y="513543"/>
                <a:pt x="731130" y="431975"/>
                <a:pt x="600712" y="490515"/>
              </a:cubicBezTo>
              <a:cubicBezTo>
                <a:pt x="470295" y="549055"/>
                <a:pt x="264808" y="435818"/>
                <a:pt x="81754" y="490515"/>
              </a:cubicBezTo>
              <a:cubicBezTo>
                <a:pt x="37091" y="499520"/>
                <a:pt x="691" y="455597"/>
                <a:pt x="0" y="408761"/>
              </a:cubicBezTo>
              <a:cubicBezTo>
                <a:pt x="-488" y="319693"/>
                <a:pt x="29338" y="173658"/>
                <a:pt x="0" y="81754"/>
              </a:cubicBezTo>
              <a:close/>
            </a:path>
            <a:path w="2325834" h="490515" stroke="0" extrusionOk="0">
              <a:moveTo>
                <a:pt x="0" y="81754"/>
              </a:moveTo>
              <a:cubicBezTo>
                <a:pt x="-2414" y="43218"/>
                <a:pt x="31992" y="7710"/>
                <a:pt x="81754" y="0"/>
              </a:cubicBezTo>
              <a:cubicBezTo>
                <a:pt x="276376" y="-15515"/>
                <a:pt x="388031" y="18836"/>
                <a:pt x="643959" y="0"/>
              </a:cubicBezTo>
              <a:cubicBezTo>
                <a:pt x="899888" y="-18836"/>
                <a:pt x="951634" y="46549"/>
                <a:pt x="1141294" y="0"/>
              </a:cubicBezTo>
              <a:cubicBezTo>
                <a:pt x="1330954" y="-46549"/>
                <a:pt x="1545394" y="37559"/>
                <a:pt x="1660252" y="0"/>
              </a:cubicBezTo>
              <a:cubicBezTo>
                <a:pt x="1775110" y="-37559"/>
                <a:pt x="2063801" y="29401"/>
                <a:pt x="2244080" y="0"/>
              </a:cubicBezTo>
              <a:cubicBezTo>
                <a:pt x="2289260" y="-1218"/>
                <a:pt x="2334884" y="37499"/>
                <a:pt x="2325834" y="81754"/>
              </a:cubicBezTo>
              <a:cubicBezTo>
                <a:pt x="2330526" y="161369"/>
                <a:pt x="2290101" y="341828"/>
                <a:pt x="2325834" y="408761"/>
              </a:cubicBezTo>
              <a:cubicBezTo>
                <a:pt x="2319140" y="442502"/>
                <a:pt x="2291438" y="496440"/>
                <a:pt x="2244080" y="490515"/>
              </a:cubicBezTo>
              <a:cubicBezTo>
                <a:pt x="1989863" y="545330"/>
                <a:pt x="1927904" y="478469"/>
                <a:pt x="1725122" y="490515"/>
              </a:cubicBezTo>
              <a:cubicBezTo>
                <a:pt x="1522340" y="502561"/>
                <a:pt x="1453268" y="474181"/>
                <a:pt x="1227787" y="490515"/>
              </a:cubicBezTo>
              <a:cubicBezTo>
                <a:pt x="1002307" y="506849"/>
                <a:pt x="856663" y="447258"/>
                <a:pt x="708829" y="490515"/>
              </a:cubicBezTo>
              <a:cubicBezTo>
                <a:pt x="560995" y="533772"/>
                <a:pt x="239472" y="479011"/>
                <a:pt x="81754" y="490515"/>
              </a:cubicBezTo>
              <a:cubicBezTo>
                <a:pt x="33895" y="478234"/>
                <a:pt x="-4416" y="464753"/>
                <a:pt x="0" y="408761"/>
              </a:cubicBezTo>
              <a:cubicBezTo>
                <a:pt x="-32448" y="277322"/>
                <a:pt x="25862" y="240499"/>
                <a:pt x="0" y="8175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139243469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5-SENARYO</a:t>
          </a:r>
          <a:r>
            <a:rPr lang="tr-TR" sz="11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</a:rPr>
            <a:t> GİR</a:t>
          </a:r>
          <a:endParaRPr lang="tr-TR" sz="1100" b="1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180435</xdr:colOff>
      <xdr:row>8</xdr:row>
      <xdr:rowOff>345560</xdr:rowOff>
    </xdr:from>
    <xdr:to>
      <xdr:col>11</xdr:col>
      <xdr:colOff>206641</xdr:colOff>
      <xdr:row>9</xdr:row>
      <xdr:rowOff>178594</xdr:rowOff>
    </xdr:to>
    <xdr:sp macro="" textlink="">
      <xdr:nvSpPr>
        <xdr:cNvPr id="6" name="Dikdörtgen: Köşeleri Yuvarlatılmış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19492-CE00-40CA-A198-8D90ACE438A2}"/>
            </a:ext>
          </a:extLst>
        </xdr:cNvPr>
        <xdr:cNvSpPr/>
      </xdr:nvSpPr>
      <xdr:spPr bwMode="auto">
        <a:xfrm>
          <a:off x="11384216" y="4548466"/>
          <a:ext cx="2455081" cy="595034"/>
        </a:xfrm>
        <a:custGeom>
          <a:avLst/>
          <a:gdLst>
            <a:gd name="connsiteX0" fmla="*/ 0 w 2455081"/>
            <a:gd name="connsiteY0" fmla="*/ 99174 h 595034"/>
            <a:gd name="connsiteX1" fmla="*/ 99174 w 2455081"/>
            <a:gd name="connsiteY1" fmla="*/ 0 h 595034"/>
            <a:gd name="connsiteX2" fmla="*/ 618223 w 2455081"/>
            <a:gd name="connsiteY2" fmla="*/ 0 h 595034"/>
            <a:gd name="connsiteX3" fmla="*/ 1204973 w 2455081"/>
            <a:gd name="connsiteY3" fmla="*/ 0 h 595034"/>
            <a:gd name="connsiteX4" fmla="*/ 1746589 w 2455081"/>
            <a:gd name="connsiteY4" fmla="*/ 0 h 595034"/>
            <a:gd name="connsiteX5" fmla="*/ 2355907 w 2455081"/>
            <a:gd name="connsiteY5" fmla="*/ 0 h 595034"/>
            <a:gd name="connsiteX6" fmla="*/ 2455081 w 2455081"/>
            <a:gd name="connsiteY6" fmla="*/ 99174 h 595034"/>
            <a:gd name="connsiteX7" fmla="*/ 2455081 w 2455081"/>
            <a:gd name="connsiteY7" fmla="*/ 495860 h 595034"/>
            <a:gd name="connsiteX8" fmla="*/ 2355907 w 2455081"/>
            <a:gd name="connsiteY8" fmla="*/ 595034 h 595034"/>
            <a:gd name="connsiteX9" fmla="*/ 1814291 w 2455081"/>
            <a:gd name="connsiteY9" fmla="*/ 595034 h 595034"/>
            <a:gd name="connsiteX10" fmla="*/ 1272675 w 2455081"/>
            <a:gd name="connsiteY10" fmla="*/ 595034 h 595034"/>
            <a:gd name="connsiteX11" fmla="*/ 776194 w 2455081"/>
            <a:gd name="connsiteY11" fmla="*/ 595034 h 595034"/>
            <a:gd name="connsiteX12" fmla="*/ 99174 w 2455081"/>
            <a:gd name="connsiteY12" fmla="*/ 595034 h 595034"/>
            <a:gd name="connsiteX13" fmla="*/ 0 w 2455081"/>
            <a:gd name="connsiteY13" fmla="*/ 495860 h 595034"/>
            <a:gd name="connsiteX14" fmla="*/ 0 w 2455081"/>
            <a:gd name="connsiteY14" fmla="*/ 99174 h 59503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455081" h="595034" fill="none" extrusionOk="0">
              <a:moveTo>
                <a:pt x="0" y="99174"/>
              </a:moveTo>
              <a:cubicBezTo>
                <a:pt x="-15011" y="49222"/>
                <a:pt x="57645" y="3546"/>
                <a:pt x="99174" y="0"/>
              </a:cubicBezTo>
              <a:cubicBezTo>
                <a:pt x="322123" y="-45735"/>
                <a:pt x="478619" y="20315"/>
                <a:pt x="618223" y="0"/>
              </a:cubicBezTo>
              <a:cubicBezTo>
                <a:pt x="757827" y="-20315"/>
                <a:pt x="1040441" y="21861"/>
                <a:pt x="1204973" y="0"/>
              </a:cubicBezTo>
              <a:cubicBezTo>
                <a:pt x="1369505" y="-21861"/>
                <a:pt x="1541035" y="3725"/>
                <a:pt x="1746589" y="0"/>
              </a:cubicBezTo>
              <a:cubicBezTo>
                <a:pt x="1952143" y="-3725"/>
                <a:pt x="2080771" y="8980"/>
                <a:pt x="2355907" y="0"/>
              </a:cubicBezTo>
              <a:cubicBezTo>
                <a:pt x="2402935" y="7811"/>
                <a:pt x="2458810" y="37901"/>
                <a:pt x="2455081" y="99174"/>
              </a:cubicBezTo>
              <a:cubicBezTo>
                <a:pt x="2455344" y="220360"/>
                <a:pt x="2429233" y="326625"/>
                <a:pt x="2455081" y="495860"/>
              </a:cubicBezTo>
              <a:cubicBezTo>
                <a:pt x="2462970" y="555898"/>
                <a:pt x="2424289" y="596601"/>
                <a:pt x="2355907" y="595034"/>
              </a:cubicBezTo>
              <a:cubicBezTo>
                <a:pt x="2168982" y="622295"/>
                <a:pt x="2067154" y="539307"/>
                <a:pt x="1814291" y="595034"/>
              </a:cubicBezTo>
              <a:cubicBezTo>
                <a:pt x="1561428" y="650761"/>
                <a:pt x="1527163" y="562387"/>
                <a:pt x="1272675" y="595034"/>
              </a:cubicBezTo>
              <a:cubicBezTo>
                <a:pt x="1018187" y="627681"/>
                <a:pt x="943935" y="554028"/>
                <a:pt x="776194" y="595034"/>
              </a:cubicBezTo>
              <a:cubicBezTo>
                <a:pt x="608453" y="636040"/>
                <a:pt x="434322" y="594097"/>
                <a:pt x="99174" y="595034"/>
              </a:cubicBezTo>
              <a:cubicBezTo>
                <a:pt x="42887" y="584987"/>
                <a:pt x="3376" y="555008"/>
                <a:pt x="0" y="495860"/>
              </a:cubicBezTo>
              <a:cubicBezTo>
                <a:pt x="-2355" y="354006"/>
                <a:pt x="10342" y="225227"/>
                <a:pt x="0" y="99174"/>
              </a:cubicBezTo>
              <a:close/>
            </a:path>
            <a:path w="2455081" h="595034" stroke="0" extrusionOk="0">
              <a:moveTo>
                <a:pt x="0" y="99174"/>
              </a:moveTo>
              <a:cubicBezTo>
                <a:pt x="3807" y="45063"/>
                <a:pt x="49748" y="-1059"/>
                <a:pt x="99174" y="0"/>
              </a:cubicBezTo>
              <a:cubicBezTo>
                <a:pt x="266883" y="-34143"/>
                <a:pt x="403046" y="3392"/>
                <a:pt x="618223" y="0"/>
              </a:cubicBezTo>
              <a:cubicBezTo>
                <a:pt x="833400" y="-3392"/>
                <a:pt x="978927" y="27372"/>
                <a:pt x="1227541" y="0"/>
              </a:cubicBezTo>
              <a:cubicBezTo>
                <a:pt x="1476155" y="-27372"/>
                <a:pt x="1481967" y="36666"/>
                <a:pt x="1724022" y="0"/>
              </a:cubicBezTo>
              <a:cubicBezTo>
                <a:pt x="1966077" y="-36666"/>
                <a:pt x="2078297" y="67295"/>
                <a:pt x="2355907" y="0"/>
              </a:cubicBezTo>
              <a:cubicBezTo>
                <a:pt x="2426184" y="-1859"/>
                <a:pt x="2455618" y="42146"/>
                <a:pt x="2455081" y="99174"/>
              </a:cubicBezTo>
              <a:cubicBezTo>
                <a:pt x="2477836" y="284623"/>
                <a:pt x="2412925" y="390600"/>
                <a:pt x="2455081" y="495860"/>
              </a:cubicBezTo>
              <a:cubicBezTo>
                <a:pt x="2453983" y="560593"/>
                <a:pt x="2407747" y="610167"/>
                <a:pt x="2355907" y="595034"/>
              </a:cubicBezTo>
              <a:cubicBezTo>
                <a:pt x="2095069" y="659285"/>
                <a:pt x="2064133" y="565454"/>
                <a:pt x="1814291" y="595034"/>
              </a:cubicBezTo>
              <a:cubicBezTo>
                <a:pt x="1564449" y="624614"/>
                <a:pt x="1465941" y="588665"/>
                <a:pt x="1250108" y="595034"/>
              </a:cubicBezTo>
              <a:cubicBezTo>
                <a:pt x="1034275" y="601403"/>
                <a:pt x="921005" y="576996"/>
                <a:pt x="708492" y="595034"/>
              </a:cubicBezTo>
              <a:cubicBezTo>
                <a:pt x="495979" y="613072"/>
                <a:pt x="301290" y="586965"/>
                <a:pt x="99174" y="595034"/>
              </a:cubicBezTo>
              <a:cubicBezTo>
                <a:pt x="44204" y="579484"/>
                <a:pt x="-9896" y="554611"/>
                <a:pt x="0" y="495860"/>
              </a:cubicBezTo>
              <a:cubicBezTo>
                <a:pt x="-28639" y="385645"/>
                <a:pt x="15634" y="236105"/>
                <a:pt x="0" y="99174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2790708863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2.YAZILI NOT GİR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7</xdr:col>
      <xdr:colOff>178593</xdr:colOff>
      <xdr:row>7</xdr:row>
      <xdr:rowOff>407194</xdr:rowOff>
    </xdr:from>
    <xdr:to>
      <xdr:col>11</xdr:col>
      <xdr:colOff>121557</xdr:colOff>
      <xdr:row>8</xdr:row>
      <xdr:rowOff>184738</xdr:rowOff>
    </xdr:to>
    <xdr:sp macro="" textlink="">
      <xdr:nvSpPr>
        <xdr:cNvPr id="7" name="Dikdörtgen: Köşeleri Yuvarlatılmış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904085-A44D-4E8A-A4AB-246F913445EB}"/>
            </a:ext>
          </a:extLst>
        </xdr:cNvPr>
        <xdr:cNvSpPr/>
      </xdr:nvSpPr>
      <xdr:spPr bwMode="auto">
        <a:xfrm>
          <a:off x="11382374" y="3848100"/>
          <a:ext cx="2371839" cy="539544"/>
        </a:xfrm>
        <a:custGeom>
          <a:avLst/>
          <a:gdLst>
            <a:gd name="connsiteX0" fmla="*/ 0 w 2371839"/>
            <a:gd name="connsiteY0" fmla="*/ 89926 h 539544"/>
            <a:gd name="connsiteX1" fmla="*/ 89926 w 2371839"/>
            <a:gd name="connsiteY1" fmla="*/ 0 h 539544"/>
            <a:gd name="connsiteX2" fmla="*/ 681762 w 2371839"/>
            <a:gd name="connsiteY2" fmla="*/ 0 h 539544"/>
            <a:gd name="connsiteX3" fmla="*/ 1273599 w 2371839"/>
            <a:gd name="connsiteY3" fmla="*/ 0 h 539544"/>
            <a:gd name="connsiteX4" fmla="*/ 1777756 w 2371839"/>
            <a:gd name="connsiteY4" fmla="*/ 0 h 539544"/>
            <a:gd name="connsiteX5" fmla="*/ 2281913 w 2371839"/>
            <a:gd name="connsiteY5" fmla="*/ 0 h 539544"/>
            <a:gd name="connsiteX6" fmla="*/ 2371839 w 2371839"/>
            <a:gd name="connsiteY6" fmla="*/ 89926 h 539544"/>
            <a:gd name="connsiteX7" fmla="*/ 2371839 w 2371839"/>
            <a:gd name="connsiteY7" fmla="*/ 449618 h 539544"/>
            <a:gd name="connsiteX8" fmla="*/ 2281913 w 2371839"/>
            <a:gd name="connsiteY8" fmla="*/ 539544 h 539544"/>
            <a:gd name="connsiteX9" fmla="*/ 1799676 w 2371839"/>
            <a:gd name="connsiteY9" fmla="*/ 539544 h 539544"/>
            <a:gd name="connsiteX10" fmla="*/ 1295519 w 2371839"/>
            <a:gd name="connsiteY10" fmla="*/ 539544 h 539544"/>
            <a:gd name="connsiteX11" fmla="*/ 725602 w 2371839"/>
            <a:gd name="connsiteY11" fmla="*/ 539544 h 539544"/>
            <a:gd name="connsiteX12" fmla="*/ 89926 w 2371839"/>
            <a:gd name="connsiteY12" fmla="*/ 539544 h 539544"/>
            <a:gd name="connsiteX13" fmla="*/ 0 w 2371839"/>
            <a:gd name="connsiteY13" fmla="*/ 449618 h 539544"/>
            <a:gd name="connsiteX14" fmla="*/ 0 w 2371839"/>
            <a:gd name="connsiteY14" fmla="*/ 89926 h 5395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2371839" h="539544" fill="none" extrusionOk="0">
              <a:moveTo>
                <a:pt x="0" y="89926"/>
              </a:moveTo>
              <a:cubicBezTo>
                <a:pt x="-2878" y="44128"/>
                <a:pt x="46716" y="990"/>
                <a:pt x="89926" y="0"/>
              </a:cubicBezTo>
              <a:cubicBezTo>
                <a:pt x="343710" y="-8931"/>
                <a:pt x="416507" y="53596"/>
                <a:pt x="681762" y="0"/>
              </a:cubicBezTo>
              <a:cubicBezTo>
                <a:pt x="947017" y="-53596"/>
                <a:pt x="1014358" y="56110"/>
                <a:pt x="1273599" y="0"/>
              </a:cubicBezTo>
              <a:cubicBezTo>
                <a:pt x="1532840" y="-56110"/>
                <a:pt x="1658213" y="10407"/>
                <a:pt x="1777756" y="0"/>
              </a:cubicBezTo>
              <a:cubicBezTo>
                <a:pt x="1897299" y="-10407"/>
                <a:pt x="2114270" y="60453"/>
                <a:pt x="2281913" y="0"/>
              </a:cubicBezTo>
              <a:cubicBezTo>
                <a:pt x="2337757" y="-7917"/>
                <a:pt x="2366316" y="36645"/>
                <a:pt x="2371839" y="89926"/>
              </a:cubicBezTo>
              <a:cubicBezTo>
                <a:pt x="2371871" y="174449"/>
                <a:pt x="2328913" y="319432"/>
                <a:pt x="2371839" y="449618"/>
              </a:cubicBezTo>
              <a:cubicBezTo>
                <a:pt x="2376816" y="506128"/>
                <a:pt x="2328021" y="543153"/>
                <a:pt x="2281913" y="539544"/>
              </a:cubicBezTo>
              <a:cubicBezTo>
                <a:pt x="2174697" y="572498"/>
                <a:pt x="1947592" y="530733"/>
                <a:pt x="1799676" y="539544"/>
              </a:cubicBezTo>
              <a:cubicBezTo>
                <a:pt x="1651760" y="548355"/>
                <a:pt x="1467870" y="526437"/>
                <a:pt x="1295519" y="539544"/>
              </a:cubicBezTo>
              <a:cubicBezTo>
                <a:pt x="1123168" y="552651"/>
                <a:pt x="961611" y="495320"/>
                <a:pt x="725602" y="539544"/>
              </a:cubicBezTo>
              <a:cubicBezTo>
                <a:pt x="489593" y="583768"/>
                <a:pt x="339226" y="524261"/>
                <a:pt x="89926" y="539544"/>
              </a:cubicBezTo>
              <a:cubicBezTo>
                <a:pt x="38701" y="543090"/>
                <a:pt x="1579" y="491834"/>
                <a:pt x="0" y="449618"/>
              </a:cubicBezTo>
              <a:cubicBezTo>
                <a:pt x="-25593" y="347002"/>
                <a:pt x="39077" y="239321"/>
                <a:pt x="0" y="89926"/>
              </a:cubicBezTo>
              <a:close/>
            </a:path>
            <a:path w="2371839" h="539544" stroke="0" extrusionOk="0">
              <a:moveTo>
                <a:pt x="0" y="89926"/>
              </a:moveTo>
              <a:cubicBezTo>
                <a:pt x="553" y="32767"/>
                <a:pt x="28804" y="4800"/>
                <a:pt x="89926" y="0"/>
              </a:cubicBezTo>
              <a:cubicBezTo>
                <a:pt x="219157" y="-28769"/>
                <a:pt x="523027" y="59494"/>
                <a:pt x="659843" y="0"/>
              </a:cubicBezTo>
              <a:cubicBezTo>
                <a:pt x="796659" y="-59494"/>
                <a:pt x="1015894" y="38787"/>
                <a:pt x="1164000" y="0"/>
              </a:cubicBezTo>
              <a:cubicBezTo>
                <a:pt x="1312106" y="-38787"/>
                <a:pt x="1582605" y="2402"/>
                <a:pt x="1733916" y="0"/>
              </a:cubicBezTo>
              <a:cubicBezTo>
                <a:pt x="1885227" y="-2402"/>
                <a:pt x="2031706" y="28112"/>
                <a:pt x="2281913" y="0"/>
              </a:cubicBezTo>
              <a:cubicBezTo>
                <a:pt x="2320245" y="5258"/>
                <a:pt x="2366650" y="39499"/>
                <a:pt x="2371839" y="89926"/>
              </a:cubicBezTo>
              <a:cubicBezTo>
                <a:pt x="2405426" y="243322"/>
                <a:pt x="2341490" y="309952"/>
                <a:pt x="2371839" y="449618"/>
              </a:cubicBezTo>
              <a:cubicBezTo>
                <a:pt x="2384419" y="504218"/>
                <a:pt x="2333882" y="538485"/>
                <a:pt x="2281913" y="539544"/>
              </a:cubicBezTo>
              <a:cubicBezTo>
                <a:pt x="2128904" y="572780"/>
                <a:pt x="1924201" y="504216"/>
                <a:pt x="1777756" y="539544"/>
              </a:cubicBezTo>
              <a:cubicBezTo>
                <a:pt x="1631311" y="574872"/>
                <a:pt x="1417969" y="487664"/>
                <a:pt x="1273599" y="539544"/>
              </a:cubicBezTo>
              <a:cubicBezTo>
                <a:pt x="1129229" y="591424"/>
                <a:pt x="917229" y="502340"/>
                <a:pt x="703682" y="539544"/>
              </a:cubicBezTo>
              <a:cubicBezTo>
                <a:pt x="490135" y="576748"/>
                <a:pt x="246203" y="473684"/>
                <a:pt x="89926" y="539544"/>
              </a:cubicBezTo>
              <a:cubicBezTo>
                <a:pt x="40394" y="542997"/>
                <a:pt x="356" y="503034"/>
                <a:pt x="0" y="449618"/>
              </a:cubicBezTo>
              <a:cubicBezTo>
                <a:pt x="-27602" y="328297"/>
                <a:pt x="23814" y="210178"/>
                <a:pt x="0" y="89926"/>
              </a:cubicBezTo>
              <a:close/>
            </a:path>
          </a:pathLst>
        </a:custGeom>
        <a:solidFill>
          <a:srgbClr val="00B0F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1.YAZILI NOT GİR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  <xdr:twoCellAnchor>
    <xdr:from>
      <xdr:col>6</xdr:col>
      <xdr:colOff>238123</xdr:colOff>
      <xdr:row>9</xdr:row>
      <xdr:rowOff>309562</xdr:rowOff>
    </xdr:from>
    <xdr:to>
      <xdr:col>12</xdr:col>
      <xdr:colOff>107156</xdr:colOff>
      <xdr:row>10</xdr:row>
      <xdr:rowOff>87106</xdr:rowOff>
    </xdr:to>
    <xdr:sp macro="" textlink="">
      <xdr:nvSpPr>
        <xdr:cNvPr id="8" name="Dikdörtgen: Köşeleri Yuvarlatılmış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7AA9C1-8FF8-4B32-AFEB-AA250C76D895}"/>
            </a:ext>
          </a:extLst>
        </xdr:cNvPr>
        <xdr:cNvSpPr/>
      </xdr:nvSpPr>
      <xdr:spPr bwMode="auto">
        <a:xfrm>
          <a:off x="10834686" y="4512468"/>
          <a:ext cx="3512345" cy="349044"/>
        </a:xfrm>
        <a:custGeom>
          <a:avLst/>
          <a:gdLst>
            <a:gd name="connsiteX0" fmla="*/ 0 w 3512345"/>
            <a:gd name="connsiteY0" fmla="*/ 58175 h 349044"/>
            <a:gd name="connsiteX1" fmla="*/ 58175 w 3512345"/>
            <a:gd name="connsiteY1" fmla="*/ 0 h 349044"/>
            <a:gd name="connsiteX2" fmla="*/ 590214 w 3512345"/>
            <a:gd name="connsiteY2" fmla="*/ 0 h 349044"/>
            <a:gd name="connsiteX3" fmla="*/ 1156213 w 3512345"/>
            <a:gd name="connsiteY3" fmla="*/ 0 h 349044"/>
            <a:gd name="connsiteX4" fmla="*/ 1722213 w 3512345"/>
            <a:gd name="connsiteY4" fmla="*/ 0 h 349044"/>
            <a:gd name="connsiteX5" fmla="*/ 2288212 w 3512345"/>
            <a:gd name="connsiteY5" fmla="*/ 0 h 349044"/>
            <a:gd name="connsiteX6" fmla="*/ 2820251 w 3512345"/>
            <a:gd name="connsiteY6" fmla="*/ 0 h 349044"/>
            <a:gd name="connsiteX7" fmla="*/ 3454170 w 3512345"/>
            <a:gd name="connsiteY7" fmla="*/ 0 h 349044"/>
            <a:gd name="connsiteX8" fmla="*/ 3512345 w 3512345"/>
            <a:gd name="connsiteY8" fmla="*/ 58175 h 349044"/>
            <a:gd name="connsiteX9" fmla="*/ 3512345 w 3512345"/>
            <a:gd name="connsiteY9" fmla="*/ 290869 h 349044"/>
            <a:gd name="connsiteX10" fmla="*/ 3454170 w 3512345"/>
            <a:gd name="connsiteY10" fmla="*/ 349044 h 349044"/>
            <a:gd name="connsiteX11" fmla="*/ 2922131 w 3512345"/>
            <a:gd name="connsiteY11" fmla="*/ 349044 h 349044"/>
            <a:gd name="connsiteX12" fmla="*/ 2356132 w 3512345"/>
            <a:gd name="connsiteY12" fmla="*/ 349044 h 349044"/>
            <a:gd name="connsiteX13" fmla="*/ 1892012 w 3512345"/>
            <a:gd name="connsiteY13" fmla="*/ 349044 h 349044"/>
            <a:gd name="connsiteX14" fmla="*/ 1427893 w 3512345"/>
            <a:gd name="connsiteY14" fmla="*/ 349044 h 349044"/>
            <a:gd name="connsiteX15" fmla="*/ 793974 w 3512345"/>
            <a:gd name="connsiteY15" fmla="*/ 349044 h 349044"/>
            <a:gd name="connsiteX16" fmla="*/ 58175 w 3512345"/>
            <a:gd name="connsiteY16" fmla="*/ 349044 h 349044"/>
            <a:gd name="connsiteX17" fmla="*/ 0 w 3512345"/>
            <a:gd name="connsiteY17" fmla="*/ 290869 h 349044"/>
            <a:gd name="connsiteX18" fmla="*/ 0 w 3512345"/>
            <a:gd name="connsiteY18" fmla="*/ 58175 h 34904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3512345" h="349044" fill="none" extrusionOk="0">
              <a:moveTo>
                <a:pt x="0" y="58175"/>
              </a:moveTo>
              <a:cubicBezTo>
                <a:pt x="-752" y="26242"/>
                <a:pt x="26856" y="-8011"/>
                <a:pt x="58175" y="0"/>
              </a:cubicBezTo>
              <a:cubicBezTo>
                <a:pt x="210210" y="-19412"/>
                <a:pt x="474083" y="22060"/>
                <a:pt x="590214" y="0"/>
              </a:cubicBezTo>
              <a:cubicBezTo>
                <a:pt x="706345" y="-22060"/>
                <a:pt x="987872" y="37562"/>
                <a:pt x="1156213" y="0"/>
              </a:cubicBezTo>
              <a:cubicBezTo>
                <a:pt x="1324554" y="-37562"/>
                <a:pt x="1516498" y="13799"/>
                <a:pt x="1722213" y="0"/>
              </a:cubicBezTo>
              <a:cubicBezTo>
                <a:pt x="1927928" y="-13799"/>
                <a:pt x="2090208" y="35097"/>
                <a:pt x="2288212" y="0"/>
              </a:cubicBezTo>
              <a:cubicBezTo>
                <a:pt x="2486216" y="-35097"/>
                <a:pt x="2568957" y="51609"/>
                <a:pt x="2820251" y="0"/>
              </a:cubicBezTo>
              <a:cubicBezTo>
                <a:pt x="3071545" y="-51609"/>
                <a:pt x="3325718" y="41267"/>
                <a:pt x="3454170" y="0"/>
              </a:cubicBezTo>
              <a:cubicBezTo>
                <a:pt x="3488221" y="-9192"/>
                <a:pt x="3507301" y="26694"/>
                <a:pt x="3512345" y="58175"/>
              </a:cubicBezTo>
              <a:cubicBezTo>
                <a:pt x="3539855" y="140433"/>
                <a:pt x="3494816" y="182836"/>
                <a:pt x="3512345" y="290869"/>
              </a:cubicBezTo>
              <a:cubicBezTo>
                <a:pt x="3509496" y="329474"/>
                <a:pt x="3487218" y="344707"/>
                <a:pt x="3454170" y="349044"/>
              </a:cubicBezTo>
              <a:cubicBezTo>
                <a:pt x="3234228" y="381149"/>
                <a:pt x="3035226" y="313137"/>
                <a:pt x="2922131" y="349044"/>
              </a:cubicBezTo>
              <a:cubicBezTo>
                <a:pt x="2809036" y="384951"/>
                <a:pt x="2562111" y="288541"/>
                <a:pt x="2356132" y="349044"/>
              </a:cubicBezTo>
              <a:cubicBezTo>
                <a:pt x="2150153" y="409547"/>
                <a:pt x="2010033" y="293353"/>
                <a:pt x="1892012" y="349044"/>
              </a:cubicBezTo>
              <a:cubicBezTo>
                <a:pt x="1773991" y="404735"/>
                <a:pt x="1644252" y="339667"/>
                <a:pt x="1427893" y="349044"/>
              </a:cubicBezTo>
              <a:cubicBezTo>
                <a:pt x="1211534" y="358421"/>
                <a:pt x="997211" y="305995"/>
                <a:pt x="793974" y="349044"/>
              </a:cubicBezTo>
              <a:cubicBezTo>
                <a:pt x="590737" y="392093"/>
                <a:pt x="419174" y="297585"/>
                <a:pt x="58175" y="349044"/>
              </a:cubicBezTo>
              <a:cubicBezTo>
                <a:pt x="29737" y="347998"/>
                <a:pt x="233" y="323928"/>
                <a:pt x="0" y="290869"/>
              </a:cubicBezTo>
              <a:cubicBezTo>
                <a:pt x="-8930" y="228751"/>
                <a:pt x="9063" y="154829"/>
                <a:pt x="0" y="58175"/>
              </a:cubicBezTo>
              <a:close/>
            </a:path>
            <a:path w="3512345" h="349044" stroke="0" extrusionOk="0">
              <a:moveTo>
                <a:pt x="0" y="58175"/>
              </a:moveTo>
              <a:cubicBezTo>
                <a:pt x="347" y="21353"/>
                <a:pt x="18758" y="3053"/>
                <a:pt x="58175" y="0"/>
              </a:cubicBezTo>
              <a:cubicBezTo>
                <a:pt x="330507" y="-33400"/>
                <a:pt x="426067" y="62591"/>
                <a:pt x="658134" y="0"/>
              </a:cubicBezTo>
              <a:cubicBezTo>
                <a:pt x="890201" y="-62591"/>
                <a:pt x="1023977" y="26695"/>
                <a:pt x="1156213" y="0"/>
              </a:cubicBezTo>
              <a:cubicBezTo>
                <a:pt x="1288449" y="-26695"/>
                <a:pt x="1613651" y="23112"/>
                <a:pt x="1756173" y="0"/>
              </a:cubicBezTo>
              <a:cubicBezTo>
                <a:pt x="1898695" y="-23112"/>
                <a:pt x="2065653" y="52485"/>
                <a:pt x="2220292" y="0"/>
              </a:cubicBezTo>
              <a:cubicBezTo>
                <a:pt x="2374931" y="-52485"/>
                <a:pt x="2527009" y="64802"/>
                <a:pt x="2820251" y="0"/>
              </a:cubicBezTo>
              <a:cubicBezTo>
                <a:pt x="3113493" y="-64802"/>
                <a:pt x="3239186" y="1440"/>
                <a:pt x="3454170" y="0"/>
              </a:cubicBezTo>
              <a:cubicBezTo>
                <a:pt x="3489423" y="-6399"/>
                <a:pt x="3514323" y="34794"/>
                <a:pt x="3512345" y="58175"/>
              </a:cubicBezTo>
              <a:cubicBezTo>
                <a:pt x="3525873" y="121810"/>
                <a:pt x="3510942" y="183838"/>
                <a:pt x="3512345" y="290869"/>
              </a:cubicBezTo>
              <a:cubicBezTo>
                <a:pt x="3510962" y="315257"/>
                <a:pt x="3488842" y="340908"/>
                <a:pt x="3454170" y="349044"/>
              </a:cubicBezTo>
              <a:cubicBezTo>
                <a:pt x="3225618" y="406945"/>
                <a:pt x="3074336" y="294572"/>
                <a:pt x="2888171" y="349044"/>
              </a:cubicBezTo>
              <a:cubicBezTo>
                <a:pt x="2702006" y="403516"/>
                <a:pt x="2538523" y="321152"/>
                <a:pt x="2424052" y="349044"/>
              </a:cubicBezTo>
              <a:cubicBezTo>
                <a:pt x="2309581" y="376936"/>
                <a:pt x="1993782" y="327384"/>
                <a:pt x="1824092" y="349044"/>
              </a:cubicBezTo>
              <a:cubicBezTo>
                <a:pt x="1654402" y="370704"/>
                <a:pt x="1462647" y="292437"/>
                <a:pt x="1326013" y="349044"/>
              </a:cubicBezTo>
              <a:cubicBezTo>
                <a:pt x="1189379" y="405651"/>
                <a:pt x="910068" y="312970"/>
                <a:pt x="760014" y="349044"/>
              </a:cubicBezTo>
              <a:cubicBezTo>
                <a:pt x="609960" y="385118"/>
                <a:pt x="206925" y="264885"/>
                <a:pt x="58175" y="349044"/>
              </a:cubicBezTo>
              <a:cubicBezTo>
                <a:pt x="26378" y="350181"/>
                <a:pt x="2604" y="323266"/>
                <a:pt x="0" y="290869"/>
              </a:cubicBezTo>
              <a:cubicBezTo>
                <a:pt x="-12493" y="206446"/>
                <a:pt x="26057" y="159307"/>
                <a:pt x="0" y="58175"/>
              </a:cubicBezTo>
              <a:close/>
            </a:path>
          </a:pathLst>
        </a:custGeom>
        <a:solidFill>
          <a:srgbClr val="FF0000"/>
        </a:solidFill>
        <a:ln w="15875" cap="rnd" cmpd="sng" algn="ctr">
          <a:solidFill>
            <a:srgbClr val="000000"/>
          </a:solidFill>
          <a:prstDash val="solid"/>
          <a:bevel/>
          <a:headEnd type="none" w="med" len="med"/>
          <a:tailEnd type="none" w="med" len="med"/>
          <a:extLst>
            <a:ext uri="{C807C97D-BFC1-408E-A445-0C87EB9F89A2}">
              <ask:lineSketchStyleProps xmlns:ask="http://schemas.microsoft.com/office/drawing/2018/sketchyshapes" sd="727351844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91440" tIns="45720" rIns="91440" bIns="4572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1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TEDBİR</a:t>
          </a:r>
          <a:r>
            <a:rPr lang="tr-TR" sz="1600" b="1" baseline="0">
              <a:solidFill>
                <a:schemeClr val="bg1"/>
              </a:solidFill>
              <a:effectLst/>
              <a:latin typeface="Arial Black" panose="020B0A04020102020204" pitchFamily="34" charset="0"/>
              <a:ea typeface="STHupo" panose="02010800040101010101" pitchFamily="2" charset="-122"/>
              <a:cs typeface="+mn-cs"/>
            </a:rPr>
            <a:t> RAPORU</a:t>
          </a:r>
          <a:endParaRPr lang="tr-TR" sz="1600">
            <a:solidFill>
              <a:schemeClr val="bg1"/>
            </a:solidFill>
            <a:effectLst/>
            <a:latin typeface="Arial Black" panose="020B0A04020102020204" pitchFamily="34" charset="0"/>
            <a:ea typeface="STHupo" panose="02010800040101010101" pitchFamily="2" charset="-122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dev%20Tercih%20Listel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ABCDE"/>
      <sheetName val="10ABCDEF"/>
      <sheetName val="10G"/>
      <sheetName val="11ABCDE"/>
      <sheetName val="11TM"/>
      <sheetName val="12ABCD"/>
      <sheetName val="12TM"/>
      <sheetName val="12A_YILLIK"/>
      <sheetName val="Öğretmenler"/>
      <sheetName val="Kulüp-Ödev"/>
      <sheetName val="KULÜPLER"/>
      <sheetName val="9A"/>
      <sheetName val="9B"/>
      <sheetName val="9C"/>
      <sheetName val="9D"/>
      <sheetName val="9E"/>
      <sheetName val="10A"/>
      <sheetName val="10B"/>
      <sheetName val="10C"/>
      <sheetName val="10D"/>
      <sheetName val="10E"/>
      <sheetName val="10F"/>
      <sheetName val="10TMG"/>
      <sheetName val="11A"/>
      <sheetName val="11B"/>
      <sheetName val="11C"/>
      <sheetName val="11D"/>
      <sheetName val="11E"/>
      <sheetName val="11TMA"/>
      <sheetName val="12A"/>
      <sheetName val="12B"/>
      <sheetName val="12C"/>
      <sheetName val="12D"/>
      <sheetName val="12TMA"/>
    </sheetNames>
    <sheetDataSet>
      <sheetData sheetId="0">
        <row r="4">
          <cell r="C4">
            <v>12</v>
          </cell>
          <cell r="D4" t="str">
            <v>MUHAMMED SAFA DOĞANAY</v>
          </cell>
          <cell r="I4">
            <v>1</v>
          </cell>
          <cell r="J4">
            <v>3</v>
          </cell>
          <cell r="N4">
            <v>4</v>
          </cell>
          <cell r="P4">
            <v>2</v>
          </cell>
          <cell r="R4" t="str">
            <v>Geometri</v>
          </cell>
        </row>
        <row r="5">
          <cell r="C5">
            <v>14</v>
          </cell>
          <cell r="D5" t="str">
            <v>MEHMET KEKEÇ</v>
          </cell>
          <cell r="F5">
            <v>1</v>
          </cell>
          <cell r="I5">
            <v>4</v>
          </cell>
          <cell r="J5">
            <v>2</v>
          </cell>
          <cell r="N5">
            <v>5</v>
          </cell>
          <cell r="P5">
            <v>3</v>
          </cell>
          <cell r="R5" t="str">
            <v>Biyoloji</v>
          </cell>
        </row>
        <row r="6">
          <cell r="C6">
            <v>16</v>
          </cell>
          <cell r="D6" t="str">
            <v>AYŞE MERVE TELİS</v>
          </cell>
          <cell r="I6">
            <v>4</v>
          </cell>
          <cell r="J6">
            <v>1</v>
          </cell>
          <cell r="L6">
            <v>3</v>
          </cell>
          <cell r="N6">
            <v>5</v>
          </cell>
          <cell r="P6">
            <v>2</v>
          </cell>
          <cell r="R6" t="str">
            <v>Coğrafya</v>
          </cell>
        </row>
        <row r="7">
          <cell r="C7">
            <v>18</v>
          </cell>
          <cell r="D7" t="str">
            <v>MEHMET SENCER ALTUNTOP</v>
          </cell>
          <cell r="I7">
            <v>4</v>
          </cell>
          <cell r="J7">
            <v>2</v>
          </cell>
          <cell r="N7">
            <v>5</v>
          </cell>
          <cell r="O7">
            <v>1</v>
          </cell>
          <cell r="P7">
            <v>3</v>
          </cell>
          <cell r="R7" t="str">
            <v>Fizik</v>
          </cell>
        </row>
        <row r="8">
          <cell r="C8">
            <v>21</v>
          </cell>
          <cell r="D8" t="str">
            <v>İBRAHİM DEMİRCAN</v>
          </cell>
          <cell r="E8">
            <v>1</v>
          </cell>
          <cell r="I8">
            <v>3</v>
          </cell>
          <cell r="N8">
            <v>2</v>
          </cell>
          <cell r="O8">
            <v>4</v>
          </cell>
          <cell r="P8">
            <v>5</v>
          </cell>
          <cell r="R8" t="str">
            <v>Matematik</v>
          </cell>
        </row>
        <row r="9">
          <cell r="C9">
            <v>22</v>
          </cell>
          <cell r="D9" t="str">
            <v>HANİFE DUYGU KORKMAZ</v>
          </cell>
          <cell r="J9">
            <v>1</v>
          </cell>
          <cell r="L9">
            <v>2</v>
          </cell>
          <cell r="N9">
            <v>5</v>
          </cell>
          <cell r="O9">
            <v>4</v>
          </cell>
          <cell r="P9">
            <v>3</v>
          </cell>
          <cell r="R9" t="str">
            <v>Coğrafya</v>
          </cell>
        </row>
        <row r="10">
          <cell r="C10">
            <v>23</v>
          </cell>
          <cell r="D10" t="str">
            <v>FATMA ŞEVVAL KÜRK</v>
          </cell>
          <cell r="F10">
            <v>4</v>
          </cell>
          <cell r="J10">
            <v>2</v>
          </cell>
          <cell r="L10">
            <v>3</v>
          </cell>
          <cell r="N10">
            <v>5</v>
          </cell>
          <cell r="P10">
            <v>1</v>
          </cell>
          <cell r="R10" t="str">
            <v>Tarih</v>
          </cell>
        </row>
        <row r="11">
          <cell r="C11">
            <v>24</v>
          </cell>
          <cell r="D11" t="str">
            <v>ASLIŞAH ATA</v>
          </cell>
          <cell r="F11">
            <v>5</v>
          </cell>
          <cell r="I11">
            <v>2</v>
          </cell>
          <cell r="M11">
            <v>3</v>
          </cell>
          <cell r="N11">
            <v>4</v>
          </cell>
          <cell r="P11">
            <v>1</v>
          </cell>
          <cell r="R11" t="str">
            <v>Geometri</v>
          </cell>
        </row>
        <row r="12">
          <cell r="C12">
            <v>25</v>
          </cell>
          <cell r="D12" t="str">
            <v>DUYGU KARAGİŞİ</v>
          </cell>
          <cell r="I12">
            <v>4</v>
          </cell>
          <cell r="J12">
            <v>2</v>
          </cell>
          <cell r="L12">
            <v>3</v>
          </cell>
          <cell r="N12">
            <v>5</v>
          </cell>
          <cell r="P12">
            <v>1</v>
          </cell>
          <cell r="R12" t="str">
            <v>Tarih</v>
          </cell>
        </row>
        <row r="13">
          <cell r="C13">
            <v>27</v>
          </cell>
          <cell r="D13" t="str">
            <v>ÖMER NECATİ SAĞLAM</v>
          </cell>
          <cell r="H13">
            <v>1</v>
          </cell>
          <cell r="J13">
            <v>4</v>
          </cell>
          <cell r="N13">
            <v>5</v>
          </cell>
          <cell r="O13">
            <v>3</v>
          </cell>
          <cell r="P13">
            <v>2</v>
          </cell>
          <cell r="R13" t="str">
            <v>Edebiyat</v>
          </cell>
        </row>
        <row r="14">
          <cell r="C14">
            <v>30</v>
          </cell>
          <cell r="D14" t="str">
            <v>MEHMET MUSTAFA ERDOĞAN</v>
          </cell>
          <cell r="E14">
            <v>4</v>
          </cell>
          <cell r="I14">
            <v>2</v>
          </cell>
          <cell r="J14">
            <v>3</v>
          </cell>
          <cell r="N14">
            <v>5</v>
          </cell>
          <cell r="P14">
            <v>1</v>
          </cell>
          <cell r="R14" t="str">
            <v>Tarih</v>
          </cell>
        </row>
        <row r="15">
          <cell r="C15">
            <v>32</v>
          </cell>
          <cell r="D15" t="str">
            <v>BÜŞRA DOĞAN</v>
          </cell>
          <cell r="J15">
            <v>2</v>
          </cell>
          <cell r="L15">
            <v>3</v>
          </cell>
          <cell r="M15">
            <v>1</v>
          </cell>
          <cell r="N15">
            <v>5</v>
          </cell>
          <cell r="P15">
            <v>4</v>
          </cell>
          <cell r="R15" t="str">
            <v>İngilizce</v>
          </cell>
        </row>
        <row r="16">
          <cell r="C16">
            <v>33</v>
          </cell>
          <cell r="D16" t="str">
            <v>FATİH GÖK</v>
          </cell>
          <cell r="E16">
            <v>1</v>
          </cell>
          <cell r="F16">
            <v>3</v>
          </cell>
          <cell r="I16">
            <v>4</v>
          </cell>
          <cell r="N16">
            <v>5</v>
          </cell>
          <cell r="P16">
            <v>2</v>
          </cell>
          <cell r="R16" t="str">
            <v>Matematik</v>
          </cell>
        </row>
        <row r="17">
          <cell r="C17">
            <v>34</v>
          </cell>
          <cell r="D17" t="str">
            <v>ALPEREN ÖZDEMİR</v>
          </cell>
          <cell r="F17">
            <v>1</v>
          </cell>
          <cell r="J17">
            <v>2</v>
          </cell>
          <cell r="N17">
            <v>5</v>
          </cell>
          <cell r="O17">
            <v>3</v>
          </cell>
          <cell r="P17">
            <v>4</v>
          </cell>
          <cell r="R17" t="str">
            <v>Biyoloji</v>
          </cell>
        </row>
        <row r="18">
          <cell r="C18">
            <v>35</v>
          </cell>
          <cell r="D18" t="str">
            <v>BEHİYE SİBEL ERCİYES</v>
          </cell>
          <cell r="F18">
            <v>3</v>
          </cell>
          <cell r="I18">
            <v>1</v>
          </cell>
          <cell r="J18">
            <v>4</v>
          </cell>
          <cell r="N18">
            <v>5</v>
          </cell>
          <cell r="O18">
            <v>2</v>
          </cell>
          <cell r="R18" t="str">
            <v>Geometri</v>
          </cell>
        </row>
        <row r="19">
          <cell r="C19">
            <v>37</v>
          </cell>
          <cell r="D19" t="str">
            <v>BİLAL YILDIRIM</v>
          </cell>
          <cell r="E19">
            <v>2</v>
          </cell>
          <cell r="J19">
            <v>4</v>
          </cell>
          <cell r="N19">
            <v>5</v>
          </cell>
          <cell r="O19">
            <v>1</v>
          </cell>
          <cell r="P19">
            <v>3</v>
          </cell>
          <cell r="R19" t="str">
            <v>Fizik</v>
          </cell>
        </row>
        <row r="20">
          <cell r="C20">
            <v>39</v>
          </cell>
          <cell r="D20" t="str">
            <v>KADRİYE İREM KAPUSUZ</v>
          </cell>
          <cell r="I20">
            <v>1</v>
          </cell>
          <cell r="J20">
            <v>3</v>
          </cell>
          <cell r="L20">
            <v>2</v>
          </cell>
          <cell r="M20">
            <v>4</v>
          </cell>
          <cell r="N20">
            <v>5</v>
          </cell>
          <cell r="R20" t="str">
            <v>Geometri</v>
          </cell>
        </row>
        <row r="21">
          <cell r="C21">
            <v>41</v>
          </cell>
          <cell r="D21" t="str">
            <v>TUGAY MERT SEYHAN</v>
          </cell>
          <cell r="F21">
            <v>5</v>
          </cell>
          <cell r="I21">
            <v>4</v>
          </cell>
          <cell r="J21">
            <v>2</v>
          </cell>
          <cell r="N21">
            <v>3</v>
          </cell>
          <cell r="P21">
            <v>1</v>
          </cell>
          <cell r="R21" t="str">
            <v>Tarih</v>
          </cell>
        </row>
        <row r="22">
          <cell r="C22">
            <v>43</v>
          </cell>
          <cell r="D22" t="str">
            <v>NECİP ENES GÖKSU</v>
          </cell>
          <cell r="I22">
            <v>3</v>
          </cell>
          <cell r="J22">
            <v>2</v>
          </cell>
          <cell r="N22">
            <v>5</v>
          </cell>
          <cell r="O22">
            <v>4</v>
          </cell>
          <cell r="P22">
            <v>1</v>
          </cell>
          <cell r="R22" t="str">
            <v>Tarih</v>
          </cell>
        </row>
        <row r="23">
          <cell r="C23">
            <v>44</v>
          </cell>
          <cell r="D23" t="str">
            <v>ANIL TOLGA ATEŞLİ</v>
          </cell>
          <cell r="F23">
            <v>2</v>
          </cell>
          <cell r="J23">
            <v>5</v>
          </cell>
          <cell r="L23">
            <v>1</v>
          </cell>
          <cell r="N23">
            <v>4</v>
          </cell>
          <cell r="O23">
            <v>3</v>
          </cell>
          <cell r="R23" t="str">
            <v>Kimya</v>
          </cell>
        </row>
        <row r="24">
          <cell r="C24">
            <v>45</v>
          </cell>
          <cell r="D24" t="str">
            <v>MÜYESSER ÇERÇİ</v>
          </cell>
          <cell r="E24">
            <v>4</v>
          </cell>
          <cell r="I24">
            <v>3</v>
          </cell>
          <cell r="J24">
            <v>2</v>
          </cell>
          <cell r="N24">
            <v>5</v>
          </cell>
          <cell r="P24">
            <v>1</v>
          </cell>
          <cell r="R24" t="str">
            <v>Coğrafya</v>
          </cell>
        </row>
        <row r="25">
          <cell r="C25">
            <v>46</v>
          </cell>
          <cell r="D25" t="str">
            <v>ÖMER BUĞRAHAN TAŞ</v>
          </cell>
          <cell r="E25">
            <v>1</v>
          </cell>
          <cell r="I25">
            <v>3</v>
          </cell>
          <cell r="J25">
            <v>2</v>
          </cell>
          <cell r="N25">
            <v>5</v>
          </cell>
          <cell r="P25">
            <v>4</v>
          </cell>
          <cell r="R25" t="str">
            <v>Matematik</v>
          </cell>
        </row>
        <row r="26">
          <cell r="C26">
            <v>47</v>
          </cell>
          <cell r="D26" t="str">
            <v>HAKTAN SAFA DİKİLİTAŞ</v>
          </cell>
          <cell r="E26">
            <v>2</v>
          </cell>
          <cell r="J26">
            <v>4</v>
          </cell>
          <cell r="N26">
            <v>5</v>
          </cell>
          <cell r="O26">
            <v>1</v>
          </cell>
          <cell r="P26">
            <v>3</v>
          </cell>
          <cell r="R26" t="str">
            <v>Fizik</v>
          </cell>
        </row>
        <row r="27">
          <cell r="C27">
            <v>48</v>
          </cell>
          <cell r="D27" t="str">
            <v>DUYGU KAYA</v>
          </cell>
          <cell r="E27">
            <v>4</v>
          </cell>
          <cell r="I27">
            <v>5</v>
          </cell>
          <cell r="J27">
            <v>1</v>
          </cell>
          <cell r="N27">
            <v>3</v>
          </cell>
          <cell r="P27">
            <v>2</v>
          </cell>
          <cell r="R27" t="str">
            <v>Coğrafya</v>
          </cell>
        </row>
        <row r="28">
          <cell r="C28">
            <v>49</v>
          </cell>
          <cell r="D28" t="str">
            <v>MUSTAFA FİŞEKÇİOĞLU</v>
          </cell>
          <cell r="F28">
            <v>1</v>
          </cell>
          <cell r="I28">
            <v>2</v>
          </cell>
          <cell r="J28">
            <v>3</v>
          </cell>
          <cell r="N28">
            <v>5</v>
          </cell>
          <cell r="O28">
            <v>4</v>
          </cell>
          <cell r="R28" t="str">
            <v>Biyoloji</v>
          </cell>
        </row>
        <row r="29">
          <cell r="C29">
            <v>51</v>
          </cell>
          <cell r="D29" t="str">
            <v>NUH MEHMET ÖZMERDİVENLİ</v>
          </cell>
          <cell r="F29">
            <v>4</v>
          </cell>
          <cell r="I29">
            <v>1</v>
          </cell>
          <cell r="N29">
            <v>5</v>
          </cell>
          <cell r="O29">
            <v>3</v>
          </cell>
          <cell r="P29">
            <v>2</v>
          </cell>
          <cell r="R29" t="str">
            <v>Geometri</v>
          </cell>
        </row>
        <row r="30">
          <cell r="C30">
            <v>52</v>
          </cell>
          <cell r="D30" t="str">
            <v>SERVET İZEL BÜYÜKPATIR</v>
          </cell>
          <cell r="E30">
            <v>1</v>
          </cell>
          <cell r="I30">
            <v>2</v>
          </cell>
          <cell r="L30">
            <v>3</v>
          </cell>
          <cell r="N30">
            <v>5</v>
          </cell>
          <cell r="O30">
            <v>4</v>
          </cell>
          <cell r="R30" t="str">
            <v>Matematik</v>
          </cell>
        </row>
        <row r="31">
          <cell r="C31">
            <v>53</v>
          </cell>
          <cell r="D31" t="str">
            <v>MÜRÜVVET TUĞÇE TOPALOĞLU</v>
          </cell>
          <cell r="E31">
            <v>3</v>
          </cell>
          <cell r="J31">
            <v>4</v>
          </cell>
          <cell r="M31">
            <v>2</v>
          </cell>
          <cell r="N31">
            <v>5</v>
          </cell>
          <cell r="P31">
            <v>1</v>
          </cell>
          <cell r="R31" t="str">
            <v>İngilizce</v>
          </cell>
        </row>
        <row r="32">
          <cell r="C32">
            <v>627</v>
          </cell>
          <cell r="D32" t="str">
            <v>SILA ŞAHİN</v>
          </cell>
          <cell r="F32">
            <v>4</v>
          </cell>
          <cell r="I32">
            <v>3</v>
          </cell>
          <cell r="J32">
            <v>2</v>
          </cell>
          <cell r="N32">
            <v>5</v>
          </cell>
          <cell r="P32">
            <v>1</v>
          </cell>
          <cell r="R32" t="str">
            <v>Tarih</v>
          </cell>
        </row>
        <row r="33">
          <cell r="C33">
            <v>628</v>
          </cell>
          <cell r="D33" t="str">
            <v>BUĞRA ZOROĞLU</v>
          </cell>
          <cell r="F33">
            <v>5</v>
          </cell>
          <cell r="J33">
            <v>1</v>
          </cell>
          <cell r="M33">
            <v>2</v>
          </cell>
          <cell r="N33">
            <v>4</v>
          </cell>
          <cell r="P33">
            <v>3</v>
          </cell>
          <cell r="R33" t="str">
            <v>Coğrafya</v>
          </cell>
        </row>
        <row r="35">
          <cell r="C35">
            <v>54</v>
          </cell>
          <cell r="D35" t="str">
            <v>MEHMET ALİ HASILCI</v>
          </cell>
          <cell r="R35" t="str">
            <v>Fizik</v>
          </cell>
        </row>
        <row r="36">
          <cell r="C36">
            <v>55</v>
          </cell>
          <cell r="D36" t="str">
            <v>İLKNUR SEZEN ALTAN</v>
          </cell>
          <cell r="R36" t="str">
            <v>Geometri</v>
          </cell>
        </row>
        <row r="37">
          <cell r="C37">
            <v>57</v>
          </cell>
          <cell r="D37" t="str">
            <v>HAKAN OKANDAN</v>
          </cell>
          <cell r="R37" t="str">
            <v>Tarih</v>
          </cell>
        </row>
        <row r="38">
          <cell r="C38">
            <v>60</v>
          </cell>
          <cell r="D38" t="str">
            <v>ALPER ASLAN</v>
          </cell>
          <cell r="R38" t="str">
            <v>Coğrafya</v>
          </cell>
        </row>
        <row r="39">
          <cell r="C39">
            <v>61</v>
          </cell>
          <cell r="D39" t="str">
            <v>MEHMET CİHAN KOLSUZ</v>
          </cell>
          <cell r="R39" t="str">
            <v>Tarih</v>
          </cell>
        </row>
        <row r="40">
          <cell r="C40">
            <v>63</v>
          </cell>
          <cell r="D40" t="str">
            <v>RABİA KABAKCI</v>
          </cell>
          <cell r="R40" t="str">
            <v>Biyoloji</v>
          </cell>
        </row>
        <row r="41">
          <cell r="C41">
            <v>64</v>
          </cell>
          <cell r="D41" t="str">
            <v>UFUK TÜYLÜ</v>
          </cell>
          <cell r="R41" t="str">
            <v>Geometri</v>
          </cell>
        </row>
        <row r="42">
          <cell r="C42">
            <v>65</v>
          </cell>
          <cell r="D42" t="str">
            <v>FURKAN AKSOY</v>
          </cell>
          <cell r="R42" t="str">
            <v>Din Kül.</v>
          </cell>
        </row>
        <row r="43">
          <cell r="C43">
            <v>66</v>
          </cell>
          <cell r="D43" t="str">
            <v>AHMET ÖDEV</v>
          </cell>
          <cell r="R43" t="str">
            <v>Tarih</v>
          </cell>
        </row>
        <row r="44">
          <cell r="C44">
            <v>67</v>
          </cell>
          <cell r="D44" t="str">
            <v>SÜLEYMAN YAMAKOĞLU</v>
          </cell>
          <cell r="R44" t="str">
            <v>Matematik</v>
          </cell>
        </row>
        <row r="45">
          <cell r="C45">
            <v>68</v>
          </cell>
          <cell r="D45" t="str">
            <v>MUSTAFA UĞUR</v>
          </cell>
          <cell r="R45" t="str">
            <v>Fizik</v>
          </cell>
        </row>
        <row r="46">
          <cell r="C46">
            <v>71</v>
          </cell>
          <cell r="D46" t="str">
            <v>AHMET ŞEMİ ASARKAYA</v>
          </cell>
          <cell r="R46" t="str">
            <v>Biyoloji</v>
          </cell>
        </row>
        <row r="47">
          <cell r="C47">
            <v>72</v>
          </cell>
          <cell r="D47" t="str">
            <v>HATİCE BEYZA YILDIZ</v>
          </cell>
          <cell r="R47" t="str">
            <v>Kimya</v>
          </cell>
        </row>
        <row r="48">
          <cell r="C48">
            <v>73</v>
          </cell>
          <cell r="D48" t="str">
            <v>MELİK BUĞRA ÖZBUDAK</v>
          </cell>
          <cell r="R48" t="str">
            <v>Geometri</v>
          </cell>
        </row>
        <row r="49">
          <cell r="C49">
            <v>74</v>
          </cell>
          <cell r="D49" t="str">
            <v>BETÜL BATUHAN</v>
          </cell>
          <cell r="R49" t="str">
            <v>Coğrafya</v>
          </cell>
        </row>
        <row r="50">
          <cell r="C50">
            <v>76</v>
          </cell>
          <cell r="D50" t="str">
            <v>BEYZA ERCİYES</v>
          </cell>
          <cell r="R50" t="str">
            <v>Tarih</v>
          </cell>
        </row>
        <row r="51">
          <cell r="C51">
            <v>77</v>
          </cell>
          <cell r="D51" t="str">
            <v>GİZEM ERDOĞAN</v>
          </cell>
          <cell r="R51" t="str">
            <v>Coğrafya</v>
          </cell>
        </row>
        <row r="52">
          <cell r="C52">
            <v>79</v>
          </cell>
          <cell r="D52" t="str">
            <v>ŞEYMANUR BAHTİYARİ</v>
          </cell>
          <cell r="R52" t="str">
            <v>Tarih</v>
          </cell>
        </row>
        <row r="53">
          <cell r="C53">
            <v>81</v>
          </cell>
          <cell r="D53" t="str">
            <v>FİTNAT ASLI GÖĞER</v>
          </cell>
          <cell r="R53" t="str">
            <v>Coğrafya</v>
          </cell>
        </row>
        <row r="54">
          <cell r="C54">
            <v>82</v>
          </cell>
          <cell r="D54" t="str">
            <v>VOLKAN ÇİZMECİOĞLU</v>
          </cell>
          <cell r="R54" t="str">
            <v>Matematik</v>
          </cell>
        </row>
        <row r="55">
          <cell r="C55">
            <v>83</v>
          </cell>
          <cell r="D55" t="str">
            <v>ZEYNEP HİLAL ÖZENÇ</v>
          </cell>
          <cell r="R55" t="str">
            <v>Matematik</v>
          </cell>
        </row>
        <row r="56">
          <cell r="C56">
            <v>84</v>
          </cell>
          <cell r="D56" t="str">
            <v>FATMANUR KOÇYİĞİT</v>
          </cell>
          <cell r="R56" t="str">
            <v>İngilizce</v>
          </cell>
        </row>
        <row r="57">
          <cell r="C57">
            <v>85</v>
          </cell>
          <cell r="D57" t="str">
            <v>ZEYNEP ÖZDİL</v>
          </cell>
          <cell r="R57" t="str">
            <v>Biyoloji</v>
          </cell>
        </row>
        <row r="58">
          <cell r="C58">
            <v>86</v>
          </cell>
          <cell r="D58" t="str">
            <v>NUH MEHMET ÖZLEP</v>
          </cell>
          <cell r="R58" t="str">
            <v>Matematik</v>
          </cell>
        </row>
        <row r="59">
          <cell r="C59">
            <v>88</v>
          </cell>
          <cell r="D59" t="str">
            <v>İREM NUR BOLAT</v>
          </cell>
          <cell r="R59" t="str">
            <v>Biyoloji</v>
          </cell>
        </row>
        <row r="60">
          <cell r="C60">
            <v>90</v>
          </cell>
          <cell r="D60" t="str">
            <v>YUSRA İSMİ ŞAHİN</v>
          </cell>
          <cell r="R60" t="str">
            <v>Fizik</v>
          </cell>
        </row>
        <row r="61">
          <cell r="C61">
            <v>93</v>
          </cell>
          <cell r="D61" t="str">
            <v>FURKAN URAL</v>
          </cell>
          <cell r="R61" t="str">
            <v>Edebiyat</v>
          </cell>
        </row>
        <row r="62">
          <cell r="C62">
            <v>96</v>
          </cell>
          <cell r="D62" t="str">
            <v>ÖZLEM ERYILMAZ</v>
          </cell>
          <cell r="R62" t="str">
            <v>Fizik</v>
          </cell>
        </row>
        <row r="63">
          <cell r="C63">
            <v>97</v>
          </cell>
          <cell r="D63" t="str">
            <v>DİLARA BİNAL</v>
          </cell>
          <cell r="R63" t="str">
            <v>İngilizce</v>
          </cell>
        </row>
        <row r="64">
          <cell r="C64">
            <v>623</v>
          </cell>
          <cell r="D64" t="str">
            <v>HİLMİ ÇINAR</v>
          </cell>
        </row>
        <row r="66">
          <cell r="C66">
            <v>109</v>
          </cell>
          <cell r="D66" t="str">
            <v>EZGİ AVCI</v>
          </cell>
          <cell r="R66" t="str">
            <v>Tarih</v>
          </cell>
        </row>
        <row r="67">
          <cell r="C67">
            <v>121</v>
          </cell>
          <cell r="D67" t="str">
            <v>HATİCE NUR DOLANBAY</v>
          </cell>
          <cell r="R67" t="str">
            <v>Tarih</v>
          </cell>
        </row>
        <row r="68">
          <cell r="C68">
            <v>123</v>
          </cell>
          <cell r="D68" t="str">
            <v>ABDULLAH AKALIN</v>
          </cell>
          <cell r="R68" t="str">
            <v>Matematik</v>
          </cell>
        </row>
        <row r="69">
          <cell r="C69">
            <v>125</v>
          </cell>
          <cell r="D69" t="str">
            <v>BEYZA UZ</v>
          </cell>
          <cell r="R69" t="str">
            <v>Tarih</v>
          </cell>
        </row>
        <row r="70">
          <cell r="C70">
            <v>135</v>
          </cell>
          <cell r="D70" t="str">
            <v>HASAN GÖKTAŞ</v>
          </cell>
          <cell r="R70" t="str">
            <v>İngilizce</v>
          </cell>
        </row>
        <row r="71">
          <cell r="C71">
            <v>136</v>
          </cell>
          <cell r="D71" t="str">
            <v>ALPER TUĞŞAT KÜÇÜK</v>
          </cell>
          <cell r="R71" t="str">
            <v>Geometri</v>
          </cell>
        </row>
        <row r="72">
          <cell r="C72">
            <v>137</v>
          </cell>
          <cell r="D72" t="str">
            <v>OSMAN TUTAR</v>
          </cell>
          <cell r="R72" t="str">
            <v>Coğrafya</v>
          </cell>
        </row>
        <row r="73">
          <cell r="C73">
            <v>157</v>
          </cell>
          <cell r="D73" t="str">
            <v>MERVE ÜNER</v>
          </cell>
          <cell r="R73" t="str">
            <v>Coğrafya</v>
          </cell>
        </row>
        <row r="74">
          <cell r="C74">
            <v>159</v>
          </cell>
          <cell r="D74" t="str">
            <v>MEHMET PALA</v>
          </cell>
          <cell r="R74" t="str">
            <v>Biyoloji</v>
          </cell>
        </row>
        <row r="75">
          <cell r="C75">
            <v>161</v>
          </cell>
          <cell r="D75" t="str">
            <v>BAHAR NUR GÜPGÜPOĞLU</v>
          </cell>
          <cell r="R75" t="str">
            <v>Tarih</v>
          </cell>
        </row>
        <row r="76">
          <cell r="C76">
            <v>163</v>
          </cell>
          <cell r="D76" t="str">
            <v>MUSA GİRAYHAN ÖZTÜRK</v>
          </cell>
          <cell r="R76" t="str">
            <v>Coğrafya</v>
          </cell>
        </row>
        <row r="77">
          <cell r="C77">
            <v>165</v>
          </cell>
          <cell r="D77" t="str">
            <v>MEHMET SARITAŞ</v>
          </cell>
          <cell r="R77" t="str">
            <v>Coğrafya</v>
          </cell>
        </row>
        <row r="78">
          <cell r="C78">
            <v>168</v>
          </cell>
          <cell r="D78" t="str">
            <v>AMİNE EROL</v>
          </cell>
          <cell r="R78" t="str">
            <v>Fizik</v>
          </cell>
        </row>
        <row r="79">
          <cell r="C79">
            <v>171</v>
          </cell>
          <cell r="D79" t="str">
            <v>ABDULLAH EZEL ÖZBEY</v>
          </cell>
          <cell r="R79" t="str">
            <v>Coğrafya</v>
          </cell>
        </row>
        <row r="80">
          <cell r="C80">
            <v>177</v>
          </cell>
          <cell r="D80" t="str">
            <v>ABDULLAH OKAN TUNÇTAN</v>
          </cell>
          <cell r="R80" t="str">
            <v>Matematik</v>
          </cell>
        </row>
        <row r="81">
          <cell r="C81">
            <v>178</v>
          </cell>
          <cell r="D81" t="str">
            <v>AYŞE GÜRSOY</v>
          </cell>
          <cell r="R81" t="str">
            <v>Fizik</v>
          </cell>
        </row>
        <row r="82">
          <cell r="C82">
            <v>186</v>
          </cell>
          <cell r="D82" t="str">
            <v>KEVSER AKBULUT</v>
          </cell>
          <cell r="R82" t="str">
            <v>Kimya</v>
          </cell>
        </row>
        <row r="83">
          <cell r="C83">
            <v>232</v>
          </cell>
          <cell r="D83" t="str">
            <v>MUSTAFA AKTAR</v>
          </cell>
          <cell r="R83" t="str">
            <v>Coğrafya</v>
          </cell>
        </row>
        <row r="84">
          <cell r="C84">
            <v>242</v>
          </cell>
          <cell r="D84" t="str">
            <v>RABİA UYGUN</v>
          </cell>
          <cell r="R84" t="str">
            <v>Tarih</v>
          </cell>
        </row>
        <row r="85">
          <cell r="C85">
            <v>243</v>
          </cell>
          <cell r="D85" t="str">
            <v>MUSTAFA KUTLUAY YILDIRIM</v>
          </cell>
          <cell r="R85" t="str">
            <v>Coğrafya</v>
          </cell>
        </row>
        <row r="86">
          <cell r="C86">
            <v>245</v>
          </cell>
          <cell r="D86" t="str">
            <v>MUHAMMET MAHİR KARA</v>
          </cell>
          <cell r="R86" t="str">
            <v>Fizik</v>
          </cell>
        </row>
        <row r="87">
          <cell r="C87">
            <v>246</v>
          </cell>
          <cell r="D87" t="str">
            <v>BEKİR BENLİ</v>
          </cell>
          <cell r="R87" t="str">
            <v>İngilizce</v>
          </cell>
        </row>
        <row r="88">
          <cell r="C88">
            <v>248</v>
          </cell>
          <cell r="D88" t="str">
            <v>MERVE TUZ</v>
          </cell>
          <cell r="R88" t="str">
            <v>İngilizce</v>
          </cell>
        </row>
        <row r="89">
          <cell r="C89">
            <v>251</v>
          </cell>
          <cell r="D89" t="str">
            <v>GÜZİDE SEDA İPEK</v>
          </cell>
          <cell r="R89" t="str">
            <v>Matematik</v>
          </cell>
        </row>
        <row r="90">
          <cell r="C90">
            <v>252</v>
          </cell>
          <cell r="D90" t="str">
            <v>YUSUF MERT OĞUZ</v>
          </cell>
          <cell r="R90" t="str">
            <v>Matematik</v>
          </cell>
        </row>
        <row r="91">
          <cell r="C91">
            <v>509</v>
          </cell>
          <cell r="D91" t="str">
            <v>ZEYNEP SU</v>
          </cell>
          <cell r="R91" t="str">
            <v>Fizik</v>
          </cell>
        </row>
        <row r="92">
          <cell r="C92">
            <v>623</v>
          </cell>
          <cell r="D92" t="str">
            <v>KÜBRA KILIÇ</v>
          </cell>
          <cell r="R92" t="str">
            <v>Tarih</v>
          </cell>
        </row>
        <row r="93">
          <cell r="C93">
            <v>624</v>
          </cell>
          <cell r="D93" t="str">
            <v>İREM ÖZYALÇIN</v>
          </cell>
          <cell r="R93" t="str">
            <v>İngilizce</v>
          </cell>
        </row>
        <row r="94">
          <cell r="C94">
            <v>625</v>
          </cell>
          <cell r="D94" t="str">
            <v>TUĞBA ALTUNEL</v>
          </cell>
          <cell r="R94" t="str">
            <v>Tarih</v>
          </cell>
        </row>
        <row r="95">
          <cell r="C95">
            <v>626</v>
          </cell>
          <cell r="D95" t="str">
            <v>TALHA YASİN ÇAVUŞOĞLU</v>
          </cell>
          <cell r="R95" t="str">
            <v>Matematik</v>
          </cell>
        </row>
        <row r="97">
          <cell r="C97">
            <v>133</v>
          </cell>
          <cell r="D97" t="str">
            <v>ECEM ÖZGE TÜRK</v>
          </cell>
          <cell r="R97" t="str">
            <v>Coğrafya</v>
          </cell>
        </row>
        <row r="98">
          <cell r="C98">
            <v>273</v>
          </cell>
          <cell r="D98" t="str">
            <v>DİDEM NİSA TÜZÜN</v>
          </cell>
          <cell r="R98" t="str">
            <v>Matematik</v>
          </cell>
        </row>
        <row r="99">
          <cell r="C99">
            <v>282</v>
          </cell>
          <cell r="D99" t="str">
            <v>BURAK CAN ERDOĞAN</v>
          </cell>
          <cell r="R99" t="str">
            <v>Biyoloji</v>
          </cell>
        </row>
        <row r="100">
          <cell r="C100">
            <v>290</v>
          </cell>
          <cell r="D100" t="str">
            <v>PAŞA CAĞRI KÖROĞLU</v>
          </cell>
          <cell r="R100" t="str">
            <v>Fizik</v>
          </cell>
        </row>
        <row r="101">
          <cell r="C101">
            <v>294</v>
          </cell>
          <cell r="D101" t="str">
            <v>SİBEL GÖZDE ÜNAL</v>
          </cell>
          <cell r="R101" t="str">
            <v>Kimya</v>
          </cell>
        </row>
        <row r="102">
          <cell r="C102">
            <v>295</v>
          </cell>
          <cell r="D102" t="str">
            <v>SELMAN CANDAN</v>
          </cell>
          <cell r="R102" t="str">
            <v>Dil ve Anl.</v>
          </cell>
        </row>
        <row r="103">
          <cell r="C103">
            <v>326</v>
          </cell>
          <cell r="D103" t="str">
            <v>MAHMUT MERMERDİREK</v>
          </cell>
          <cell r="R103" t="str">
            <v>Dil ve Anl.</v>
          </cell>
        </row>
        <row r="104">
          <cell r="C104">
            <v>331</v>
          </cell>
          <cell r="D104" t="str">
            <v>ELİF SELİN AKSOY</v>
          </cell>
          <cell r="R104" t="str">
            <v>Geometri</v>
          </cell>
        </row>
        <row r="105">
          <cell r="C105">
            <v>332</v>
          </cell>
          <cell r="D105" t="str">
            <v>ARZU NUR ŞAHİN</v>
          </cell>
          <cell r="R105" t="str">
            <v>Fizik</v>
          </cell>
        </row>
        <row r="106">
          <cell r="C106">
            <v>337</v>
          </cell>
          <cell r="D106" t="str">
            <v>UTKU BEKYÜREK</v>
          </cell>
          <cell r="R106" t="str">
            <v>Edebiyat</v>
          </cell>
        </row>
        <row r="107">
          <cell r="C107">
            <v>343</v>
          </cell>
          <cell r="D107" t="str">
            <v>SEDA DEMİR</v>
          </cell>
          <cell r="R107" t="str">
            <v>Dil ve Anl.</v>
          </cell>
        </row>
        <row r="108">
          <cell r="C108">
            <v>344</v>
          </cell>
          <cell r="D108" t="str">
            <v>ÖMER BAŞOK</v>
          </cell>
          <cell r="R108" t="str">
            <v>Geometri</v>
          </cell>
        </row>
        <row r="109">
          <cell r="C109">
            <v>352</v>
          </cell>
          <cell r="D109" t="str">
            <v>BORA VURAL</v>
          </cell>
          <cell r="R109" t="str">
            <v>Matematik</v>
          </cell>
        </row>
        <row r="110">
          <cell r="C110">
            <v>364</v>
          </cell>
          <cell r="D110" t="str">
            <v>ELİF TUZDELEN</v>
          </cell>
          <cell r="R110" t="str">
            <v>Kimya</v>
          </cell>
        </row>
        <row r="111">
          <cell r="C111">
            <v>378</v>
          </cell>
          <cell r="D111" t="str">
            <v>MÜCAHİD DURMUŞ</v>
          </cell>
          <cell r="R111" t="str">
            <v>Edebiyat</v>
          </cell>
        </row>
        <row r="112">
          <cell r="C112">
            <v>379</v>
          </cell>
          <cell r="D112" t="str">
            <v>RABİA NUR SOLAK</v>
          </cell>
          <cell r="R112" t="str">
            <v>Biyoloji</v>
          </cell>
        </row>
        <row r="113">
          <cell r="C113">
            <v>385</v>
          </cell>
          <cell r="D113" t="str">
            <v>ALİ BERKE YILMAZ</v>
          </cell>
          <cell r="R113" t="str">
            <v>Fizik</v>
          </cell>
        </row>
        <row r="114">
          <cell r="C114">
            <v>406</v>
          </cell>
          <cell r="D114" t="str">
            <v>BÜŞRA SOMDAŞ</v>
          </cell>
          <cell r="R114" t="str">
            <v>Biyoloji</v>
          </cell>
        </row>
        <row r="115">
          <cell r="C115">
            <v>412</v>
          </cell>
          <cell r="D115" t="str">
            <v>AHMET KAAN DÖNMEZ</v>
          </cell>
          <cell r="R115" t="str">
            <v>İngilizce</v>
          </cell>
        </row>
        <row r="116">
          <cell r="C116">
            <v>441</v>
          </cell>
          <cell r="D116" t="str">
            <v>SEVİM KARLİ</v>
          </cell>
          <cell r="R116" t="str">
            <v>Coğrafya</v>
          </cell>
        </row>
        <row r="117">
          <cell r="C117">
            <v>446</v>
          </cell>
          <cell r="D117" t="str">
            <v>MEHMET OĞUZ UZUNDAĞ</v>
          </cell>
          <cell r="R117" t="str">
            <v>Biyoloji</v>
          </cell>
        </row>
        <row r="118">
          <cell r="C118">
            <v>454</v>
          </cell>
          <cell r="D118" t="str">
            <v>SİBEL YÜKSEK</v>
          </cell>
          <cell r="R118" t="str">
            <v>Dil ve Anl.</v>
          </cell>
        </row>
        <row r="119">
          <cell r="C119">
            <v>460</v>
          </cell>
          <cell r="D119" t="str">
            <v>SALİHA HAS</v>
          </cell>
          <cell r="R119" t="str">
            <v>Kimya</v>
          </cell>
        </row>
        <row r="120">
          <cell r="C120">
            <v>462</v>
          </cell>
          <cell r="D120" t="str">
            <v>YASİN BURAK AK</v>
          </cell>
          <cell r="R120" t="str">
            <v>Biyoloji</v>
          </cell>
        </row>
        <row r="121">
          <cell r="C121">
            <v>470</v>
          </cell>
          <cell r="D121" t="str">
            <v>NERMİN FATMA GÜLCÜK</v>
          </cell>
          <cell r="R121" t="str">
            <v>Matematik</v>
          </cell>
        </row>
        <row r="122">
          <cell r="C122">
            <v>495</v>
          </cell>
          <cell r="D122" t="str">
            <v>LÜTFİ YÖSAVEL</v>
          </cell>
          <cell r="R122" t="str">
            <v>Coğrafya</v>
          </cell>
        </row>
        <row r="123">
          <cell r="C123">
            <v>496</v>
          </cell>
          <cell r="D123" t="str">
            <v>PINAR TURHAN</v>
          </cell>
          <cell r="R123" t="str">
            <v>Coğrafya</v>
          </cell>
        </row>
        <row r="124">
          <cell r="C124">
            <v>498</v>
          </cell>
          <cell r="D124" t="str">
            <v>ALİ İHSAN KAVİ</v>
          </cell>
          <cell r="R124" t="str">
            <v>Dil ve Anl.</v>
          </cell>
        </row>
        <row r="125">
          <cell r="C125">
            <v>629</v>
          </cell>
          <cell r="D125" t="str">
            <v>AHMET SERDAR ÖZDEMİR</v>
          </cell>
          <cell r="R125" t="str">
            <v>Biyoloji</v>
          </cell>
        </row>
        <row r="126">
          <cell r="C126">
            <v>630</v>
          </cell>
          <cell r="D126" t="str">
            <v>RUMEYSA AYDIN</v>
          </cell>
          <cell r="R126" t="str">
            <v>Coğrafya</v>
          </cell>
        </row>
        <row r="127">
          <cell r="C127">
            <v>623</v>
          </cell>
          <cell r="D127" t="str">
            <v>Hilme ÇINAR</v>
          </cell>
          <cell r="R127" t="str">
            <v>Geometri</v>
          </cell>
        </row>
        <row r="129">
          <cell r="C129">
            <v>532</v>
          </cell>
          <cell r="D129" t="str">
            <v>GONCAGÜL NAZİK</v>
          </cell>
          <cell r="R129" t="str">
            <v>Fizik</v>
          </cell>
        </row>
        <row r="130">
          <cell r="C130">
            <v>539</v>
          </cell>
          <cell r="D130" t="str">
            <v>BAHRİ EREN UZUNER</v>
          </cell>
          <cell r="R130" t="str">
            <v>Biyoloji</v>
          </cell>
        </row>
        <row r="131">
          <cell r="C131">
            <v>582</v>
          </cell>
          <cell r="D131" t="str">
            <v>MEHMET TOKYAY</v>
          </cell>
          <cell r="R131" t="str">
            <v>Edebiyat</v>
          </cell>
        </row>
        <row r="132">
          <cell r="C132">
            <v>583</v>
          </cell>
          <cell r="D132" t="str">
            <v>TUĞÇE ÖZKARDAŞ</v>
          </cell>
          <cell r="R132" t="str">
            <v>Geometri</v>
          </cell>
        </row>
        <row r="133">
          <cell r="C133">
            <v>584</v>
          </cell>
          <cell r="D133" t="str">
            <v>MUSTAFA AKIN</v>
          </cell>
          <cell r="R133" t="str">
            <v>Geometri</v>
          </cell>
        </row>
        <row r="134">
          <cell r="C134">
            <v>585</v>
          </cell>
          <cell r="D134" t="str">
            <v>CANAN KAYNAR</v>
          </cell>
          <cell r="R134" t="str">
            <v>Biyoloji</v>
          </cell>
        </row>
        <row r="135">
          <cell r="C135">
            <v>587</v>
          </cell>
          <cell r="D135" t="str">
            <v>SELMAN GÜNDÜZ</v>
          </cell>
          <cell r="R135" t="str">
            <v>Kimya</v>
          </cell>
        </row>
        <row r="136">
          <cell r="C136">
            <v>588</v>
          </cell>
          <cell r="D136" t="str">
            <v>MELİH MEHMET BAHAR</v>
          </cell>
          <cell r="R136" t="str">
            <v>Coğrafya</v>
          </cell>
        </row>
        <row r="137">
          <cell r="C137">
            <v>594</v>
          </cell>
          <cell r="D137" t="str">
            <v>ESRA TURAN</v>
          </cell>
          <cell r="R137" t="str">
            <v>Coğrafya</v>
          </cell>
        </row>
        <row r="138">
          <cell r="C138">
            <v>595</v>
          </cell>
          <cell r="D138" t="str">
            <v>MUHAMMED YASİN YILMAZ</v>
          </cell>
          <cell r="R138" t="str">
            <v>Coğrafya</v>
          </cell>
        </row>
        <row r="139">
          <cell r="C139">
            <v>596</v>
          </cell>
          <cell r="D139" t="str">
            <v>AYBERK ÖZDEN</v>
          </cell>
          <cell r="R139" t="str">
            <v>Coğrafya</v>
          </cell>
        </row>
        <row r="140">
          <cell r="C140">
            <v>598</v>
          </cell>
          <cell r="D140" t="str">
            <v>İREM NUR ELHAN</v>
          </cell>
          <cell r="R140" t="str">
            <v>Biyoloji</v>
          </cell>
        </row>
        <row r="141">
          <cell r="C141">
            <v>601</v>
          </cell>
          <cell r="D141" t="str">
            <v>MUSTAFA ŞENER</v>
          </cell>
          <cell r="R141" t="str">
            <v>Edebiyat</v>
          </cell>
        </row>
        <row r="142">
          <cell r="C142">
            <v>605</v>
          </cell>
          <cell r="D142" t="str">
            <v>GÜLÇİN KARAMAN</v>
          </cell>
          <cell r="R142" t="str">
            <v>Fizik</v>
          </cell>
        </row>
        <row r="143">
          <cell r="C143">
            <v>606</v>
          </cell>
          <cell r="D143" t="str">
            <v>FETTAH DENİZ</v>
          </cell>
          <cell r="R143" t="str">
            <v>Edebiyat</v>
          </cell>
        </row>
        <row r="144">
          <cell r="C144">
            <v>607</v>
          </cell>
          <cell r="D144" t="str">
            <v>ŞEYMA YAZIR</v>
          </cell>
          <cell r="R144" t="str">
            <v>Geometri</v>
          </cell>
        </row>
        <row r="145">
          <cell r="C145">
            <v>608</v>
          </cell>
          <cell r="D145" t="str">
            <v>TÜLAY SOYDAN</v>
          </cell>
          <cell r="R145" t="str">
            <v>İngilizce</v>
          </cell>
        </row>
        <row r="146">
          <cell r="C146">
            <v>609</v>
          </cell>
          <cell r="D146" t="str">
            <v>NURAY BOZDAĞ</v>
          </cell>
          <cell r="R146" t="str">
            <v>Dil ve Anl.</v>
          </cell>
        </row>
        <row r="147">
          <cell r="C147">
            <v>611</v>
          </cell>
          <cell r="D147" t="str">
            <v>ARİFE KOÇ</v>
          </cell>
          <cell r="R147" t="str">
            <v>Kimya</v>
          </cell>
        </row>
        <row r="148">
          <cell r="C148">
            <v>612</v>
          </cell>
          <cell r="D148" t="str">
            <v>MEHİBE ASLAN</v>
          </cell>
          <cell r="R148" t="str">
            <v>Biyoloji</v>
          </cell>
        </row>
        <row r="149">
          <cell r="C149">
            <v>613</v>
          </cell>
          <cell r="D149" t="str">
            <v>BATUR ENÇ</v>
          </cell>
          <cell r="R149" t="str">
            <v>Dil ve Anl.</v>
          </cell>
        </row>
        <row r="150">
          <cell r="C150">
            <v>614</v>
          </cell>
          <cell r="D150" t="str">
            <v>BÜŞRA ADIBELLİ</v>
          </cell>
          <cell r="R150" t="str">
            <v>Geometri</v>
          </cell>
        </row>
        <row r="151">
          <cell r="C151">
            <v>615</v>
          </cell>
          <cell r="D151" t="str">
            <v>BİLGEHAN MERHAMETLİ</v>
          </cell>
          <cell r="R151" t="str">
            <v>Edebiyat</v>
          </cell>
        </row>
        <row r="152">
          <cell r="C152">
            <v>616</v>
          </cell>
          <cell r="D152" t="str">
            <v>AHMET BAKİ DİŞYAPAR</v>
          </cell>
          <cell r="R152" t="str">
            <v>Dil ve Anl.</v>
          </cell>
        </row>
        <row r="153">
          <cell r="C153">
            <v>617</v>
          </cell>
          <cell r="D153" t="str">
            <v>ZEYNEL SALTIK</v>
          </cell>
          <cell r="R153" t="str">
            <v>Coğrafya</v>
          </cell>
        </row>
        <row r="154">
          <cell r="C154">
            <v>618</v>
          </cell>
          <cell r="D154" t="str">
            <v>SATUK BUĞRA TOHUMOĞLU</v>
          </cell>
          <cell r="R154" t="str">
            <v>Matematik</v>
          </cell>
        </row>
        <row r="155">
          <cell r="C155">
            <v>619</v>
          </cell>
          <cell r="D155" t="str">
            <v>SADİ TAHA AKTAŞ</v>
          </cell>
          <cell r="R155" t="str">
            <v>Fizik</v>
          </cell>
        </row>
        <row r="156">
          <cell r="C156">
            <v>620</v>
          </cell>
          <cell r="D156" t="str">
            <v>FİKRET FURKAN GÜRLEK</v>
          </cell>
          <cell r="R156" t="str">
            <v>Dil ve Anl.</v>
          </cell>
        </row>
        <row r="157">
          <cell r="C157">
            <v>621</v>
          </cell>
          <cell r="D157" t="str">
            <v>FATİH EKİCİ</v>
          </cell>
          <cell r="R157" t="str">
            <v>Biyoloji</v>
          </cell>
        </row>
        <row r="158">
          <cell r="C158">
            <v>622</v>
          </cell>
          <cell r="D158" t="str">
            <v>BATURAY SAPANCI</v>
          </cell>
          <cell r="R158" t="str">
            <v>İngilizce</v>
          </cell>
        </row>
      </sheetData>
      <sheetData sheetId="1">
        <row r="3">
          <cell r="C3">
            <v>10</v>
          </cell>
          <cell r="D3" t="str">
            <v>EMİNE ÇAĞLA ÇALIŞKAN</v>
          </cell>
          <cell r="R3" t="str">
            <v>Fizik</v>
          </cell>
        </row>
        <row r="4">
          <cell r="C4">
            <v>38</v>
          </cell>
          <cell r="D4" t="str">
            <v>EMRE ÇEVİK</v>
          </cell>
          <cell r="R4" t="str">
            <v>Tarih</v>
          </cell>
        </row>
        <row r="5">
          <cell r="C5">
            <v>225</v>
          </cell>
          <cell r="D5" t="str">
            <v>MUHARREM MELİH UTKAN</v>
          </cell>
          <cell r="R5" t="str">
            <v>Matematik</v>
          </cell>
        </row>
        <row r="6">
          <cell r="C6">
            <v>341</v>
          </cell>
          <cell r="D6" t="str">
            <v>METEHAN SÖNMEZ</v>
          </cell>
          <cell r="R6" t="str">
            <v>Matematik</v>
          </cell>
        </row>
        <row r="7">
          <cell r="C7">
            <v>410</v>
          </cell>
          <cell r="D7" t="str">
            <v>NİLAY GÖK</v>
          </cell>
          <cell r="R7" t="str">
            <v>Geometri</v>
          </cell>
        </row>
        <row r="8">
          <cell r="C8">
            <v>430</v>
          </cell>
          <cell r="D8" t="str">
            <v>DERYA ALAKUŞ</v>
          </cell>
          <cell r="R8" t="str">
            <v>Biyoloji</v>
          </cell>
        </row>
        <row r="9">
          <cell r="C9">
            <v>455</v>
          </cell>
          <cell r="D9" t="str">
            <v>ÖMER FURKAN GÜL</v>
          </cell>
          <cell r="R9" t="str">
            <v>Tarih</v>
          </cell>
        </row>
        <row r="10">
          <cell r="C10">
            <v>472</v>
          </cell>
          <cell r="D10" t="str">
            <v>UTKU BAYSAL</v>
          </cell>
          <cell r="R10" t="str">
            <v>Coğrafya</v>
          </cell>
        </row>
        <row r="11">
          <cell r="C11">
            <v>481</v>
          </cell>
          <cell r="D11" t="str">
            <v>TAHA DİRİM</v>
          </cell>
          <cell r="R11" t="str">
            <v>Geometri</v>
          </cell>
        </row>
        <row r="12">
          <cell r="C12">
            <v>484</v>
          </cell>
          <cell r="D12" t="str">
            <v>MUSTAFA SELVİ</v>
          </cell>
          <cell r="R12" t="str">
            <v>Fizik</v>
          </cell>
        </row>
        <row r="13">
          <cell r="C13">
            <v>486</v>
          </cell>
          <cell r="D13" t="str">
            <v>KÜBRA ÇAM</v>
          </cell>
          <cell r="R13" t="str">
            <v>Coğrafya</v>
          </cell>
        </row>
        <row r="14">
          <cell r="C14">
            <v>491</v>
          </cell>
          <cell r="D14" t="str">
            <v>BAHRİ ŞAMİL KORKMAZ</v>
          </cell>
          <cell r="R14" t="str">
            <v>Tarih</v>
          </cell>
        </row>
        <row r="15">
          <cell r="C15">
            <v>493</v>
          </cell>
          <cell r="D15" t="str">
            <v>FURKAN CEYLAN</v>
          </cell>
          <cell r="R15" t="str">
            <v>İngilizce</v>
          </cell>
        </row>
        <row r="16">
          <cell r="C16">
            <v>497</v>
          </cell>
          <cell r="D16" t="str">
            <v>HASAN HÜSEYİN KEKLİK</v>
          </cell>
          <cell r="R16" t="str">
            <v>İngilizce</v>
          </cell>
        </row>
        <row r="17">
          <cell r="C17">
            <v>506</v>
          </cell>
          <cell r="D17" t="str">
            <v>EMRE UĞUZ</v>
          </cell>
          <cell r="R17" t="str">
            <v>Tarih</v>
          </cell>
        </row>
        <row r="18">
          <cell r="C18">
            <v>512</v>
          </cell>
          <cell r="D18" t="str">
            <v>NİGAHBAN BEGÜM İNCİROĞLU</v>
          </cell>
          <cell r="R18" t="str">
            <v>Geometri</v>
          </cell>
        </row>
        <row r="19">
          <cell r="C19">
            <v>515</v>
          </cell>
          <cell r="D19" t="str">
            <v>KUTAY DURUKAN</v>
          </cell>
          <cell r="R19" t="str">
            <v>Matematik</v>
          </cell>
        </row>
        <row r="20">
          <cell r="C20">
            <v>518</v>
          </cell>
          <cell r="D20" t="str">
            <v>METEHAN KOÇ</v>
          </cell>
          <cell r="R20" t="str">
            <v>Kimya</v>
          </cell>
        </row>
        <row r="21">
          <cell r="C21">
            <v>520</v>
          </cell>
          <cell r="D21" t="str">
            <v>GAMZE ÇİLSAL</v>
          </cell>
          <cell r="R21" t="str">
            <v>Kimya</v>
          </cell>
        </row>
        <row r="22">
          <cell r="C22">
            <v>529</v>
          </cell>
          <cell r="D22" t="str">
            <v>ZEYNEP KAYA</v>
          </cell>
          <cell r="R22" t="str">
            <v>İngilizce</v>
          </cell>
        </row>
        <row r="23">
          <cell r="C23">
            <v>536</v>
          </cell>
          <cell r="D23" t="str">
            <v>SEMRA GÜNEY</v>
          </cell>
          <cell r="R23" t="str">
            <v>Matematik</v>
          </cell>
        </row>
        <row r="24">
          <cell r="C24">
            <v>541</v>
          </cell>
          <cell r="D24" t="str">
            <v>BURCU VERGÜLEN</v>
          </cell>
          <cell r="R24" t="str">
            <v>Geometri</v>
          </cell>
        </row>
        <row r="25">
          <cell r="C25">
            <v>549</v>
          </cell>
          <cell r="D25" t="str">
            <v>YUNUS ALPTEKİN AKÇAY</v>
          </cell>
          <cell r="R25" t="str">
            <v>Tarih</v>
          </cell>
        </row>
        <row r="26">
          <cell r="C26">
            <v>564</v>
          </cell>
          <cell r="D26" t="str">
            <v>SÜMEYYA KILINÇ</v>
          </cell>
          <cell r="R26" t="str">
            <v>Geometri</v>
          </cell>
        </row>
        <row r="27">
          <cell r="C27">
            <v>571</v>
          </cell>
          <cell r="D27" t="str">
            <v>HATİCE KÖSE</v>
          </cell>
          <cell r="R27" t="str">
            <v>İngilizce</v>
          </cell>
        </row>
        <row r="28">
          <cell r="C28">
            <v>573</v>
          </cell>
          <cell r="D28" t="str">
            <v>GAZİ ALUMUR</v>
          </cell>
          <cell r="R28" t="str">
            <v>İngilizce</v>
          </cell>
        </row>
        <row r="29">
          <cell r="C29">
            <v>577</v>
          </cell>
          <cell r="D29" t="str">
            <v>AYŞE TÜBA BEŞPARMAK</v>
          </cell>
          <cell r="R29" t="str">
            <v>Fizik</v>
          </cell>
        </row>
        <row r="30">
          <cell r="C30">
            <v>578</v>
          </cell>
          <cell r="D30" t="str">
            <v>ELİF EZGİ ÇEVİKER</v>
          </cell>
          <cell r="R30" t="str">
            <v>Fizik</v>
          </cell>
        </row>
        <row r="31">
          <cell r="C31">
            <v>600</v>
          </cell>
          <cell r="D31" t="str">
            <v>OZAN CAN ÇİMEN</v>
          </cell>
          <cell r="R31" t="str">
            <v>Kimya</v>
          </cell>
        </row>
        <row r="32">
          <cell r="C32">
            <v>602</v>
          </cell>
          <cell r="D32" t="str">
            <v>GİZEM BEKİL</v>
          </cell>
          <cell r="R32" t="str">
            <v>Kimya</v>
          </cell>
        </row>
        <row r="34">
          <cell r="C34">
            <v>28</v>
          </cell>
          <cell r="D34" t="str">
            <v>YASİN MERT SOY</v>
          </cell>
          <cell r="R34" t="str">
            <v>Matematik</v>
          </cell>
        </row>
        <row r="35">
          <cell r="C35">
            <v>40</v>
          </cell>
          <cell r="D35" t="str">
            <v>FİKRİYE KOÇ</v>
          </cell>
          <cell r="R35" t="str">
            <v>Edebiyat</v>
          </cell>
        </row>
        <row r="36">
          <cell r="C36">
            <v>124</v>
          </cell>
          <cell r="D36" t="str">
            <v>SÜMEYRA KOÇER</v>
          </cell>
          <cell r="R36" t="str">
            <v>Kimya</v>
          </cell>
        </row>
        <row r="37">
          <cell r="C37">
            <v>127</v>
          </cell>
          <cell r="D37" t="str">
            <v>HAKAN MAZHAR KOÇ</v>
          </cell>
          <cell r="R37" t="str">
            <v>İngilizce</v>
          </cell>
        </row>
        <row r="38">
          <cell r="C38">
            <v>144</v>
          </cell>
          <cell r="D38" t="str">
            <v>BAHAR KAVAFOĞLU</v>
          </cell>
          <cell r="R38" t="str">
            <v>Tarih</v>
          </cell>
        </row>
        <row r="39">
          <cell r="C39">
            <v>160</v>
          </cell>
          <cell r="D39" t="str">
            <v>SEHER ERKOÇ</v>
          </cell>
          <cell r="R39" t="str">
            <v>Tarih</v>
          </cell>
        </row>
        <row r="40">
          <cell r="C40">
            <v>263</v>
          </cell>
          <cell r="D40" t="str">
            <v>ELİFNUR SABAN</v>
          </cell>
          <cell r="R40" t="str">
            <v>Kimya</v>
          </cell>
        </row>
        <row r="41">
          <cell r="C41">
            <v>279</v>
          </cell>
          <cell r="D41" t="str">
            <v>MEHMET ONUR ÖZTÜRK</v>
          </cell>
          <cell r="R41" t="str">
            <v>Fizik</v>
          </cell>
        </row>
        <row r="42">
          <cell r="C42">
            <v>387</v>
          </cell>
          <cell r="D42" t="str">
            <v>HASAN HÜSEYİN BULDUK</v>
          </cell>
          <cell r="R42" t="str">
            <v>Dil ve Anl.</v>
          </cell>
        </row>
        <row r="43">
          <cell r="C43">
            <v>389</v>
          </cell>
          <cell r="D43" t="str">
            <v>ABDULFEYYAZ TANRISEVDİ</v>
          </cell>
          <cell r="R43" t="str">
            <v>Fizik</v>
          </cell>
        </row>
        <row r="44">
          <cell r="C44">
            <v>452</v>
          </cell>
          <cell r="D44" t="str">
            <v>NAGİHAN TUĞBA DURSUN</v>
          </cell>
          <cell r="R44" t="str">
            <v>Geometri</v>
          </cell>
        </row>
        <row r="45">
          <cell r="C45">
            <v>467</v>
          </cell>
          <cell r="D45" t="str">
            <v>YUNUS POLAT</v>
          </cell>
          <cell r="R45" t="str">
            <v>Kimya</v>
          </cell>
        </row>
        <row r="46">
          <cell r="C46">
            <v>468</v>
          </cell>
          <cell r="D46" t="str">
            <v>MUSTAFA DURAN</v>
          </cell>
          <cell r="R46" t="str">
            <v>Matematik</v>
          </cell>
        </row>
        <row r="47">
          <cell r="C47">
            <v>483</v>
          </cell>
          <cell r="D47" t="str">
            <v>FURKAN ÇAMDALI</v>
          </cell>
          <cell r="R47" t="str">
            <v>Fizik</v>
          </cell>
        </row>
        <row r="48">
          <cell r="C48">
            <v>489</v>
          </cell>
          <cell r="D48" t="str">
            <v>HASAN ÇİFÇİ</v>
          </cell>
          <cell r="R48" t="str">
            <v>Matematik</v>
          </cell>
        </row>
        <row r="49">
          <cell r="C49">
            <v>494</v>
          </cell>
          <cell r="D49" t="str">
            <v>ELİF ÖZKAYA</v>
          </cell>
          <cell r="R49" t="str">
            <v>Tarih</v>
          </cell>
        </row>
        <row r="50">
          <cell r="C50">
            <v>508</v>
          </cell>
          <cell r="D50" t="str">
            <v>AHMET BİRSENGÖVEN</v>
          </cell>
          <cell r="R50" t="str">
            <v>Edebiyat</v>
          </cell>
        </row>
        <row r="51">
          <cell r="C51">
            <v>511</v>
          </cell>
          <cell r="D51" t="str">
            <v>ARİF KAYA</v>
          </cell>
          <cell r="R51" t="str">
            <v>Dil ve Anl.</v>
          </cell>
        </row>
        <row r="52">
          <cell r="C52">
            <v>513</v>
          </cell>
          <cell r="D52" t="str">
            <v>MEHMET YASİN ERDEM</v>
          </cell>
          <cell r="R52" t="str">
            <v>İngilizce</v>
          </cell>
        </row>
        <row r="53">
          <cell r="C53">
            <v>516</v>
          </cell>
          <cell r="D53" t="str">
            <v>KEMAL SELÇUK YÜCEL</v>
          </cell>
          <cell r="R53" t="str">
            <v>Coğrafya</v>
          </cell>
        </row>
        <row r="54">
          <cell r="C54">
            <v>517</v>
          </cell>
          <cell r="D54" t="str">
            <v>ÖMER FARUK KARAHANÇER</v>
          </cell>
          <cell r="R54" t="str">
            <v>Edebiyat</v>
          </cell>
        </row>
        <row r="55">
          <cell r="C55">
            <v>527</v>
          </cell>
          <cell r="D55" t="str">
            <v>MEVA KÖKÜM</v>
          </cell>
          <cell r="R55" t="str">
            <v>Tarih</v>
          </cell>
        </row>
        <row r="56">
          <cell r="C56">
            <v>530</v>
          </cell>
          <cell r="D56" t="str">
            <v>DENİZ AYDIN</v>
          </cell>
          <cell r="R56" t="str">
            <v>Matematik</v>
          </cell>
        </row>
        <row r="57">
          <cell r="C57">
            <v>546</v>
          </cell>
          <cell r="D57" t="str">
            <v>ŞAHİN BAYRAKDAR</v>
          </cell>
          <cell r="R57" t="str">
            <v>İngilizce</v>
          </cell>
        </row>
        <row r="58">
          <cell r="C58">
            <v>548</v>
          </cell>
          <cell r="D58" t="str">
            <v>KUBRA ERDOĞAN</v>
          </cell>
          <cell r="R58" t="str">
            <v>İngilizce</v>
          </cell>
        </row>
        <row r="59">
          <cell r="C59">
            <v>550</v>
          </cell>
          <cell r="D59" t="str">
            <v>HASİBE ODAK</v>
          </cell>
          <cell r="R59" t="str">
            <v>Geometri</v>
          </cell>
        </row>
        <row r="60">
          <cell r="C60">
            <v>552</v>
          </cell>
          <cell r="D60" t="str">
            <v>NİHAL TUĞÇE ÖZAKSUN</v>
          </cell>
          <cell r="R60" t="str">
            <v>Geometri</v>
          </cell>
        </row>
        <row r="61">
          <cell r="C61">
            <v>565</v>
          </cell>
          <cell r="D61" t="str">
            <v>İREM ÖNAL</v>
          </cell>
          <cell r="R61" t="str">
            <v>Kimya</v>
          </cell>
        </row>
        <row r="62">
          <cell r="C62">
            <v>568</v>
          </cell>
          <cell r="D62" t="str">
            <v>VOLKAN PONTÖMEROĞLU</v>
          </cell>
          <cell r="R62" t="str">
            <v>Geometri</v>
          </cell>
        </row>
        <row r="63">
          <cell r="C63">
            <v>576</v>
          </cell>
          <cell r="D63" t="str">
            <v>HANİFE AYDIN</v>
          </cell>
          <cell r="R63" t="str">
            <v>Kimya</v>
          </cell>
        </row>
        <row r="65">
          <cell r="C65">
            <v>101</v>
          </cell>
          <cell r="D65" t="str">
            <v>BETÜL DİŞÇEKEN</v>
          </cell>
          <cell r="R65" t="str">
            <v>Geometri</v>
          </cell>
        </row>
        <row r="66">
          <cell r="C66">
            <v>142</v>
          </cell>
          <cell r="D66" t="str">
            <v>EMRE KARACA</v>
          </cell>
          <cell r="R66" t="str">
            <v>Coğrafya</v>
          </cell>
        </row>
        <row r="67">
          <cell r="C67">
            <v>317</v>
          </cell>
          <cell r="D67" t="str">
            <v>SERDAR TURAN</v>
          </cell>
          <cell r="R67" t="str">
            <v>İngilizce</v>
          </cell>
        </row>
        <row r="68">
          <cell r="C68">
            <v>320</v>
          </cell>
          <cell r="D68" t="str">
            <v>DUYGU BARIŞ</v>
          </cell>
          <cell r="R68" t="str">
            <v>Geometri</v>
          </cell>
        </row>
        <row r="69">
          <cell r="C69">
            <v>338</v>
          </cell>
          <cell r="D69" t="str">
            <v>GÖZDE YİĞİT</v>
          </cell>
          <cell r="R69" t="str">
            <v>Coğrafya</v>
          </cell>
        </row>
        <row r="70">
          <cell r="C70">
            <v>372</v>
          </cell>
          <cell r="D70" t="str">
            <v>DAMLA GÖK</v>
          </cell>
          <cell r="R70" t="str">
            <v>Edebiyat</v>
          </cell>
        </row>
        <row r="71">
          <cell r="C71">
            <v>427</v>
          </cell>
          <cell r="D71" t="str">
            <v>ZEYNEP ULUER</v>
          </cell>
          <cell r="R71" t="str">
            <v>Kimya</v>
          </cell>
        </row>
        <row r="72">
          <cell r="C72">
            <v>463</v>
          </cell>
          <cell r="D72" t="str">
            <v>MAHMUT SAMİ ÖCAL</v>
          </cell>
          <cell r="R72" t="str">
            <v>İngilizce</v>
          </cell>
        </row>
        <row r="73">
          <cell r="C73">
            <v>476</v>
          </cell>
          <cell r="D73" t="str">
            <v>MEHMET MERT YARDIMCI</v>
          </cell>
          <cell r="R73" t="str">
            <v>İngilizce</v>
          </cell>
        </row>
        <row r="74">
          <cell r="C74">
            <v>479</v>
          </cell>
          <cell r="D74" t="str">
            <v>ANIL FURKAN BAŞER</v>
          </cell>
          <cell r="R74" t="str">
            <v>İngilizce</v>
          </cell>
        </row>
        <row r="75">
          <cell r="C75">
            <v>488</v>
          </cell>
          <cell r="D75" t="str">
            <v>ELİF AYDIN</v>
          </cell>
          <cell r="R75" t="str">
            <v>Kimya</v>
          </cell>
        </row>
        <row r="76">
          <cell r="C76">
            <v>490</v>
          </cell>
          <cell r="D76" t="str">
            <v>NESİBE FİDAN</v>
          </cell>
          <cell r="R76" t="str">
            <v>Geometri</v>
          </cell>
        </row>
        <row r="77">
          <cell r="C77">
            <v>499</v>
          </cell>
          <cell r="D77" t="str">
            <v>EMİN HALİL KÖKOĞLU</v>
          </cell>
          <cell r="R77" t="str">
            <v>Kimya</v>
          </cell>
        </row>
        <row r="78">
          <cell r="C78">
            <v>524</v>
          </cell>
          <cell r="D78" t="str">
            <v>RABİA GARİP</v>
          </cell>
          <cell r="R78" t="str">
            <v>Tarih</v>
          </cell>
        </row>
        <row r="79">
          <cell r="C79">
            <v>525</v>
          </cell>
          <cell r="D79" t="str">
            <v>MEHMET BÜYÜKÇELİK</v>
          </cell>
          <cell r="R79" t="str">
            <v>Geometri</v>
          </cell>
        </row>
        <row r="80">
          <cell r="C80">
            <v>528</v>
          </cell>
          <cell r="D80" t="str">
            <v>BÜŞRA BÜYÜKBERBER</v>
          </cell>
          <cell r="R80" t="str">
            <v>Fizik</v>
          </cell>
        </row>
        <row r="81">
          <cell r="C81">
            <v>534</v>
          </cell>
          <cell r="D81" t="str">
            <v>ŞEYMANUR YAŞAR</v>
          </cell>
          <cell r="R81" t="str">
            <v>Edebiyat</v>
          </cell>
        </row>
        <row r="82">
          <cell r="C82">
            <v>540</v>
          </cell>
          <cell r="D82" t="str">
            <v>İREM TETİK</v>
          </cell>
          <cell r="R82" t="str">
            <v>Biyoloji</v>
          </cell>
        </row>
        <row r="83">
          <cell r="C83">
            <v>543</v>
          </cell>
          <cell r="D83" t="str">
            <v>MERVE ÜNAL</v>
          </cell>
          <cell r="R83" t="str">
            <v>Fizik</v>
          </cell>
        </row>
        <row r="84">
          <cell r="C84">
            <v>555</v>
          </cell>
          <cell r="D84" t="str">
            <v>KADİR HACIEMİNOĞLU</v>
          </cell>
          <cell r="R84" t="str">
            <v>İngilizce</v>
          </cell>
        </row>
        <row r="85">
          <cell r="C85">
            <v>557</v>
          </cell>
          <cell r="D85" t="str">
            <v>MURAT KAAN KODAN</v>
          </cell>
          <cell r="R85" t="str">
            <v>Geometri</v>
          </cell>
        </row>
        <row r="86">
          <cell r="C86">
            <v>558</v>
          </cell>
          <cell r="D86" t="str">
            <v>SERVET COŞKUN</v>
          </cell>
          <cell r="R86" t="str">
            <v>Fizik</v>
          </cell>
        </row>
        <row r="87">
          <cell r="C87">
            <v>560</v>
          </cell>
          <cell r="D87" t="str">
            <v>KÜBRA BÜYÜKBERBER</v>
          </cell>
          <cell r="R87" t="str">
            <v>Fizik</v>
          </cell>
        </row>
        <row r="88">
          <cell r="C88">
            <v>566</v>
          </cell>
          <cell r="D88" t="str">
            <v>FEYZA ARSLAN</v>
          </cell>
          <cell r="R88" t="str">
            <v>İngilizce</v>
          </cell>
        </row>
        <row r="89">
          <cell r="C89">
            <v>570</v>
          </cell>
          <cell r="D89" t="str">
            <v>YAŞAR OĞUZHAN</v>
          </cell>
          <cell r="R89" t="str">
            <v>Geometri</v>
          </cell>
        </row>
        <row r="90">
          <cell r="C90">
            <v>589</v>
          </cell>
          <cell r="D90" t="str">
            <v>BAHADDİN ZAHİD SAZOĞLU</v>
          </cell>
          <cell r="R90" t="str">
            <v>Geometri</v>
          </cell>
        </row>
        <row r="91">
          <cell r="C91">
            <v>592</v>
          </cell>
          <cell r="D91" t="str">
            <v>OSMAN AKYÜZ</v>
          </cell>
          <cell r="R91" t="str">
            <v>Kimya</v>
          </cell>
        </row>
        <row r="92">
          <cell r="C92">
            <v>597</v>
          </cell>
          <cell r="D92" t="str">
            <v>ÖMER FARUK ARSLAN</v>
          </cell>
          <cell r="R92" t="str">
            <v>Coğrafya</v>
          </cell>
        </row>
        <row r="94">
          <cell r="C94">
            <v>58</v>
          </cell>
          <cell r="D94" t="str">
            <v>HAYRİYE SULTAN ASLAN</v>
          </cell>
          <cell r="R94" t="str">
            <v>Geometri</v>
          </cell>
        </row>
        <row r="95">
          <cell r="C95">
            <v>112</v>
          </cell>
          <cell r="D95" t="str">
            <v>MURAT BAKİ YÜCEL</v>
          </cell>
          <cell r="R95" t="str">
            <v>Coğrafya</v>
          </cell>
        </row>
        <row r="96">
          <cell r="C96">
            <v>113</v>
          </cell>
          <cell r="D96" t="str">
            <v>ÖMER EMRE EKİCİ</v>
          </cell>
          <cell r="R96" t="str">
            <v>Geometri</v>
          </cell>
        </row>
        <row r="97">
          <cell r="C97">
            <v>299</v>
          </cell>
          <cell r="D97" t="str">
            <v>NUH MEHMET BOZKURT</v>
          </cell>
          <cell r="R97" t="str">
            <v>Matematik</v>
          </cell>
        </row>
        <row r="98">
          <cell r="C98">
            <v>323</v>
          </cell>
          <cell r="D98" t="str">
            <v>MÜNEVVER YALÇINER</v>
          </cell>
          <cell r="R98" t="str">
            <v>Biyoloji</v>
          </cell>
        </row>
        <row r="99">
          <cell r="C99">
            <v>368</v>
          </cell>
          <cell r="D99" t="str">
            <v>HAZEL KARACA</v>
          </cell>
          <cell r="R99" t="str">
            <v>Matematik</v>
          </cell>
        </row>
        <row r="100">
          <cell r="C100">
            <v>409</v>
          </cell>
          <cell r="D100" t="str">
            <v>YASİN MİRAÇ ER</v>
          </cell>
          <cell r="R100" t="str">
            <v>Kimya</v>
          </cell>
        </row>
        <row r="101">
          <cell r="C101">
            <v>431</v>
          </cell>
          <cell r="D101" t="str">
            <v>MELİKŞAH TUNÇ</v>
          </cell>
        </row>
        <row r="102">
          <cell r="C102">
            <v>435</v>
          </cell>
          <cell r="D102" t="str">
            <v>DAVUT TAMER</v>
          </cell>
          <cell r="R102" t="str">
            <v>Geomteri</v>
          </cell>
        </row>
        <row r="103">
          <cell r="C103">
            <v>453</v>
          </cell>
          <cell r="D103" t="str">
            <v>İSMAİL GAYKISIZ</v>
          </cell>
          <cell r="R103" t="str">
            <v>Kimya</v>
          </cell>
        </row>
        <row r="104">
          <cell r="C104">
            <v>464</v>
          </cell>
          <cell r="D104" t="str">
            <v>FATMA MERMER</v>
          </cell>
          <cell r="R104" t="str">
            <v>Geomteri</v>
          </cell>
        </row>
        <row r="105">
          <cell r="C105">
            <v>469</v>
          </cell>
          <cell r="D105" t="str">
            <v>HALİL ÇINAR</v>
          </cell>
          <cell r="R105" t="str">
            <v>Biyoloji</v>
          </cell>
        </row>
        <row r="106">
          <cell r="C106">
            <v>480</v>
          </cell>
          <cell r="D106" t="str">
            <v>FAZLI IŞIK</v>
          </cell>
          <cell r="R106" t="str">
            <v>İngilizce</v>
          </cell>
        </row>
        <row r="107">
          <cell r="C107">
            <v>482</v>
          </cell>
          <cell r="D107" t="str">
            <v>CANAN FİDAN</v>
          </cell>
          <cell r="R107" t="str">
            <v>Biyoloji</v>
          </cell>
        </row>
        <row r="108">
          <cell r="C108">
            <v>485</v>
          </cell>
          <cell r="D108" t="str">
            <v>SAFA KOÇER</v>
          </cell>
          <cell r="R108" t="str">
            <v>Geomteri</v>
          </cell>
        </row>
        <row r="109">
          <cell r="C109">
            <v>492</v>
          </cell>
          <cell r="D109" t="str">
            <v>ALİ GÜNTAY</v>
          </cell>
          <cell r="R109" t="str">
            <v>Dil ve Anl.</v>
          </cell>
        </row>
        <row r="110">
          <cell r="C110">
            <v>503</v>
          </cell>
          <cell r="D110" t="str">
            <v>ÖZLEM UYAR</v>
          </cell>
          <cell r="R110" t="str">
            <v>Matematik</v>
          </cell>
        </row>
        <row r="111">
          <cell r="C111">
            <v>504</v>
          </cell>
          <cell r="D111" t="str">
            <v>YEŞİM ÇELİK</v>
          </cell>
          <cell r="R111" t="str">
            <v>Edebiyat</v>
          </cell>
        </row>
        <row r="112">
          <cell r="C112">
            <v>507</v>
          </cell>
          <cell r="D112" t="str">
            <v>OZAN ŞAHİN</v>
          </cell>
          <cell r="R112" t="str">
            <v>Geomteri</v>
          </cell>
        </row>
        <row r="113">
          <cell r="C113">
            <v>510</v>
          </cell>
          <cell r="D113" t="str">
            <v>BETÜL ALANKUŞ</v>
          </cell>
          <cell r="R113" t="str">
            <v>Coğrafya</v>
          </cell>
        </row>
        <row r="114">
          <cell r="C114">
            <v>514</v>
          </cell>
          <cell r="D114" t="str">
            <v>ŞEYMA TÜNCER</v>
          </cell>
          <cell r="R114" t="str">
            <v>Biyoloji</v>
          </cell>
        </row>
        <row r="115">
          <cell r="C115">
            <v>519</v>
          </cell>
          <cell r="D115" t="str">
            <v>ABDÜSSAMET CANDAN</v>
          </cell>
          <cell r="R115" t="str">
            <v>İngilizce</v>
          </cell>
        </row>
        <row r="116">
          <cell r="C116">
            <v>522</v>
          </cell>
          <cell r="D116" t="str">
            <v>ZELİHA ARSLAN</v>
          </cell>
          <cell r="R116" t="str">
            <v>Geomteri</v>
          </cell>
        </row>
        <row r="117">
          <cell r="C117">
            <v>523</v>
          </cell>
          <cell r="D117" t="str">
            <v>MUSTAFA BERK</v>
          </cell>
          <cell r="R117" t="str">
            <v>Matematik</v>
          </cell>
        </row>
        <row r="118">
          <cell r="C118">
            <v>538</v>
          </cell>
          <cell r="D118" t="str">
            <v>ALİ CENK AKILEVİ</v>
          </cell>
          <cell r="R118" t="str">
            <v>Kimya</v>
          </cell>
        </row>
        <row r="119">
          <cell r="C119">
            <v>574</v>
          </cell>
          <cell r="D119" t="str">
            <v>MEHMET FURKAN KELEŞ</v>
          </cell>
          <cell r="R119" t="str">
            <v>Matematik</v>
          </cell>
        </row>
        <row r="120">
          <cell r="C120">
            <v>581</v>
          </cell>
          <cell r="D120" t="str">
            <v>GİZEM NUR KAVUNCUOĞLU</v>
          </cell>
          <cell r="R120" t="str">
            <v>Kimya</v>
          </cell>
        </row>
        <row r="121">
          <cell r="C121">
            <v>599</v>
          </cell>
          <cell r="D121" t="str">
            <v>MEHMET AKİF TAŞYAPAN</v>
          </cell>
          <cell r="R121" t="str">
            <v>Matematik</v>
          </cell>
        </row>
        <row r="123">
          <cell r="C123">
            <v>69</v>
          </cell>
          <cell r="D123" t="str">
            <v>MURAT ERTUĞRUL</v>
          </cell>
          <cell r="R123" t="str">
            <v>Geometri</v>
          </cell>
        </row>
        <row r="124">
          <cell r="C124">
            <v>120</v>
          </cell>
          <cell r="D124" t="str">
            <v>DUYGU MERVE CANITEZ</v>
          </cell>
          <cell r="R124" t="str">
            <v>Kimya</v>
          </cell>
        </row>
        <row r="125">
          <cell r="C125">
            <v>154</v>
          </cell>
          <cell r="D125" t="str">
            <v>MERVE KARLITEPE</v>
          </cell>
          <cell r="R125" t="str">
            <v>İngilizce</v>
          </cell>
        </row>
        <row r="126">
          <cell r="C126">
            <v>223</v>
          </cell>
          <cell r="D126" t="str">
            <v>FATMA GÜNAY</v>
          </cell>
          <cell r="R126" t="str">
            <v>Coğrafya</v>
          </cell>
        </row>
        <row r="127">
          <cell r="C127">
            <v>405</v>
          </cell>
          <cell r="D127" t="str">
            <v>ZEKERİYA OZAN ARSLANOĞLU</v>
          </cell>
          <cell r="R127" t="str">
            <v>Geometri</v>
          </cell>
        </row>
        <row r="128">
          <cell r="C128">
            <v>413</v>
          </cell>
          <cell r="D128" t="str">
            <v>İBRAHİM DİRGEN</v>
          </cell>
          <cell r="R128" t="str">
            <v>Edebiyat</v>
          </cell>
        </row>
        <row r="129">
          <cell r="C129">
            <v>440</v>
          </cell>
          <cell r="D129" t="str">
            <v>MÜCAHİT TAHA TEMÜR</v>
          </cell>
          <cell r="R129" t="str">
            <v>Fizik</v>
          </cell>
        </row>
        <row r="130">
          <cell r="C130">
            <v>450</v>
          </cell>
          <cell r="D130" t="str">
            <v>ABDULLAH AĞAÇ</v>
          </cell>
          <cell r="R130" t="str">
            <v>Biyoloji</v>
          </cell>
        </row>
        <row r="131">
          <cell r="C131">
            <v>456</v>
          </cell>
          <cell r="D131" t="str">
            <v>HATİCE ÖĞÜT</v>
          </cell>
          <cell r="R131" t="str">
            <v>Fizik</v>
          </cell>
        </row>
        <row r="132">
          <cell r="C132">
            <v>461</v>
          </cell>
          <cell r="D132" t="str">
            <v>ALPER BERKTAŞ</v>
          </cell>
          <cell r="R132" t="str">
            <v>İngilizce</v>
          </cell>
        </row>
        <row r="133">
          <cell r="C133">
            <v>466</v>
          </cell>
          <cell r="D133" t="str">
            <v>ÖZGE CANSU ÜNLÜ</v>
          </cell>
          <cell r="R133" t="str">
            <v>Coğrafya</v>
          </cell>
        </row>
        <row r="134">
          <cell r="C134">
            <v>473</v>
          </cell>
          <cell r="D134" t="str">
            <v>BATUHAN TOKER</v>
          </cell>
          <cell r="R134" t="str">
            <v>Biyoloji</v>
          </cell>
        </row>
        <row r="135">
          <cell r="C135">
            <v>474</v>
          </cell>
          <cell r="D135" t="str">
            <v>ENES ARDA TAŞDEMİR</v>
          </cell>
          <cell r="R135" t="str">
            <v>Kimya</v>
          </cell>
        </row>
        <row r="136">
          <cell r="C136">
            <v>475</v>
          </cell>
          <cell r="D136" t="str">
            <v>MELİH ZEKİ KAYA</v>
          </cell>
          <cell r="R136" t="str">
            <v>Geometri</v>
          </cell>
        </row>
        <row r="137">
          <cell r="C137">
            <v>477</v>
          </cell>
          <cell r="D137" t="str">
            <v>ÖMER KESKİN</v>
          </cell>
        </row>
        <row r="138">
          <cell r="C138">
            <v>501</v>
          </cell>
          <cell r="D138" t="str">
            <v>ÖMER KADİR GÜRBÜZ</v>
          </cell>
          <cell r="R138" t="str">
            <v>Geometri</v>
          </cell>
        </row>
        <row r="139">
          <cell r="C139">
            <v>502</v>
          </cell>
          <cell r="D139" t="str">
            <v>BÜŞRA DEMİRDÖVEN</v>
          </cell>
          <cell r="R139" t="str">
            <v>Kimya</v>
          </cell>
        </row>
        <row r="140">
          <cell r="C140">
            <v>526</v>
          </cell>
          <cell r="D140" t="str">
            <v>AHMET FURKAN MISIR</v>
          </cell>
          <cell r="R140" t="str">
            <v>Matematik</v>
          </cell>
        </row>
        <row r="141">
          <cell r="C141">
            <v>533</v>
          </cell>
          <cell r="D141" t="str">
            <v>SAMED YILDIRIM</v>
          </cell>
          <cell r="R141" t="str">
            <v>Matematik</v>
          </cell>
        </row>
        <row r="142">
          <cell r="C142">
            <v>537</v>
          </cell>
          <cell r="D142" t="str">
            <v>ZEHRA AKPINAR</v>
          </cell>
          <cell r="R142" t="str">
            <v>Fizik</v>
          </cell>
        </row>
        <row r="143">
          <cell r="C143">
            <v>544</v>
          </cell>
          <cell r="D143" t="str">
            <v>BÜŞRA ULAŞ</v>
          </cell>
          <cell r="R143" t="str">
            <v>Matematik</v>
          </cell>
        </row>
        <row r="144">
          <cell r="C144">
            <v>551</v>
          </cell>
          <cell r="D144" t="str">
            <v>HAVVA SUDE DOĞAN</v>
          </cell>
          <cell r="R144" t="str">
            <v>Matematik</v>
          </cell>
        </row>
        <row r="145">
          <cell r="C145">
            <v>553</v>
          </cell>
          <cell r="D145" t="str">
            <v>BURAK KALKAN</v>
          </cell>
          <cell r="R145" t="str">
            <v>Matematik</v>
          </cell>
        </row>
        <row r="146">
          <cell r="C146">
            <v>554</v>
          </cell>
          <cell r="D146" t="str">
            <v>GİZEM GÖKGÖZ</v>
          </cell>
          <cell r="R146" t="str">
            <v>Fizik</v>
          </cell>
        </row>
        <row r="147">
          <cell r="C147">
            <v>556</v>
          </cell>
          <cell r="D147" t="str">
            <v>BERNA BÜYÜKSİMİTÇİ</v>
          </cell>
          <cell r="R147" t="str">
            <v>Biyoloji</v>
          </cell>
        </row>
        <row r="148">
          <cell r="C148">
            <v>559</v>
          </cell>
          <cell r="D148" t="str">
            <v>EBRU ESİN BAYRAKTAR</v>
          </cell>
          <cell r="R148" t="str">
            <v>Geometri</v>
          </cell>
        </row>
        <row r="149">
          <cell r="C149">
            <v>561</v>
          </cell>
          <cell r="D149" t="str">
            <v>VEYSEL YİKİT</v>
          </cell>
          <cell r="R149" t="str">
            <v>Biyoloji</v>
          </cell>
        </row>
        <row r="150">
          <cell r="C150">
            <v>567</v>
          </cell>
          <cell r="D150" t="str">
            <v>ŞERİFE ERTAŞ</v>
          </cell>
          <cell r="R150" t="str">
            <v>İngilizce</v>
          </cell>
        </row>
        <row r="151">
          <cell r="C151">
            <v>591</v>
          </cell>
          <cell r="D151" t="str">
            <v>HAKAN ARIK</v>
          </cell>
          <cell r="R151" t="str">
            <v>Din Kültürü</v>
          </cell>
        </row>
        <row r="153">
          <cell r="C153">
            <v>20</v>
          </cell>
          <cell r="D153" t="str">
            <v>AHMET EMİN SARIKAYA</v>
          </cell>
          <cell r="R153" t="str">
            <v>Coğrafya</v>
          </cell>
        </row>
        <row r="154">
          <cell r="C154">
            <v>62</v>
          </cell>
          <cell r="D154" t="str">
            <v>ESENGÜL ŞAHİN</v>
          </cell>
          <cell r="R154" t="str">
            <v>Edebiyat</v>
          </cell>
        </row>
        <row r="155">
          <cell r="C155">
            <v>196</v>
          </cell>
          <cell r="D155" t="str">
            <v>BÜŞRA DÜZGÜN</v>
          </cell>
          <cell r="R155" t="str">
            <v>Matematik</v>
          </cell>
        </row>
        <row r="156">
          <cell r="C156">
            <v>198</v>
          </cell>
          <cell r="D156" t="str">
            <v>RABİA BÜŞRA ÖZTOPRAK</v>
          </cell>
          <cell r="R156" t="str">
            <v>Biyoloji</v>
          </cell>
        </row>
        <row r="157">
          <cell r="C157">
            <v>216</v>
          </cell>
          <cell r="D157" t="str">
            <v>ABDULKADİR SAFA</v>
          </cell>
          <cell r="R157" t="str">
            <v>Biyoloji</v>
          </cell>
        </row>
        <row r="158">
          <cell r="C158">
            <v>266</v>
          </cell>
          <cell r="D158" t="str">
            <v>ZELİHA ATLIĞ</v>
          </cell>
          <cell r="R158" t="str">
            <v>Edebiyat</v>
          </cell>
        </row>
        <row r="159">
          <cell r="C159">
            <v>305</v>
          </cell>
          <cell r="D159" t="str">
            <v>ÖMER KALEM</v>
          </cell>
          <cell r="R159" t="str">
            <v>Fizik</v>
          </cell>
        </row>
        <row r="160">
          <cell r="C160">
            <v>408</v>
          </cell>
          <cell r="D160" t="str">
            <v>AYŞEGÜL YILDIRIM</v>
          </cell>
          <cell r="R160" t="str">
            <v>Geometri</v>
          </cell>
        </row>
        <row r="161">
          <cell r="C161">
            <v>432</v>
          </cell>
          <cell r="D161" t="str">
            <v>SENA ENSARİ</v>
          </cell>
          <cell r="R161" t="str">
            <v>İngilizce</v>
          </cell>
        </row>
        <row r="162">
          <cell r="C162">
            <v>457</v>
          </cell>
          <cell r="D162" t="str">
            <v>MUHAMMED MALİK DOĞAN</v>
          </cell>
          <cell r="R162" t="str">
            <v>Fizik</v>
          </cell>
        </row>
        <row r="163">
          <cell r="C163">
            <v>459</v>
          </cell>
          <cell r="D163" t="str">
            <v>YUSUF İNAN</v>
          </cell>
          <cell r="R163" t="str">
            <v>Matematik</v>
          </cell>
        </row>
        <row r="164">
          <cell r="C164">
            <v>487</v>
          </cell>
          <cell r="D164" t="str">
            <v>MEHMET DUZCUOSMANOĞ</v>
          </cell>
          <cell r="R164" t="str">
            <v>Kimya</v>
          </cell>
        </row>
        <row r="165">
          <cell r="C165">
            <v>500</v>
          </cell>
          <cell r="D165" t="str">
            <v>NURAY EMEKTAR</v>
          </cell>
          <cell r="R165" t="str">
            <v>Matematik</v>
          </cell>
        </row>
        <row r="166">
          <cell r="C166">
            <v>505</v>
          </cell>
          <cell r="D166" t="str">
            <v>ABDÜSSELAM YILDIZ</v>
          </cell>
          <cell r="R166" t="str">
            <v>Geometri</v>
          </cell>
        </row>
        <row r="167">
          <cell r="C167">
            <v>521</v>
          </cell>
          <cell r="D167" t="str">
            <v>BARIŞ USLU</v>
          </cell>
          <cell r="R167" t="str">
            <v>Fizik</v>
          </cell>
        </row>
        <row r="168">
          <cell r="C168">
            <v>531</v>
          </cell>
          <cell r="D168" t="str">
            <v>TURAN FURKAN TOPAK</v>
          </cell>
          <cell r="R168" t="str">
            <v>Edebiyat</v>
          </cell>
        </row>
        <row r="169">
          <cell r="C169">
            <v>535</v>
          </cell>
          <cell r="D169" t="str">
            <v>MELİH SEYİT HASTEKKEŞİN</v>
          </cell>
          <cell r="R169" t="str">
            <v>Matematik</v>
          </cell>
        </row>
        <row r="170">
          <cell r="C170">
            <v>542</v>
          </cell>
          <cell r="D170" t="str">
            <v>GÖKTUĞ KOCA</v>
          </cell>
          <cell r="R170" t="str">
            <v>Biyoloji</v>
          </cell>
        </row>
        <row r="171">
          <cell r="C171">
            <v>545</v>
          </cell>
          <cell r="D171" t="str">
            <v>ŞENAY GÜNAL</v>
          </cell>
        </row>
        <row r="172">
          <cell r="C172">
            <v>547</v>
          </cell>
          <cell r="D172" t="str">
            <v>HATİCE SOYSAL</v>
          </cell>
          <cell r="R172" t="str">
            <v>Kimya</v>
          </cell>
        </row>
        <row r="173">
          <cell r="C173">
            <v>563</v>
          </cell>
          <cell r="D173" t="str">
            <v>MUSTAFA KAYGISIZ</v>
          </cell>
          <cell r="R173" t="str">
            <v>Fizik</v>
          </cell>
        </row>
        <row r="174">
          <cell r="C174">
            <v>569</v>
          </cell>
          <cell r="D174" t="str">
            <v>KALENDER ERDOĞAN</v>
          </cell>
          <cell r="R174" t="str">
            <v>Matematik</v>
          </cell>
        </row>
        <row r="175">
          <cell r="C175">
            <v>572</v>
          </cell>
          <cell r="D175" t="str">
            <v>MELİKE YAĞAN</v>
          </cell>
          <cell r="R175" t="str">
            <v>İngilizce</v>
          </cell>
        </row>
        <row r="176">
          <cell r="C176">
            <v>579</v>
          </cell>
          <cell r="D176" t="str">
            <v>ÖMER ANIL POLAT</v>
          </cell>
          <cell r="R176" t="str">
            <v>Fizik</v>
          </cell>
        </row>
        <row r="177">
          <cell r="C177">
            <v>580</v>
          </cell>
          <cell r="D177" t="str">
            <v>ELİF YILMAZ</v>
          </cell>
          <cell r="R177" t="str">
            <v>İngilizce</v>
          </cell>
        </row>
        <row r="178">
          <cell r="C178">
            <v>590</v>
          </cell>
          <cell r="D178" t="str">
            <v>GÖKTÜRK FURKAN UZUNLU</v>
          </cell>
          <cell r="R178" t="str">
            <v>Biyoloji</v>
          </cell>
        </row>
        <row r="179">
          <cell r="C179">
            <v>593</v>
          </cell>
          <cell r="D179" t="str">
            <v>HASAN YÜKSEL</v>
          </cell>
          <cell r="R179" t="str">
            <v>İngilizce</v>
          </cell>
        </row>
        <row r="180">
          <cell r="C180">
            <v>603</v>
          </cell>
          <cell r="D180" t="str">
            <v>OĞUZHAN DURMUŞÇELEBİ</v>
          </cell>
          <cell r="R180" t="str">
            <v>Geometri</v>
          </cell>
        </row>
        <row r="181">
          <cell r="C181">
            <v>610</v>
          </cell>
          <cell r="D181" t="str">
            <v>MEHMET ALTAY GÜRBÜZ</v>
          </cell>
          <cell r="R181" t="str">
            <v>Geometri</v>
          </cell>
        </row>
      </sheetData>
      <sheetData sheetId="2">
        <row r="3">
          <cell r="C3">
            <v>19</v>
          </cell>
          <cell r="D3" t="str">
            <v>BURAK AĞINGİL</v>
          </cell>
          <cell r="P3" t="str">
            <v>Matematik</v>
          </cell>
        </row>
        <row r="4">
          <cell r="C4">
            <v>215</v>
          </cell>
          <cell r="D4" t="str">
            <v>METEHAN MEŞELİ</v>
          </cell>
          <cell r="P4" t="str">
            <v>Geometri</v>
          </cell>
        </row>
        <row r="5">
          <cell r="C5">
            <v>230</v>
          </cell>
          <cell r="D5" t="str">
            <v>GAMZE KARABULUT</v>
          </cell>
          <cell r="P5" t="str">
            <v>Tarih</v>
          </cell>
        </row>
        <row r="6">
          <cell r="C6">
            <v>316</v>
          </cell>
          <cell r="D6" t="str">
            <v>TUĞÇE TÜRKOĞLU</v>
          </cell>
          <cell r="P6" t="str">
            <v>Matematik</v>
          </cell>
        </row>
        <row r="7">
          <cell r="C7">
            <v>381</v>
          </cell>
          <cell r="D7" t="str">
            <v>SENA ÖZDEMİR</v>
          </cell>
          <cell r="P7" t="str">
            <v>Tarih</v>
          </cell>
        </row>
        <row r="8">
          <cell r="C8">
            <v>562</v>
          </cell>
          <cell r="D8" t="str">
            <v>AHMET CAN GÜRLEK</v>
          </cell>
          <cell r="P8" t="str">
            <v>Geometri</v>
          </cell>
        </row>
        <row r="9">
          <cell r="C9">
            <v>575</v>
          </cell>
          <cell r="D9" t="str">
            <v>ÖMER OSMAN BURAN</v>
          </cell>
          <cell r="P9" t="str">
            <v>Matematik</v>
          </cell>
        </row>
        <row r="10">
          <cell r="C10">
            <v>545</v>
          </cell>
          <cell r="D10" t="str">
            <v>ŞENAY GÜNAL</v>
          </cell>
          <cell r="P10" t="str">
            <v>Tarih</v>
          </cell>
        </row>
      </sheetData>
      <sheetData sheetId="3">
        <row r="3">
          <cell r="C3">
            <v>29</v>
          </cell>
          <cell r="D3" t="str">
            <v>MERVE YAĞMUR</v>
          </cell>
          <cell r="R3" t="str">
            <v>Geometri</v>
          </cell>
        </row>
        <row r="4">
          <cell r="C4">
            <v>59</v>
          </cell>
          <cell r="D4" t="str">
            <v>MERVE YILMAZ</v>
          </cell>
          <cell r="R4" t="str">
            <v>İnkılap</v>
          </cell>
        </row>
        <row r="5">
          <cell r="C5">
            <v>188</v>
          </cell>
          <cell r="D5" t="str">
            <v>ÇİLEM KARAMAN</v>
          </cell>
          <cell r="R5" t="str">
            <v>Fizik</v>
          </cell>
        </row>
        <row r="6">
          <cell r="C6">
            <v>189</v>
          </cell>
          <cell r="D6" t="str">
            <v>GÖKHAN ÇULFACI</v>
          </cell>
          <cell r="R6" t="str">
            <v>Fizik</v>
          </cell>
        </row>
        <row r="7">
          <cell r="C7">
            <v>191</v>
          </cell>
          <cell r="D7" t="str">
            <v>BURAK ODACI</v>
          </cell>
          <cell r="R7" t="str">
            <v>Edebiyat</v>
          </cell>
        </row>
        <row r="8">
          <cell r="C8">
            <v>193</v>
          </cell>
          <cell r="D8" t="str">
            <v>HÜRMET KÜÇÜKKATIRCI</v>
          </cell>
          <cell r="R8" t="str">
            <v>Geometri</v>
          </cell>
        </row>
        <row r="9">
          <cell r="C9">
            <v>201</v>
          </cell>
          <cell r="D9" t="str">
            <v>MUSTAFA KAHRAMAN</v>
          </cell>
          <cell r="R9" t="str">
            <v>Fizik</v>
          </cell>
        </row>
        <row r="10">
          <cell r="C10">
            <v>217</v>
          </cell>
          <cell r="D10" t="str">
            <v>HÜSEYİN BERK KUZU</v>
          </cell>
          <cell r="R10" t="str">
            <v>Fizik</v>
          </cell>
        </row>
        <row r="11">
          <cell r="C11">
            <v>227</v>
          </cell>
          <cell r="D11" t="str">
            <v>GÜLDENUR SOYLU</v>
          </cell>
          <cell r="R11" t="str">
            <v>Edebiyat</v>
          </cell>
        </row>
        <row r="12">
          <cell r="C12">
            <v>234</v>
          </cell>
          <cell r="D12" t="str">
            <v>EMRE AYDEMİR</v>
          </cell>
          <cell r="R12" t="str">
            <v>Fizik</v>
          </cell>
        </row>
        <row r="13">
          <cell r="C13">
            <v>238</v>
          </cell>
          <cell r="D13" t="str">
            <v>HARUN HAZAR BAHRAN</v>
          </cell>
          <cell r="R13" t="str">
            <v>Fizik</v>
          </cell>
        </row>
        <row r="14">
          <cell r="C14">
            <v>327</v>
          </cell>
          <cell r="D14" t="str">
            <v>ABDULLAH DELİCE</v>
          </cell>
          <cell r="R14" t="str">
            <v>Fizik</v>
          </cell>
        </row>
        <row r="15">
          <cell r="C15">
            <v>354</v>
          </cell>
          <cell r="D15" t="str">
            <v>MEHMET ERMAN</v>
          </cell>
          <cell r="R15" t="str">
            <v>Fizik</v>
          </cell>
        </row>
        <row r="16">
          <cell r="C16">
            <v>357</v>
          </cell>
          <cell r="D16" t="str">
            <v>FURKAN NEZİR KOÇ</v>
          </cell>
          <cell r="R16" t="str">
            <v>Kimya</v>
          </cell>
        </row>
        <row r="17">
          <cell r="C17">
            <v>361</v>
          </cell>
          <cell r="D17" t="str">
            <v>MUSTAFA BURAK KOÇYİĞİT</v>
          </cell>
          <cell r="R17" t="str">
            <v>Felsefe</v>
          </cell>
        </row>
        <row r="18">
          <cell r="C18">
            <v>365</v>
          </cell>
          <cell r="D18" t="str">
            <v>SELİN GÖKÇE ÖZ</v>
          </cell>
          <cell r="R18" t="str">
            <v>İnkılap</v>
          </cell>
        </row>
        <row r="19">
          <cell r="C19">
            <v>369</v>
          </cell>
          <cell r="D19" t="str">
            <v>KÜBRA EKİNCİ</v>
          </cell>
          <cell r="R19" t="str">
            <v>İnkılap</v>
          </cell>
        </row>
        <row r="20">
          <cell r="C20">
            <v>370</v>
          </cell>
          <cell r="D20" t="str">
            <v>OĞUZHAN TAŞ</v>
          </cell>
          <cell r="R20" t="str">
            <v>Fizik</v>
          </cell>
        </row>
        <row r="21">
          <cell r="C21">
            <v>373</v>
          </cell>
          <cell r="D21" t="str">
            <v>MUHAMMED SAİD AYDIN</v>
          </cell>
          <cell r="R21" t="str">
            <v>İngilizce</v>
          </cell>
        </row>
        <row r="22">
          <cell r="C22">
            <v>377</v>
          </cell>
          <cell r="D22" t="str">
            <v>MUSA ERSÖZLÜ</v>
          </cell>
          <cell r="R22" t="str">
            <v>Felsefe</v>
          </cell>
        </row>
        <row r="23">
          <cell r="C23">
            <v>393</v>
          </cell>
          <cell r="D23" t="str">
            <v>EMRE BATUHAN KENGER</v>
          </cell>
          <cell r="R23" t="str">
            <v>Geometri</v>
          </cell>
        </row>
        <row r="24">
          <cell r="C24">
            <v>397</v>
          </cell>
          <cell r="D24" t="str">
            <v>DİNEM SALI</v>
          </cell>
          <cell r="R24" t="str">
            <v>İnkılap</v>
          </cell>
        </row>
        <row r="25">
          <cell r="C25">
            <v>399</v>
          </cell>
          <cell r="D25" t="str">
            <v>ÖYKÜ SU SEZEN</v>
          </cell>
          <cell r="R25" t="str">
            <v>Dil ve Anl</v>
          </cell>
        </row>
        <row r="26">
          <cell r="C26">
            <v>402</v>
          </cell>
          <cell r="D26" t="str">
            <v>BEYZA KARAHÜSEYİN</v>
          </cell>
          <cell r="R26" t="str">
            <v>İnkılap</v>
          </cell>
        </row>
        <row r="27">
          <cell r="C27">
            <v>407</v>
          </cell>
          <cell r="D27" t="str">
            <v>GÜLSÜM AYŞE VAROL</v>
          </cell>
          <cell r="R27" t="str">
            <v>Felsefe</v>
          </cell>
        </row>
        <row r="28">
          <cell r="C28">
            <v>414</v>
          </cell>
          <cell r="D28" t="str">
            <v>BETÜL ATİK</v>
          </cell>
          <cell r="R28" t="str">
            <v>İnkılap</v>
          </cell>
        </row>
        <row r="29">
          <cell r="C29">
            <v>415</v>
          </cell>
          <cell r="D29" t="str">
            <v>CANAN ÖZÇELİK</v>
          </cell>
          <cell r="R29" t="str">
            <v>İnkılap</v>
          </cell>
        </row>
        <row r="30">
          <cell r="C30">
            <v>417</v>
          </cell>
          <cell r="D30" t="str">
            <v>EYYÜP MİRAÇ SARIGÜL</v>
          </cell>
          <cell r="R30" t="str">
            <v>Kimya</v>
          </cell>
        </row>
        <row r="31">
          <cell r="C31">
            <v>423</v>
          </cell>
          <cell r="D31" t="str">
            <v>BATUHAN DENİZ</v>
          </cell>
          <cell r="R31" t="str">
            <v>Fizik</v>
          </cell>
        </row>
        <row r="32">
          <cell r="C32">
            <v>425</v>
          </cell>
          <cell r="D32" t="str">
            <v>MÜESSER ÇOPUR</v>
          </cell>
          <cell r="R32" t="str">
            <v>İngilizce</v>
          </cell>
        </row>
        <row r="34">
          <cell r="C34">
            <v>80</v>
          </cell>
          <cell r="D34" t="str">
            <v>SEDANUR TEKİN</v>
          </cell>
          <cell r="R34" t="str">
            <v>Edebiyat</v>
          </cell>
        </row>
        <row r="35">
          <cell r="C35">
            <v>122</v>
          </cell>
          <cell r="D35" t="str">
            <v>CANER BEKTAŞ</v>
          </cell>
          <cell r="R35" t="str">
            <v>Edebiyat</v>
          </cell>
        </row>
        <row r="36">
          <cell r="C36">
            <v>182</v>
          </cell>
          <cell r="D36" t="str">
            <v>BURAK OĞULCAN SAYGILI</v>
          </cell>
          <cell r="R36" t="str">
            <v>Geometri</v>
          </cell>
        </row>
        <row r="37">
          <cell r="C37">
            <v>185</v>
          </cell>
          <cell r="D37" t="str">
            <v>KÜBRA ÖZDEMİR</v>
          </cell>
          <cell r="R37" t="str">
            <v>Fizik</v>
          </cell>
        </row>
        <row r="38">
          <cell r="C38">
            <v>187</v>
          </cell>
          <cell r="D38" t="str">
            <v>BİLGE ARSLAN</v>
          </cell>
          <cell r="R38" t="str">
            <v>Fizik</v>
          </cell>
        </row>
        <row r="39">
          <cell r="C39">
            <v>194</v>
          </cell>
          <cell r="D39" t="str">
            <v>HATİCE ŞEYMA MARAŞLI</v>
          </cell>
          <cell r="R39" t="str">
            <v>İnkılap</v>
          </cell>
        </row>
        <row r="40">
          <cell r="C40">
            <v>207</v>
          </cell>
          <cell r="D40" t="str">
            <v>EMRE HALICI</v>
          </cell>
          <cell r="R40" t="str">
            <v>Matematik</v>
          </cell>
        </row>
        <row r="41">
          <cell r="C41">
            <v>221</v>
          </cell>
          <cell r="D41" t="str">
            <v>ASLIHAN GÜNGÖRDÜ</v>
          </cell>
          <cell r="R41" t="str">
            <v>Fizik</v>
          </cell>
        </row>
        <row r="42">
          <cell r="C42">
            <v>226</v>
          </cell>
          <cell r="D42" t="str">
            <v>EDA JAN YILMAZ</v>
          </cell>
          <cell r="R42" t="str">
            <v>Fizik</v>
          </cell>
        </row>
        <row r="43">
          <cell r="C43">
            <v>228</v>
          </cell>
          <cell r="D43" t="str">
            <v>AHMET PARAK</v>
          </cell>
          <cell r="R43" t="str">
            <v>Geometri</v>
          </cell>
        </row>
        <row r="44">
          <cell r="C44">
            <v>239</v>
          </cell>
          <cell r="D44" t="str">
            <v>ÖMER FARUK ERSUNGUR</v>
          </cell>
          <cell r="R44" t="str">
            <v>Geometri</v>
          </cell>
        </row>
        <row r="45">
          <cell r="C45">
            <v>260</v>
          </cell>
          <cell r="D45" t="str">
            <v>FATİH EMRE ŞANVERDİ</v>
          </cell>
          <cell r="R45" t="str">
            <v>Fizik</v>
          </cell>
        </row>
        <row r="46">
          <cell r="C46">
            <v>322</v>
          </cell>
          <cell r="D46" t="str">
            <v>Ebru ALTINER</v>
          </cell>
          <cell r="R46" t="str">
            <v>Fizik</v>
          </cell>
        </row>
        <row r="47">
          <cell r="C47">
            <v>340</v>
          </cell>
          <cell r="D47" t="str">
            <v>SÜMEYYE YILDIZ</v>
          </cell>
          <cell r="R47" t="str">
            <v>Fizik</v>
          </cell>
        </row>
        <row r="48">
          <cell r="C48">
            <v>345</v>
          </cell>
          <cell r="D48" t="str">
            <v>MUSA KILIÇ</v>
          </cell>
          <cell r="R48" t="str">
            <v>İngilizce</v>
          </cell>
        </row>
        <row r="49">
          <cell r="C49">
            <v>351</v>
          </cell>
          <cell r="D49" t="str">
            <v>KÜBRA ÇAYLI</v>
          </cell>
          <cell r="R49" t="str">
            <v>Fizik</v>
          </cell>
        </row>
        <row r="50">
          <cell r="C50">
            <v>355</v>
          </cell>
          <cell r="D50" t="str">
            <v>SAFİYE FİGEN</v>
          </cell>
          <cell r="R50" t="str">
            <v>Fizik</v>
          </cell>
        </row>
        <row r="51">
          <cell r="C51">
            <v>356</v>
          </cell>
          <cell r="D51" t="str">
            <v>MERVE KADIOĞLUGİL</v>
          </cell>
          <cell r="R51" t="str">
            <v>İngilizce</v>
          </cell>
        </row>
        <row r="52">
          <cell r="C52">
            <v>366</v>
          </cell>
          <cell r="D52" t="str">
            <v>MÜGE ERSAYDI</v>
          </cell>
          <cell r="R52" t="str">
            <v>Geometri</v>
          </cell>
        </row>
        <row r="53">
          <cell r="C53">
            <v>375</v>
          </cell>
          <cell r="D53" t="str">
            <v>SEVİM HANÇER</v>
          </cell>
          <cell r="R53" t="str">
            <v>İngilizce</v>
          </cell>
        </row>
        <row r="54">
          <cell r="C54">
            <v>380</v>
          </cell>
          <cell r="D54" t="str">
            <v>ESMA EMRE</v>
          </cell>
          <cell r="R54" t="str">
            <v>Fizik</v>
          </cell>
        </row>
        <row r="55">
          <cell r="C55">
            <v>400</v>
          </cell>
          <cell r="D55" t="str">
            <v>MÜCAHİD ÜSTÜN</v>
          </cell>
          <cell r="R55" t="str">
            <v>İngilizce</v>
          </cell>
        </row>
        <row r="56">
          <cell r="C56">
            <v>419</v>
          </cell>
          <cell r="D56" t="str">
            <v>ÖZGE ÖZGER</v>
          </cell>
          <cell r="R56" t="str">
            <v>Geometri</v>
          </cell>
        </row>
        <row r="57">
          <cell r="C57">
            <v>421</v>
          </cell>
          <cell r="D57" t="str">
            <v>TOLGA KARPUZ</v>
          </cell>
          <cell r="R57" t="str">
            <v>Geometri</v>
          </cell>
        </row>
        <row r="58">
          <cell r="C58">
            <v>424</v>
          </cell>
          <cell r="D58" t="str">
            <v>FATMANUR AKSÖZ</v>
          </cell>
          <cell r="R58" t="str">
            <v>Fizik</v>
          </cell>
        </row>
        <row r="59">
          <cell r="C59">
            <v>426</v>
          </cell>
          <cell r="D59" t="str">
            <v>DİDEM HAZAL KARACA</v>
          </cell>
          <cell r="R59" t="str">
            <v>Fizik</v>
          </cell>
        </row>
        <row r="60">
          <cell r="C60">
            <v>433</v>
          </cell>
          <cell r="D60" t="str">
            <v>OĞUZHAN DENİZ TAŞCI</v>
          </cell>
          <cell r="R60" t="str">
            <v>Geometri</v>
          </cell>
        </row>
        <row r="61">
          <cell r="C61">
            <v>439</v>
          </cell>
          <cell r="D61" t="str">
            <v>FURKAN EMİN ÖZÇİNİ</v>
          </cell>
          <cell r="R61" t="str">
            <v>Matematik</v>
          </cell>
        </row>
        <row r="62">
          <cell r="C62">
            <v>442</v>
          </cell>
          <cell r="D62" t="str">
            <v>MERVE NUR KILIÇ</v>
          </cell>
          <cell r="R62" t="str">
            <v>İngilizce</v>
          </cell>
        </row>
        <row r="63">
          <cell r="C63">
            <v>445</v>
          </cell>
          <cell r="D63" t="str">
            <v>MEHMET KÜTAHNECİ</v>
          </cell>
          <cell r="R63" t="str">
            <v>İngilizce</v>
          </cell>
        </row>
        <row r="65">
          <cell r="C65">
            <v>114</v>
          </cell>
          <cell r="D65" t="str">
            <v>FURKAN YILMAZ</v>
          </cell>
          <cell r="R65" t="str">
            <v>Geometri</v>
          </cell>
        </row>
        <row r="66">
          <cell r="C66">
            <v>150</v>
          </cell>
          <cell r="D66" t="str">
            <v>MERT ÇOKÇA</v>
          </cell>
          <cell r="R66" t="str">
            <v>Fizik</v>
          </cell>
        </row>
        <row r="67">
          <cell r="C67">
            <v>197</v>
          </cell>
          <cell r="D67" t="str">
            <v>SEDA SOLMAZ</v>
          </cell>
          <cell r="R67" t="str">
            <v>Fizik</v>
          </cell>
        </row>
        <row r="68">
          <cell r="C68">
            <v>205</v>
          </cell>
          <cell r="D68" t="str">
            <v>MERVE KILIÇ</v>
          </cell>
          <cell r="R68" t="str">
            <v>Fizik</v>
          </cell>
        </row>
        <row r="69">
          <cell r="C69">
            <v>210</v>
          </cell>
          <cell r="D69" t="str">
            <v>AYŞENUR KARAÇAM</v>
          </cell>
          <cell r="R69" t="str">
            <v>Geometri</v>
          </cell>
        </row>
        <row r="70">
          <cell r="C70">
            <v>219</v>
          </cell>
          <cell r="D70" t="str">
            <v>ÖMER FURKAN ŞAHİN</v>
          </cell>
          <cell r="R70" t="str">
            <v>Edebiyat</v>
          </cell>
        </row>
        <row r="71">
          <cell r="C71">
            <v>231</v>
          </cell>
          <cell r="D71" t="str">
            <v>FATMA BEŞLER</v>
          </cell>
          <cell r="R71" t="str">
            <v>İngilizce</v>
          </cell>
        </row>
        <row r="72">
          <cell r="C72">
            <v>233</v>
          </cell>
          <cell r="D72" t="str">
            <v>EREN ORHAN</v>
          </cell>
          <cell r="R72" t="str">
            <v>İngilizce</v>
          </cell>
        </row>
        <row r="73">
          <cell r="C73">
            <v>255</v>
          </cell>
          <cell r="D73" t="str">
            <v>KÜBRA ÖZÇANDIR</v>
          </cell>
          <cell r="R73" t="str">
            <v>Fizik</v>
          </cell>
        </row>
        <row r="74">
          <cell r="C74">
            <v>318</v>
          </cell>
          <cell r="D74" t="str">
            <v>MESUT ÜLKEN</v>
          </cell>
          <cell r="R74" t="str">
            <v>Geometri</v>
          </cell>
        </row>
        <row r="75">
          <cell r="C75">
            <v>319</v>
          </cell>
          <cell r="D75" t="str">
            <v>ALİ KAYALI</v>
          </cell>
          <cell r="R75" t="str">
            <v>Geometri</v>
          </cell>
        </row>
        <row r="76">
          <cell r="C76">
            <v>324</v>
          </cell>
          <cell r="D76" t="str">
            <v>ORHAN TURAN</v>
          </cell>
          <cell r="R76" t="str">
            <v>İngilizce</v>
          </cell>
        </row>
        <row r="77">
          <cell r="C77">
            <v>333</v>
          </cell>
          <cell r="D77" t="str">
            <v>MERVE GÜL ULU</v>
          </cell>
          <cell r="R77" t="str">
            <v>İngilizce</v>
          </cell>
        </row>
        <row r="78">
          <cell r="C78">
            <v>353</v>
          </cell>
          <cell r="D78" t="str">
            <v>EDA GÖK</v>
          </cell>
          <cell r="R78" t="str">
            <v>Dil ve Anl.</v>
          </cell>
        </row>
        <row r="79">
          <cell r="C79">
            <v>358</v>
          </cell>
          <cell r="D79" t="str">
            <v>HÜSEYİN DİKİCİ</v>
          </cell>
          <cell r="R79" t="str">
            <v>Fizik</v>
          </cell>
        </row>
        <row r="80">
          <cell r="C80">
            <v>359</v>
          </cell>
          <cell r="D80" t="str">
            <v>MAKBULE GÖZKENÇ</v>
          </cell>
          <cell r="R80" t="str">
            <v>Fizik</v>
          </cell>
        </row>
        <row r="81">
          <cell r="C81">
            <v>362</v>
          </cell>
          <cell r="D81" t="str">
            <v>MUHAMMET NAVRUZ</v>
          </cell>
          <cell r="R81" t="str">
            <v>Biyoloji</v>
          </cell>
        </row>
        <row r="82">
          <cell r="C82">
            <v>367</v>
          </cell>
          <cell r="D82" t="str">
            <v>HATİCE SARIOĞLU</v>
          </cell>
          <cell r="R82" t="str">
            <v>Geometri</v>
          </cell>
        </row>
        <row r="83">
          <cell r="C83">
            <v>371</v>
          </cell>
          <cell r="D83" t="str">
            <v>SEZER KILIÇ</v>
          </cell>
          <cell r="R83" t="str">
            <v>İngilizce</v>
          </cell>
        </row>
        <row r="84">
          <cell r="C84">
            <v>376</v>
          </cell>
          <cell r="D84" t="str">
            <v>FURKAN KIZILTOPRAK</v>
          </cell>
          <cell r="R84" t="str">
            <v>Edebiyat</v>
          </cell>
        </row>
        <row r="85">
          <cell r="C85">
            <v>382</v>
          </cell>
          <cell r="D85" t="str">
            <v>DİLAY YAVUZ</v>
          </cell>
          <cell r="R85" t="str">
            <v>Geometri</v>
          </cell>
        </row>
        <row r="86">
          <cell r="C86">
            <v>383</v>
          </cell>
          <cell r="D86" t="str">
            <v>ENES YILDIZ</v>
          </cell>
          <cell r="R86" t="str">
            <v>Edebiyat</v>
          </cell>
        </row>
        <row r="87">
          <cell r="C87">
            <v>386</v>
          </cell>
          <cell r="D87" t="str">
            <v>ÖZGE ÖZEL</v>
          </cell>
          <cell r="R87" t="str">
            <v>Edebiyat</v>
          </cell>
        </row>
        <row r="88">
          <cell r="C88">
            <v>392</v>
          </cell>
          <cell r="D88" t="str">
            <v>SELVET AKKAPLAN</v>
          </cell>
          <cell r="R88" t="str">
            <v>Fizik</v>
          </cell>
        </row>
        <row r="89">
          <cell r="C89">
            <v>394</v>
          </cell>
          <cell r="D89" t="str">
            <v>MUHAMMED ÇAĞRI POLAT</v>
          </cell>
          <cell r="R89" t="str">
            <v>Matematik</v>
          </cell>
        </row>
        <row r="90">
          <cell r="C90">
            <v>428</v>
          </cell>
          <cell r="D90" t="str">
            <v>KADRİYE ÇADIRCI</v>
          </cell>
          <cell r="R90" t="str">
            <v>Dil ve Anl.</v>
          </cell>
        </row>
        <row r="91">
          <cell r="C91">
            <v>458</v>
          </cell>
          <cell r="D91" t="str">
            <v>MEHMET BUĞRA HANÇERLİOĞLU</v>
          </cell>
          <cell r="R91" t="str">
            <v>İngilizce</v>
          </cell>
        </row>
        <row r="92">
          <cell r="C92">
            <v>478</v>
          </cell>
          <cell r="D92" t="str">
            <v>MELTEM KÜBRA ÜSTÜNBAŞ</v>
          </cell>
          <cell r="R92" t="str">
            <v>Fizik</v>
          </cell>
        </row>
        <row r="93">
          <cell r="D93" t="str">
            <v>Gökhan ERZİN</v>
          </cell>
          <cell r="R93" t="str">
            <v>Fizik</v>
          </cell>
        </row>
        <row r="94">
          <cell r="D94" t="str">
            <v>Ersen KOZAN</v>
          </cell>
          <cell r="R94" t="str">
            <v>İnkılap</v>
          </cell>
        </row>
        <row r="96">
          <cell r="C96">
            <v>1</v>
          </cell>
          <cell r="D96" t="str">
            <v>ONUR SAMED YEŞİLTAŞ</v>
          </cell>
          <cell r="R96" t="str">
            <v>Geometri</v>
          </cell>
        </row>
        <row r="97">
          <cell r="C97">
            <v>13</v>
          </cell>
          <cell r="D97" t="str">
            <v>AYŞE NUR PALUT</v>
          </cell>
          <cell r="R97" t="str">
            <v>Matematik</v>
          </cell>
        </row>
        <row r="98">
          <cell r="C98">
            <v>26</v>
          </cell>
          <cell r="D98" t="str">
            <v>SAİD BURAK SEYFİ</v>
          </cell>
          <cell r="R98" t="str">
            <v>Geometri</v>
          </cell>
        </row>
        <row r="99">
          <cell r="C99">
            <v>149</v>
          </cell>
          <cell r="D99" t="str">
            <v>BEKİR BÜYÜKÇELİK</v>
          </cell>
          <cell r="R99" t="str">
            <v>Geometri</v>
          </cell>
        </row>
        <row r="100">
          <cell r="C100">
            <v>170</v>
          </cell>
          <cell r="D100" t="str">
            <v>YUSUF AYDIN</v>
          </cell>
          <cell r="R100" t="str">
            <v>Geometri</v>
          </cell>
        </row>
        <row r="101">
          <cell r="C101">
            <v>180</v>
          </cell>
          <cell r="D101" t="str">
            <v>CANSU ZEYNEP KARTAL</v>
          </cell>
          <cell r="R101" t="str">
            <v>Fizik</v>
          </cell>
        </row>
        <row r="102">
          <cell r="C102">
            <v>195</v>
          </cell>
          <cell r="D102" t="str">
            <v>MEHMET KILIÇ</v>
          </cell>
          <cell r="R102" t="str">
            <v>Edebiyat</v>
          </cell>
        </row>
        <row r="103">
          <cell r="C103">
            <v>214</v>
          </cell>
          <cell r="D103" t="str">
            <v>İBRAHİM GÜNGEN</v>
          </cell>
          <cell r="R103" t="str">
            <v>İngilizce</v>
          </cell>
        </row>
        <row r="104">
          <cell r="C104">
            <v>218</v>
          </cell>
          <cell r="D104" t="str">
            <v>MEFTUNE UYAR</v>
          </cell>
          <cell r="R104" t="str">
            <v>İngilizce</v>
          </cell>
        </row>
        <row r="105">
          <cell r="C105">
            <v>224</v>
          </cell>
          <cell r="D105" t="str">
            <v>EFECAN ERKİLET</v>
          </cell>
          <cell r="R105" t="str">
            <v>Geometri</v>
          </cell>
        </row>
        <row r="106">
          <cell r="C106">
            <v>229</v>
          </cell>
          <cell r="D106" t="str">
            <v>MUALLA İNCİALAN</v>
          </cell>
          <cell r="R106" t="str">
            <v>Dil ve Anl.</v>
          </cell>
        </row>
        <row r="107">
          <cell r="C107">
            <v>256</v>
          </cell>
          <cell r="D107" t="str">
            <v>NAVRUZ NUR ALDEMİR</v>
          </cell>
          <cell r="R107" t="str">
            <v>Fizik</v>
          </cell>
        </row>
        <row r="108">
          <cell r="C108">
            <v>346</v>
          </cell>
          <cell r="D108" t="str">
            <v>BUSE NAZ ÇANDIR</v>
          </cell>
          <cell r="R108" t="str">
            <v>Fizik</v>
          </cell>
        </row>
        <row r="109">
          <cell r="C109">
            <v>347</v>
          </cell>
          <cell r="D109" t="str">
            <v>AHMET ARAL</v>
          </cell>
          <cell r="R109" t="str">
            <v>Geometri</v>
          </cell>
        </row>
        <row r="110">
          <cell r="C110">
            <v>348</v>
          </cell>
          <cell r="D110" t="str">
            <v>HASGÜL YEŞİLYURT</v>
          </cell>
          <cell r="R110" t="str">
            <v>Dil ve Anl.</v>
          </cell>
        </row>
        <row r="111">
          <cell r="C111">
            <v>350</v>
          </cell>
          <cell r="D111" t="str">
            <v>CANER CAMBAZ</v>
          </cell>
          <cell r="R111" t="str">
            <v>Fizik</v>
          </cell>
        </row>
        <row r="112">
          <cell r="C112">
            <v>360</v>
          </cell>
          <cell r="D112" t="str">
            <v>MEHMET EMRE KARACABEY</v>
          </cell>
          <cell r="R112" t="str">
            <v>İngilizce</v>
          </cell>
        </row>
        <row r="113">
          <cell r="C113">
            <v>384</v>
          </cell>
          <cell r="D113" t="str">
            <v>OĞUZHAN ÜNSAL</v>
          </cell>
          <cell r="R113" t="str">
            <v>İngilizce</v>
          </cell>
        </row>
        <row r="114">
          <cell r="C114">
            <v>388</v>
          </cell>
          <cell r="D114" t="str">
            <v>MUSTAFA ARMUT</v>
          </cell>
          <cell r="R114" t="str">
            <v>Matematik</v>
          </cell>
        </row>
        <row r="115">
          <cell r="C115">
            <v>390</v>
          </cell>
          <cell r="D115" t="str">
            <v>HANDE SAĞLAM</v>
          </cell>
          <cell r="R115" t="str">
            <v>Matematik</v>
          </cell>
        </row>
        <row r="116">
          <cell r="C116">
            <v>396</v>
          </cell>
          <cell r="D116" t="str">
            <v>NİMET AKKAYA</v>
          </cell>
          <cell r="R116" t="str">
            <v>İngilizce</v>
          </cell>
        </row>
        <row r="117">
          <cell r="C117">
            <v>398</v>
          </cell>
          <cell r="D117" t="str">
            <v>KÜBRA YILDIRIM</v>
          </cell>
          <cell r="R117" t="str">
            <v>Geometri</v>
          </cell>
        </row>
        <row r="118">
          <cell r="C118">
            <v>416</v>
          </cell>
          <cell r="D118" t="str">
            <v>MERVE YALÇIN</v>
          </cell>
          <cell r="R118" t="str">
            <v>Matematik</v>
          </cell>
        </row>
        <row r="119">
          <cell r="C119">
            <v>420</v>
          </cell>
          <cell r="D119" t="str">
            <v>MEDİNE SİNEM ÖZYÜREK</v>
          </cell>
          <cell r="R119" t="str">
            <v>Felsefe</v>
          </cell>
        </row>
        <row r="120">
          <cell r="C120">
            <v>429</v>
          </cell>
          <cell r="D120" t="str">
            <v>METE KAAN KARACA</v>
          </cell>
          <cell r="R120" t="str">
            <v>Matematik</v>
          </cell>
        </row>
        <row r="121">
          <cell r="C121">
            <v>434</v>
          </cell>
          <cell r="D121" t="str">
            <v>AYSİMA UĞURLU</v>
          </cell>
          <cell r="R121" t="str">
            <v>İngilizce</v>
          </cell>
        </row>
        <row r="122">
          <cell r="C122">
            <v>438</v>
          </cell>
          <cell r="D122" t="str">
            <v>ÖZDE AFŞAR</v>
          </cell>
          <cell r="R122" t="str">
            <v>Dil ve Anl.</v>
          </cell>
        </row>
        <row r="123">
          <cell r="C123">
            <v>444</v>
          </cell>
          <cell r="D123" t="str">
            <v>AHMET FURKAN YÜCEL</v>
          </cell>
          <cell r="R123" t="str">
            <v>Geometri</v>
          </cell>
        </row>
        <row r="124">
          <cell r="C124">
            <v>448</v>
          </cell>
          <cell r="D124" t="str">
            <v>HABİBE NUR KOÇAK</v>
          </cell>
          <cell r="R124" t="str">
            <v>İngilizce</v>
          </cell>
        </row>
        <row r="125">
          <cell r="C125">
            <v>451</v>
          </cell>
          <cell r="D125" t="str">
            <v>MERYEM CANAN DURAK</v>
          </cell>
          <cell r="R125" t="str">
            <v>İngilizce</v>
          </cell>
        </row>
        <row r="127">
          <cell r="C127">
            <v>3</v>
          </cell>
          <cell r="D127" t="str">
            <v>FURKAN COŞKUN</v>
          </cell>
          <cell r="R127" t="str">
            <v>Fizik</v>
          </cell>
        </row>
        <row r="128">
          <cell r="C128">
            <v>11</v>
          </cell>
          <cell r="D128" t="str">
            <v>HÜSEYİN YİĞİTOĞLU</v>
          </cell>
          <cell r="R128" t="str">
            <v>Fizik</v>
          </cell>
        </row>
        <row r="129">
          <cell r="C129">
            <v>141</v>
          </cell>
          <cell r="D129" t="str">
            <v>MUSTAFA AYVAZOĞLU</v>
          </cell>
          <cell r="R129" t="str">
            <v>İnkılap</v>
          </cell>
        </row>
        <row r="130">
          <cell r="C130">
            <v>147</v>
          </cell>
          <cell r="D130" t="str">
            <v>AHMET YAVUZ KARAHAN</v>
          </cell>
          <cell r="R130" t="str">
            <v>Matematik</v>
          </cell>
        </row>
        <row r="131">
          <cell r="C131">
            <v>162</v>
          </cell>
          <cell r="D131" t="str">
            <v>NECLA HARMAN</v>
          </cell>
          <cell r="R131" t="str">
            <v>Geometri</v>
          </cell>
        </row>
        <row r="132">
          <cell r="C132">
            <v>192</v>
          </cell>
          <cell r="D132" t="str">
            <v>PELİN ÇAĞLAR</v>
          </cell>
          <cell r="R132" t="str">
            <v>İngilizce</v>
          </cell>
        </row>
        <row r="133">
          <cell r="C133">
            <v>199</v>
          </cell>
          <cell r="D133" t="str">
            <v>KÜBRA NUR İŞÇİ</v>
          </cell>
          <cell r="R133" t="str">
            <v>Geometri</v>
          </cell>
        </row>
        <row r="134">
          <cell r="C134">
            <v>202</v>
          </cell>
          <cell r="D134" t="str">
            <v>ŞEYMA SELEN AYDEMİR</v>
          </cell>
          <cell r="R134" t="str">
            <v>Geometri</v>
          </cell>
        </row>
        <row r="135">
          <cell r="C135">
            <v>211</v>
          </cell>
          <cell r="D135" t="str">
            <v>HAMZA KARAKILIÇ</v>
          </cell>
          <cell r="R135" t="str">
            <v>İngilizce</v>
          </cell>
        </row>
        <row r="136">
          <cell r="C136">
            <v>212</v>
          </cell>
          <cell r="D136" t="str">
            <v>FATMA BETÜL GÖKSÜN</v>
          </cell>
          <cell r="R136" t="str">
            <v>Geometri</v>
          </cell>
        </row>
        <row r="137">
          <cell r="C137">
            <v>220</v>
          </cell>
          <cell r="D137" t="str">
            <v>ALPEREN ÜNALAN</v>
          </cell>
          <cell r="R137" t="str">
            <v>Fizik</v>
          </cell>
        </row>
        <row r="138">
          <cell r="C138">
            <v>222</v>
          </cell>
          <cell r="D138" t="str">
            <v>ŞEBNEM USLU</v>
          </cell>
          <cell r="R138" t="str">
            <v>İngilizce</v>
          </cell>
        </row>
        <row r="139">
          <cell r="C139">
            <v>235</v>
          </cell>
          <cell r="D139" t="str">
            <v>GÜPSE CANPOLAT</v>
          </cell>
          <cell r="R139" t="str">
            <v>Kimya</v>
          </cell>
        </row>
        <row r="140">
          <cell r="C140">
            <v>236</v>
          </cell>
          <cell r="D140" t="str">
            <v>EMİNE ALTIN ŞANLI</v>
          </cell>
          <cell r="R140" t="str">
            <v>Geometri</v>
          </cell>
        </row>
        <row r="141">
          <cell r="C141">
            <v>237</v>
          </cell>
          <cell r="D141" t="str">
            <v>ADEM KAYGISIZ</v>
          </cell>
          <cell r="R141" t="str">
            <v>İngilizce</v>
          </cell>
        </row>
        <row r="142">
          <cell r="C142">
            <v>339</v>
          </cell>
          <cell r="D142" t="str">
            <v>MERVE BAYAR</v>
          </cell>
          <cell r="R142" t="str">
            <v>Fizik</v>
          </cell>
        </row>
        <row r="143">
          <cell r="C143">
            <v>374</v>
          </cell>
          <cell r="D143" t="str">
            <v>FATMA FULDAN ERDOĞAN</v>
          </cell>
          <cell r="R143" t="str">
            <v>Fizik</v>
          </cell>
        </row>
        <row r="144">
          <cell r="C144">
            <v>391</v>
          </cell>
          <cell r="D144" t="str">
            <v>ADEM SINAĞ</v>
          </cell>
          <cell r="R144" t="str">
            <v>İngilizce</v>
          </cell>
        </row>
        <row r="145">
          <cell r="C145">
            <v>395</v>
          </cell>
          <cell r="D145" t="str">
            <v>MERVEHATUN BOYRAZ</v>
          </cell>
          <cell r="R145" t="str">
            <v>İngilizce</v>
          </cell>
        </row>
        <row r="146">
          <cell r="C146">
            <v>401</v>
          </cell>
          <cell r="D146" t="str">
            <v>ABDURRAHİM FURKAN BERBERO</v>
          </cell>
          <cell r="R146" t="str">
            <v>İngilizce</v>
          </cell>
        </row>
        <row r="147">
          <cell r="C147">
            <v>403</v>
          </cell>
          <cell r="D147" t="str">
            <v>BERNA ULUÇAY</v>
          </cell>
          <cell r="R147" t="str">
            <v>Kimya</v>
          </cell>
        </row>
        <row r="148">
          <cell r="C148">
            <v>404</v>
          </cell>
          <cell r="D148" t="str">
            <v>MEHMET DENİZ ERTÜZ</v>
          </cell>
          <cell r="R148" t="str">
            <v>Geometri</v>
          </cell>
        </row>
        <row r="149">
          <cell r="C149">
            <v>411</v>
          </cell>
          <cell r="D149" t="str">
            <v>ALPER METE AVŞAROĞLU</v>
          </cell>
          <cell r="R149" t="str">
            <v>İngilizce</v>
          </cell>
        </row>
        <row r="150">
          <cell r="C150">
            <v>436</v>
          </cell>
          <cell r="D150" t="str">
            <v>YASİN KAAN KAYA</v>
          </cell>
          <cell r="R150" t="str">
            <v>Fizik</v>
          </cell>
        </row>
        <row r="151">
          <cell r="C151">
            <v>447</v>
          </cell>
          <cell r="D151" t="str">
            <v>ESRA GÜN</v>
          </cell>
          <cell r="R151" t="str">
            <v>Kimya</v>
          </cell>
        </row>
        <row r="152">
          <cell r="C152">
            <v>449</v>
          </cell>
          <cell r="D152" t="str">
            <v>TURAN BAYAT</v>
          </cell>
          <cell r="R152" t="str">
            <v>Fizik</v>
          </cell>
        </row>
        <row r="153">
          <cell r="C153">
            <v>631</v>
          </cell>
          <cell r="D153" t="str">
            <v>M.EMRE SAY</v>
          </cell>
          <cell r="R153" t="str">
            <v>İngilizce</v>
          </cell>
        </row>
        <row r="154">
          <cell r="C154">
            <v>634</v>
          </cell>
          <cell r="D154" t="str">
            <v>R. EMİR GÜPGÜPOĞLU</v>
          </cell>
          <cell r="R154" t="str">
            <v>Matematik</v>
          </cell>
        </row>
        <row r="155">
          <cell r="C155">
            <v>635</v>
          </cell>
          <cell r="D155" t="str">
            <v>H. BURAK DEDEOĞLU</v>
          </cell>
          <cell r="R155" t="str">
            <v>Geometri</v>
          </cell>
        </row>
        <row r="156">
          <cell r="C156">
            <v>636</v>
          </cell>
          <cell r="D156" t="str">
            <v>ELMAS MUR</v>
          </cell>
          <cell r="R156" t="str">
            <v>İngilizce</v>
          </cell>
        </row>
      </sheetData>
      <sheetData sheetId="4">
        <row r="3">
          <cell r="C3">
            <v>181</v>
          </cell>
          <cell r="D3" t="str">
            <v>CUMHUR ŞENAVCI</v>
          </cell>
          <cell r="Q3" t="str">
            <v>Felsefe</v>
          </cell>
        </row>
        <row r="4">
          <cell r="C4">
            <v>206</v>
          </cell>
          <cell r="D4" t="str">
            <v>SÜLEYMAN ŞİGAN</v>
          </cell>
          <cell r="Q4" t="str">
            <v>Geometri</v>
          </cell>
        </row>
        <row r="5">
          <cell r="C5">
            <v>254</v>
          </cell>
          <cell r="D5" t="str">
            <v>BEYZA İĞDECİ</v>
          </cell>
          <cell r="Q5" t="str">
            <v>Matematik</v>
          </cell>
        </row>
        <row r="6">
          <cell r="C6">
            <v>278</v>
          </cell>
          <cell r="D6" t="str">
            <v>NAMIK KEMAL ÇELİKADAM</v>
          </cell>
          <cell r="Q6" t="str">
            <v>Matematik</v>
          </cell>
        </row>
        <row r="7">
          <cell r="C7">
            <v>418</v>
          </cell>
          <cell r="D7" t="str">
            <v>EREN UZUNHİSARCIKLI</v>
          </cell>
          <cell r="Q7" t="str">
            <v>Edebiyat</v>
          </cell>
        </row>
        <row r="8">
          <cell r="C8">
            <v>431</v>
          </cell>
          <cell r="D8" t="str">
            <v>MUTEBER MERVE KAPLAN</v>
          </cell>
          <cell r="Q8" t="str">
            <v>Geometri</v>
          </cell>
        </row>
        <row r="9">
          <cell r="C9">
            <v>437</v>
          </cell>
          <cell r="D9" t="str">
            <v>MUHAMMED SEYİT İMİR</v>
          </cell>
          <cell r="Q9" t="str">
            <v>Geometri</v>
          </cell>
        </row>
        <row r="10">
          <cell r="C10">
            <v>465</v>
          </cell>
          <cell r="D10" t="str">
            <v>MERVE ŞAHİN</v>
          </cell>
          <cell r="Q10" t="str">
            <v>İngilizce</v>
          </cell>
        </row>
        <row r="11">
          <cell r="C11">
            <v>637</v>
          </cell>
          <cell r="D11" t="str">
            <v>SADULLAH SERTAÇ SAYER</v>
          </cell>
          <cell r="Q11" t="str">
            <v>Matematik</v>
          </cell>
        </row>
        <row r="12">
          <cell r="C12">
            <v>638</v>
          </cell>
          <cell r="D12" t="str">
            <v>ŞEYMA BARIŞKAN</v>
          </cell>
          <cell r="Q12" t="str">
            <v>İngilizce</v>
          </cell>
        </row>
        <row r="13">
          <cell r="C13">
            <v>639</v>
          </cell>
          <cell r="D13" t="str">
            <v>ENES TEMİR</v>
          </cell>
          <cell r="Q13" t="str">
            <v>İngilizce</v>
          </cell>
        </row>
        <row r="14">
          <cell r="C14">
            <v>641</v>
          </cell>
          <cell r="D14" t="str">
            <v>BUKAN KOÇYİĞİT</v>
          </cell>
          <cell r="Q14" t="str">
            <v>Matematik</v>
          </cell>
        </row>
        <row r="15">
          <cell r="C15">
            <v>642</v>
          </cell>
          <cell r="D15" t="str">
            <v>YAĞMUR POLAT</v>
          </cell>
          <cell r="Q15" t="str">
            <v>Felsefe</v>
          </cell>
        </row>
        <row r="16">
          <cell r="C16">
            <v>643</v>
          </cell>
          <cell r="D16" t="str">
            <v>HÜSEYİN YAĞAN</v>
          </cell>
          <cell r="Q16" t="str">
            <v>Edebiyat</v>
          </cell>
        </row>
        <row r="17">
          <cell r="C17">
            <v>644</v>
          </cell>
          <cell r="D17" t="str">
            <v>TUNAHAN ALTUN</v>
          </cell>
          <cell r="Q17" t="str">
            <v>Edebiyat</v>
          </cell>
        </row>
        <row r="18">
          <cell r="C18">
            <v>645</v>
          </cell>
          <cell r="D18" t="str">
            <v>BURCU DİLEKLİ</v>
          </cell>
          <cell r="Q18" t="str">
            <v>İngilizce</v>
          </cell>
        </row>
        <row r="19">
          <cell r="C19">
            <v>646</v>
          </cell>
          <cell r="D19" t="str">
            <v>HARUN DUMLU</v>
          </cell>
          <cell r="Q19" t="str">
            <v>Matematik</v>
          </cell>
        </row>
        <row r="20">
          <cell r="C20">
            <v>647</v>
          </cell>
          <cell r="D20" t="str">
            <v>VOLKAN ALTUNER</v>
          </cell>
          <cell r="Q20" t="str">
            <v>İngilizce</v>
          </cell>
        </row>
        <row r="21">
          <cell r="C21">
            <v>648</v>
          </cell>
          <cell r="D21" t="str">
            <v>YAŞAR TUĞRUL ERCAN</v>
          </cell>
          <cell r="Q21" t="str">
            <v>Matematik</v>
          </cell>
        </row>
        <row r="22">
          <cell r="C22">
            <v>652</v>
          </cell>
          <cell r="D22" t="str">
            <v>ÖMER ÖZDEMİR</v>
          </cell>
          <cell r="Q22" t="str">
            <v>İngilizce</v>
          </cell>
        </row>
      </sheetData>
      <sheetData sheetId="5">
        <row r="3">
          <cell r="C3">
            <v>6</v>
          </cell>
          <cell r="D3" t="str">
            <v>NURGÜL AVCI</v>
          </cell>
          <cell r="F3">
            <v>2</v>
          </cell>
          <cell r="I3">
            <v>5</v>
          </cell>
          <cell r="L3">
            <v>1</v>
          </cell>
          <cell r="N3">
            <v>4</v>
          </cell>
          <cell r="O3">
            <v>3</v>
          </cell>
          <cell r="R3" t="str">
            <v>Kimya</v>
          </cell>
        </row>
        <row r="4">
          <cell r="C4">
            <v>7</v>
          </cell>
          <cell r="D4" t="str">
            <v>FATMA TOKAT</v>
          </cell>
          <cell r="F4">
            <v>2</v>
          </cell>
          <cell r="J4">
            <v>3</v>
          </cell>
          <cell r="K4">
            <v>4</v>
          </cell>
          <cell r="N4">
            <v>1</v>
          </cell>
          <cell r="P4">
            <v>2</v>
          </cell>
          <cell r="Q4">
            <v>5</v>
          </cell>
          <cell r="R4" t="str">
            <v>Dil ve Anl.</v>
          </cell>
        </row>
        <row r="5">
          <cell r="C5">
            <v>17</v>
          </cell>
          <cell r="D5" t="str">
            <v>SENA GÜLSAĞIR</v>
          </cell>
          <cell r="E5">
            <v>3</v>
          </cell>
          <cell r="J5">
            <v>1</v>
          </cell>
          <cell r="N5">
            <v>5</v>
          </cell>
          <cell r="O5">
            <v>4</v>
          </cell>
          <cell r="R5" t="str">
            <v>Matematik</v>
          </cell>
        </row>
        <row r="6">
          <cell r="C6">
            <v>36</v>
          </cell>
          <cell r="D6" t="str">
            <v>KÜBRA ÖKSÜZ</v>
          </cell>
          <cell r="E6">
            <v>3</v>
          </cell>
          <cell r="F6">
            <v>2</v>
          </cell>
          <cell r="J6">
            <v>5</v>
          </cell>
          <cell r="L6">
            <v>1</v>
          </cell>
          <cell r="N6">
            <v>4</v>
          </cell>
          <cell r="R6" t="str">
            <v>Kimya</v>
          </cell>
        </row>
        <row r="7">
          <cell r="C7">
            <v>78</v>
          </cell>
          <cell r="D7" t="str">
            <v>ERHAN CENGİZ</v>
          </cell>
          <cell r="F7">
            <v>3</v>
          </cell>
          <cell r="I7">
            <v>2</v>
          </cell>
          <cell r="J7">
            <v>1</v>
          </cell>
          <cell r="L7">
            <v>4</v>
          </cell>
          <cell r="N7">
            <v>5</v>
          </cell>
          <cell r="R7" t="str">
            <v>Analitik Geo</v>
          </cell>
        </row>
        <row r="8">
          <cell r="C8">
            <v>105</v>
          </cell>
          <cell r="D8" t="str">
            <v>HADİ SUNA</v>
          </cell>
          <cell r="F8">
            <v>1</v>
          </cell>
          <cell r="H8">
            <v>3</v>
          </cell>
          <cell r="J8">
            <v>2</v>
          </cell>
          <cell r="N8">
            <v>5</v>
          </cell>
          <cell r="O8">
            <v>4</v>
          </cell>
          <cell r="R8" t="str">
            <v>Edebiyat</v>
          </cell>
        </row>
        <row r="9">
          <cell r="C9">
            <v>116</v>
          </cell>
          <cell r="D9" t="str">
            <v>CEMRE ÇAĞIRAN</v>
          </cell>
          <cell r="E9">
            <v>1</v>
          </cell>
          <cell r="J9">
            <v>3</v>
          </cell>
          <cell r="M9">
            <v>2</v>
          </cell>
          <cell r="N9">
            <v>4</v>
          </cell>
          <cell r="O9">
            <v>5</v>
          </cell>
          <cell r="R9" t="str">
            <v>Matematik</v>
          </cell>
        </row>
        <row r="10">
          <cell r="C10">
            <v>130</v>
          </cell>
          <cell r="D10" t="str">
            <v>MEHMET EMİN DEMİR</v>
          </cell>
          <cell r="E10">
            <v>2</v>
          </cell>
          <cell r="F10">
            <v>1</v>
          </cell>
          <cell r="H10">
            <v>5</v>
          </cell>
          <cell r="N10">
            <v>4</v>
          </cell>
          <cell r="O10">
            <v>3</v>
          </cell>
          <cell r="R10" t="str">
            <v>Matematik</v>
          </cell>
        </row>
        <row r="11">
          <cell r="C11">
            <v>139</v>
          </cell>
          <cell r="D11" t="str">
            <v>HATİCE ZOROĞLU</v>
          </cell>
          <cell r="E11">
            <v>1</v>
          </cell>
          <cell r="L11">
            <v>2</v>
          </cell>
          <cell r="M11">
            <v>4</v>
          </cell>
          <cell r="N11">
            <v>5</v>
          </cell>
          <cell r="O11">
            <v>3</v>
          </cell>
          <cell r="R11" t="str">
            <v>Matematik</v>
          </cell>
        </row>
        <row r="12">
          <cell r="C12">
            <v>146</v>
          </cell>
          <cell r="D12" t="str">
            <v>TAYYİB ORHAN</v>
          </cell>
          <cell r="J12">
            <v>2</v>
          </cell>
          <cell r="L12">
            <v>1</v>
          </cell>
          <cell r="N12">
            <v>4</v>
          </cell>
          <cell r="O12">
            <v>3</v>
          </cell>
          <cell r="R12" t="str">
            <v>Kimya</v>
          </cell>
        </row>
        <row r="13">
          <cell r="C13">
            <v>148</v>
          </cell>
          <cell r="D13" t="str">
            <v>MEHMET EMİN ÖKDEM</v>
          </cell>
          <cell r="E13">
            <v>4</v>
          </cell>
          <cell r="F13">
            <v>1</v>
          </cell>
          <cell r="J13">
            <v>2</v>
          </cell>
          <cell r="N13">
            <v>5</v>
          </cell>
          <cell r="O13">
            <v>3</v>
          </cell>
          <cell r="R13" t="str">
            <v>Biyoloji</v>
          </cell>
        </row>
        <row r="14">
          <cell r="C14">
            <v>158</v>
          </cell>
          <cell r="D14" t="str">
            <v>EMRE KESİMCİ</v>
          </cell>
          <cell r="F14">
            <v>3</v>
          </cell>
          <cell r="I14">
            <v>2</v>
          </cell>
          <cell r="J14">
            <v>1</v>
          </cell>
          <cell r="L14">
            <v>4</v>
          </cell>
          <cell r="N14">
            <v>5</v>
          </cell>
          <cell r="R14" t="str">
            <v>Geometrik</v>
          </cell>
        </row>
        <row r="15">
          <cell r="C15">
            <v>184</v>
          </cell>
          <cell r="D15" t="str">
            <v>BİLGE YAVUZ KEKEÇ</v>
          </cell>
          <cell r="F15">
            <v>3</v>
          </cell>
          <cell r="H15">
            <v>1</v>
          </cell>
          <cell r="I15">
            <v>4</v>
          </cell>
          <cell r="L15">
            <v>2</v>
          </cell>
          <cell r="N15">
            <v>5</v>
          </cell>
          <cell r="R15" t="str">
            <v>Edebiyat</v>
          </cell>
        </row>
        <row r="16">
          <cell r="C16">
            <v>190</v>
          </cell>
          <cell r="D16" t="str">
            <v>KEMAL ALTINTAŞ</v>
          </cell>
          <cell r="F16">
            <v>1</v>
          </cell>
          <cell r="N16">
            <v>3</v>
          </cell>
          <cell r="P16">
            <v>2</v>
          </cell>
          <cell r="R16" t="str">
            <v>Biyoloji</v>
          </cell>
        </row>
        <row r="17">
          <cell r="C17">
            <v>203</v>
          </cell>
          <cell r="D17" t="str">
            <v>MUSTAFA OĞUZHAN ERDOĞAN</v>
          </cell>
          <cell r="N17">
            <v>2</v>
          </cell>
          <cell r="P17">
            <v>1</v>
          </cell>
          <cell r="R17" t="str">
            <v>Tarih</v>
          </cell>
        </row>
        <row r="18">
          <cell r="C18">
            <v>240</v>
          </cell>
          <cell r="D18" t="str">
            <v>AHMET YAĞAN</v>
          </cell>
          <cell r="N18">
            <v>3</v>
          </cell>
          <cell r="P18">
            <v>1</v>
          </cell>
          <cell r="Q18">
            <v>2</v>
          </cell>
          <cell r="R18" t="str">
            <v>Tarih</v>
          </cell>
        </row>
        <row r="19">
          <cell r="C19">
            <v>244</v>
          </cell>
          <cell r="D19" t="str">
            <v>GÜLŞAH GÜNEŞ</v>
          </cell>
          <cell r="F19">
            <v>3</v>
          </cell>
          <cell r="I19">
            <v>5</v>
          </cell>
          <cell r="J19">
            <v>2</v>
          </cell>
          <cell r="L19">
            <v>1</v>
          </cell>
          <cell r="N19">
            <v>4</v>
          </cell>
          <cell r="R19" t="str">
            <v>Kimya</v>
          </cell>
        </row>
        <row r="20">
          <cell r="C20">
            <v>253</v>
          </cell>
          <cell r="D20" t="str">
            <v>MELTEM İLHAN</v>
          </cell>
          <cell r="F20">
            <v>4</v>
          </cell>
          <cell r="L20">
            <v>3</v>
          </cell>
          <cell r="N20">
            <v>2</v>
          </cell>
          <cell r="P20">
            <v>1</v>
          </cell>
          <cell r="R20" t="str">
            <v>Tarih</v>
          </cell>
        </row>
        <row r="21">
          <cell r="C21">
            <v>261</v>
          </cell>
          <cell r="D21" t="str">
            <v>BEHİNUR COŞKUN</v>
          </cell>
          <cell r="F21">
            <v>2</v>
          </cell>
          <cell r="J21">
            <v>1</v>
          </cell>
          <cell r="L21">
            <v>3</v>
          </cell>
          <cell r="N21">
            <v>4</v>
          </cell>
          <cell r="O21">
            <v>5</v>
          </cell>
          <cell r="R21" t="str">
            <v>Analitik Geo</v>
          </cell>
        </row>
        <row r="22">
          <cell r="C22">
            <v>264</v>
          </cell>
          <cell r="D22" t="str">
            <v>FURKAN ILGIN</v>
          </cell>
          <cell r="F22">
            <v>2</v>
          </cell>
          <cell r="L22">
            <v>4</v>
          </cell>
          <cell r="M22">
            <v>1</v>
          </cell>
          <cell r="N22">
            <v>5</v>
          </cell>
          <cell r="O22">
            <v>3</v>
          </cell>
          <cell r="R22" t="str">
            <v>İngilizce</v>
          </cell>
        </row>
        <row r="23">
          <cell r="C23">
            <v>265</v>
          </cell>
          <cell r="D23" t="str">
            <v>İREM TABARU</v>
          </cell>
          <cell r="F23">
            <v>1</v>
          </cell>
          <cell r="L23">
            <v>3</v>
          </cell>
          <cell r="N23">
            <v>4</v>
          </cell>
          <cell r="O23">
            <v>5</v>
          </cell>
          <cell r="P23">
            <v>2</v>
          </cell>
          <cell r="R23" t="str">
            <v>Tarih</v>
          </cell>
        </row>
        <row r="24">
          <cell r="C24">
            <v>280</v>
          </cell>
          <cell r="D24" t="str">
            <v>KEVSER DURSUN</v>
          </cell>
          <cell r="J24">
            <v>1</v>
          </cell>
          <cell r="K24">
            <v>4</v>
          </cell>
          <cell r="N24">
            <v>3</v>
          </cell>
          <cell r="O24">
            <v>2</v>
          </cell>
          <cell r="Q24">
            <v>5</v>
          </cell>
          <cell r="R24" t="str">
            <v>Fizik</v>
          </cell>
        </row>
        <row r="25">
          <cell r="C25">
            <v>285</v>
          </cell>
          <cell r="D25" t="str">
            <v>CİHAD EMRE KARAGÖZ</v>
          </cell>
          <cell r="N25">
            <v>3</v>
          </cell>
          <cell r="P25">
            <v>1</v>
          </cell>
          <cell r="Q25">
            <v>2</v>
          </cell>
          <cell r="R25" t="str">
            <v>Tarih</v>
          </cell>
        </row>
        <row r="26">
          <cell r="C26">
            <v>286</v>
          </cell>
          <cell r="D26" t="str">
            <v>SALİH ARIK</v>
          </cell>
          <cell r="F26">
            <v>1</v>
          </cell>
          <cell r="J26">
            <v>2</v>
          </cell>
          <cell r="L26">
            <v>3</v>
          </cell>
          <cell r="N26">
            <v>4</v>
          </cell>
          <cell r="R26" t="str">
            <v>Biyoloji</v>
          </cell>
        </row>
        <row r="27">
          <cell r="C27">
            <v>296</v>
          </cell>
          <cell r="D27" t="str">
            <v>FATİH DOĞAN</v>
          </cell>
          <cell r="F27">
            <v>1</v>
          </cell>
          <cell r="I27">
            <v>3</v>
          </cell>
          <cell r="J27">
            <v>2</v>
          </cell>
          <cell r="L27">
            <v>4</v>
          </cell>
          <cell r="N27">
            <v>5</v>
          </cell>
          <cell r="R27" t="str">
            <v>Biyoloji</v>
          </cell>
        </row>
        <row r="28">
          <cell r="C28">
            <v>302</v>
          </cell>
          <cell r="D28" t="str">
            <v>FURKAN KEÇECİ</v>
          </cell>
          <cell r="H28">
            <v>3</v>
          </cell>
          <cell r="J28">
            <v>1</v>
          </cell>
          <cell r="N28">
            <v>4</v>
          </cell>
          <cell r="P28">
            <v>2</v>
          </cell>
          <cell r="R28" t="str">
            <v>Analitik Geo</v>
          </cell>
        </row>
        <row r="29">
          <cell r="C29">
            <v>303</v>
          </cell>
          <cell r="D29" t="str">
            <v>BİLGEHAN UZUN</v>
          </cell>
          <cell r="E29">
            <v>2</v>
          </cell>
          <cell r="J29">
            <v>1</v>
          </cell>
          <cell r="L29">
            <v>3</v>
          </cell>
          <cell r="N29">
            <v>5</v>
          </cell>
          <cell r="P29">
            <v>4</v>
          </cell>
          <cell r="R29" t="str">
            <v>Analitik Geo</v>
          </cell>
        </row>
        <row r="30">
          <cell r="C30">
            <v>329</v>
          </cell>
          <cell r="D30" t="str">
            <v>ÖZGE KARAY</v>
          </cell>
          <cell r="E30">
            <v>2</v>
          </cell>
          <cell r="J30">
            <v>1</v>
          </cell>
          <cell r="L30">
            <v>3</v>
          </cell>
          <cell r="N30">
            <v>5</v>
          </cell>
          <cell r="P30">
            <v>4</v>
          </cell>
          <cell r="R30" t="str">
            <v>Analtik Geo</v>
          </cell>
        </row>
        <row r="31">
          <cell r="C31">
            <v>335</v>
          </cell>
          <cell r="D31" t="str">
            <v>EMİNE CEYHAN</v>
          </cell>
          <cell r="J31">
            <v>2</v>
          </cell>
          <cell r="M31">
            <v>1</v>
          </cell>
          <cell r="N31">
            <v>4</v>
          </cell>
          <cell r="O31">
            <v>3</v>
          </cell>
          <cell r="R31" t="str">
            <v>İngilizce</v>
          </cell>
        </row>
        <row r="32">
          <cell r="E32">
            <v>4</v>
          </cell>
          <cell r="F32">
            <v>4</v>
          </cell>
          <cell r="G32">
            <v>0</v>
          </cell>
          <cell r="H32">
            <v>2</v>
          </cell>
          <cell r="I32">
            <v>1</v>
          </cell>
          <cell r="J32">
            <v>4</v>
          </cell>
          <cell r="K32">
            <v>0</v>
          </cell>
          <cell r="L32">
            <v>4</v>
          </cell>
          <cell r="M32">
            <v>2</v>
          </cell>
          <cell r="N32">
            <v>1</v>
          </cell>
          <cell r="O32">
            <v>2</v>
          </cell>
          <cell r="P32">
            <v>4</v>
          </cell>
          <cell r="Q32">
            <v>1</v>
          </cell>
          <cell r="R32">
            <v>29</v>
          </cell>
        </row>
        <row r="33">
          <cell r="C33">
            <v>42</v>
          </cell>
          <cell r="D33" t="str">
            <v>DOĞANCAN TÜFEKCİOĞLU</v>
          </cell>
          <cell r="R33" t="str">
            <v>Analitik Geo</v>
          </cell>
        </row>
        <row r="34">
          <cell r="C34">
            <v>95</v>
          </cell>
          <cell r="D34" t="str">
            <v>MUHAMMED MUSTAFA AĞAÇ</v>
          </cell>
          <cell r="R34" t="str">
            <v>Edebiyat</v>
          </cell>
        </row>
        <row r="35">
          <cell r="C35">
            <v>110</v>
          </cell>
          <cell r="D35" t="str">
            <v>HASAN CAN GÖK</v>
          </cell>
          <cell r="R35" t="str">
            <v>Fizik</v>
          </cell>
        </row>
        <row r="36">
          <cell r="C36">
            <v>119</v>
          </cell>
          <cell r="D36" t="str">
            <v>ABDULLAH DOĞAN</v>
          </cell>
          <cell r="R36" t="str">
            <v>Analitik Geo</v>
          </cell>
        </row>
        <row r="37">
          <cell r="C37">
            <v>131</v>
          </cell>
          <cell r="D37" t="str">
            <v>NAZMİYE ŞEYDA BELAMİR HEYBET</v>
          </cell>
          <cell r="R37" t="str">
            <v>Dil ve Anl</v>
          </cell>
        </row>
        <row r="38">
          <cell r="C38">
            <v>132</v>
          </cell>
          <cell r="D38" t="str">
            <v>ŞERİFENUR TOKLUOĞLU</v>
          </cell>
          <cell r="R38" t="str">
            <v>Edebiyat</v>
          </cell>
        </row>
        <row r="39">
          <cell r="C39">
            <v>134</v>
          </cell>
          <cell r="D39" t="str">
            <v>SELEN SUNGUROĞLU</v>
          </cell>
          <cell r="R39" t="str">
            <v>Tarih</v>
          </cell>
        </row>
        <row r="40">
          <cell r="C40">
            <v>143</v>
          </cell>
          <cell r="D40" t="str">
            <v>HATİCE ÖZTOPRAK</v>
          </cell>
          <cell r="R40" t="str">
            <v>Biyoloji</v>
          </cell>
        </row>
        <row r="41">
          <cell r="C41">
            <v>152</v>
          </cell>
          <cell r="D41" t="str">
            <v>REMZİYE İLGÜZ</v>
          </cell>
          <cell r="R41" t="str">
            <v>Analitik Geo</v>
          </cell>
        </row>
        <row r="42">
          <cell r="C42">
            <v>153</v>
          </cell>
          <cell r="D42" t="str">
            <v>SEMA DURAN</v>
          </cell>
          <cell r="R42" t="str">
            <v>Matematik</v>
          </cell>
        </row>
        <row r="43">
          <cell r="C43">
            <v>164</v>
          </cell>
          <cell r="D43" t="str">
            <v>İSMAİL KOÇ</v>
          </cell>
          <cell r="R43" t="str">
            <v>Edebiyat</v>
          </cell>
        </row>
        <row r="44">
          <cell r="C44">
            <v>175</v>
          </cell>
          <cell r="D44" t="str">
            <v>HAZAN ELİF ATİLLA</v>
          </cell>
          <cell r="R44" t="str">
            <v>Dil ve Anl</v>
          </cell>
        </row>
        <row r="45">
          <cell r="C45">
            <v>183</v>
          </cell>
          <cell r="D45" t="str">
            <v>EMRE BEŞKAZAK</v>
          </cell>
          <cell r="R45" t="str">
            <v>Kimya</v>
          </cell>
        </row>
        <row r="46">
          <cell r="C46">
            <v>241</v>
          </cell>
          <cell r="D46" t="str">
            <v>SİNAN BOZDAĞ</v>
          </cell>
          <cell r="R46" t="str">
            <v>Fizik</v>
          </cell>
        </row>
        <row r="47">
          <cell r="C47">
            <v>249</v>
          </cell>
          <cell r="D47" t="str">
            <v>MEHMET KORKMAZ</v>
          </cell>
          <cell r="R47" t="str">
            <v>Matematik</v>
          </cell>
        </row>
        <row r="48">
          <cell r="C48">
            <v>257</v>
          </cell>
          <cell r="D48" t="str">
            <v>SİBEL BOYLUĞ</v>
          </cell>
          <cell r="R48" t="str">
            <v>Tarih</v>
          </cell>
        </row>
        <row r="49">
          <cell r="C49">
            <v>262</v>
          </cell>
          <cell r="D49" t="str">
            <v>RAMAZAN SARIARSLAN</v>
          </cell>
          <cell r="R49" t="str">
            <v>Biyoloji</v>
          </cell>
        </row>
        <row r="50">
          <cell r="C50">
            <v>272</v>
          </cell>
          <cell r="D50" t="str">
            <v>HÜSEYİN CİHAN</v>
          </cell>
          <cell r="R50" t="str">
            <v>Biyoloji</v>
          </cell>
        </row>
        <row r="51">
          <cell r="C51">
            <v>275</v>
          </cell>
          <cell r="D51" t="str">
            <v>PELİN ŞENER</v>
          </cell>
          <cell r="R51" t="str">
            <v>Tarih</v>
          </cell>
        </row>
        <row r="52">
          <cell r="C52">
            <v>281</v>
          </cell>
          <cell r="D52" t="str">
            <v>MERVE HASÖZHAN</v>
          </cell>
          <cell r="R52" t="str">
            <v>Analitik Geo</v>
          </cell>
        </row>
        <row r="53">
          <cell r="C53">
            <v>291</v>
          </cell>
          <cell r="D53" t="str">
            <v>İHSAN ÖZLÜ</v>
          </cell>
          <cell r="R53" t="str">
            <v>Beden</v>
          </cell>
        </row>
        <row r="54">
          <cell r="C54">
            <v>297</v>
          </cell>
          <cell r="D54" t="str">
            <v>NİLAY ÖÇALAN</v>
          </cell>
          <cell r="R54" t="str">
            <v>Fizik</v>
          </cell>
        </row>
        <row r="55">
          <cell r="C55">
            <v>298</v>
          </cell>
          <cell r="D55" t="str">
            <v>SELİN ALÇAY</v>
          </cell>
          <cell r="R55" t="str">
            <v>Fizik</v>
          </cell>
        </row>
        <row r="56">
          <cell r="C56">
            <v>300</v>
          </cell>
          <cell r="D56" t="str">
            <v>EZGİ ACAR</v>
          </cell>
          <cell r="R56" t="str">
            <v>Kimya</v>
          </cell>
        </row>
        <row r="57">
          <cell r="C57">
            <v>307</v>
          </cell>
          <cell r="D57" t="str">
            <v>BEYZA KİPER</v>
          </cell>
          <cell r="R57" t="str">
            <v>Geometri</v>
          </cell>
        </row>
        <row r="58">
          <cell r="C58">
            <v>334</v>
          </cell>
          <cell r="D58" t="str">
            <v>OKAN TEMİZYÜREK</v>
          </cell>
          <cell r="R58" t="str">
            <v>Biyoloji</v>
          </cell>
        </row>
        <row r="59">
          <cell r="C59">
            <v>349</v>
          </cell>
          <cell r="D59" t="str">
            <v>UMUT CAN AKTAR</v>
          </cell>
          <cell r="R59" t="str">
            <v>Matematik</v>
          </cell>
        </row>
        <row r="60">
          <cell r="C60">
            <v>363</v>
          </cell>
          <cell r="D60" t="str">
            <v>MUHAMMED EHAD KURT</v>
          </cell>
          <cell r="R60" t="str">
            <v>Matematik</v>
          </cell>
        </row>
        <row r="61">
          <cell r="C61">
            <v>604</v>
          </cell>
          <cell r="D61" t="str">
            <v>ALPEREN KONAK</v>
          </cell>
          <cell r="R61" t="str">
            <v>Fizik</v>
          </cell>
        </row>
        <row r="63">
          <cell r="C63">
            <v>5</v>
          </cell>
          <cell r="D63" t="str">
            <v>KÜBRA AKKURT</v>
          </cell>
          <cell r="R63" t="str">
            <v>Kimya</v>
          </cell>
        </row>
        <row r="64">
          <cell r="C64">
            <v>8</v>
          </cell>
          <cell r="D64" t="str">
            <v>MELİKE DOĞAN</v>
          </cell>
          <cell r="R64" t="str">
            <v>Kimya</v>
          </cell>
        </row>
        <row r="65">
          <cell r="C65">
            <v>70</v>
          </cell>
          <cell r="D65" t="str">
            <v>HÜSEYİN HAKSEVER</v>
          </cell>
          <cell r="R65" t="str">
            <v>Biyoloji</v>
          </cell>
        </row>
        <row r="66">
          <cell r="C66">
            <v>87</v>
          </cell>
          <cell r="D66" t="str">
            <v>ESMA DOĞAN</v>
          </cell>
          <cell r="R66" t="str">
            <v>Kimya</v>
          </cell>
        </row>
        <row r="67">
          <cell r="C67">
            <v>89</v>
          </cell>
          <cell r="D67" t="str">
            <v>MERVE BURUL</v>
          </cell>
          <cell r="R67" t="str">
            <v>Kimya</v>
          </cell>
        </row>
        <row r="68">
          <cell r="C68">
            <v>94</v>
          </cell>
          <cell r="D68" t="str">
            <v>TALHA ZÜBEYİR YÜCEL</v>
          </cell>
          <cell r="R68" t="str">
            <v>Matematik</v>
          </cell>
        </row>
        <row r="69">
          <cell r="C69">
            <v>103</v>
          </cell>
          <cell r="D69" t="str">
            <v>AKIN ÖZER</v>
          </cell>
          <cell r="R69" t="str">
            <v>Fizik</v>
          </cell>
        </row>
        <row r="70">
          <cell r="C70">
            <v>106</v>
          </cell>
          <cell r="D70" t="str">
            <v>ÖZDEN KAYISI</v>
          </cell>
          <cell r="R70" t="str">
            <v>Din Kül.</v>
          </cell>
        </row>
        <row r="71">
          <cell r="C71">
            <v>107</v>
          </cell>
          <cell r="D71" t="str">
            <v>TUĞÇE NUR ŞAKAR</v>
          </cell>
          <cell r="R71" t="str">
            <v>Tarih</v>
          </cell>
        </row>
        <row r="72">
          <cell r="C72">
            <v>128</v>
          </cell>
          <cell r="D72" t="str">
            <v>MÜCAHİT YILMAZ</v>
          </cell>
          <cell r="R72" t="str">
            <v>Analtik Geo</v>
          </cell>
        </row>
        <row r="73">
          <cell r="C73">
            <v>129</v>
          </cell>
          <cell r="D73" t="str">
            <v>AYŞE EDA AYTAR</v>
          </cell>
          <cell r="R73" t="str">
            <v>Matematik</v>
          </cell>
        </row>
        <row r="74">
          <cell r="C74">
            <v>145</v>
          </cell>
          <cell r="D74" t="str">
            <v>MELEK ATICI</v>
          </cell>
          <cell r="R74" t="str">
            <v>Analitik Geo</v>
          </cell>
        </row>
        <row r="75">
          <cell r="C75">
            <v>151</v>
          </cell>
          <cell r="D75" t="str">
            <v>GİZEM DOĞAN</v>
          </cell>
          <cell r="R75" t="str">
            <v>Kimya</v>
          </cell>
        </row>
        <row r="76">
          <cell r="C76">
            <v>156</v>
          </cell>
          <cell r="D76" t="str">
            <v>MEHMET CÜNEYT ÖZBALCI</v>
          </cell>
          <cell r="R76" t="str">
            <v>Biyoloji</v>
          </cell>
        </row>
        <row r="77">
          <cell r="C77">
            <v>166</v>
          </cell>
          <cell r="D77" t="str">
            <v>MUHARREM EVEREKLIOĞLU</v>
          </cell>
          <cell r="R77" t="str">
            <v>Fizik</v>
          </cell>
        </row>
        <row r="78">
          <cell r="C78">
            <v>167</v>
          </cell>
          <cell r="D78" t="str">
            <v>ASUMAN ÇARKIT</v>
          </cell>
          <cell r="R78" t="str">
            <v>Analitik Geo</v>
          </cell>
        </row>
        <row r="79">
          <cell r="C79">
            <v>172</v>
          </cell>
          <cell r="D79" t="str">
            <v>ŞEYMA SÖYLER</v>
          </cell>
          <cell r="R79" t="str">
            <v>Tarih</v>
          </cell>
        </row>
        <row r="80">
          <cell r="C80">
            <v>176</v>
          </cell>
          <cell r="D80" t="str">
            <v>SEMİHA EKRİKAYA</v>
          </cell>
          <cell r="R80" t="str">
            <v>Tarih</v>
          </cell>
        </row>
        <row r="81">
          <cell r="C81">
            <v>179</v>
          </cell>
          <cell r="D81" t="str">
            <v>MUSTAFA ASLAN</v>
          </cell>
          <cell r="R81" t="str">
            <v>Analitik Geo</v>
          </cell>
        </row>
        <row r="82">
          <cell r="C82">
            <v>208</v>
          </cell>
          <cell r="D82" t="str">
            <v>MUHAMMED RAŞİT EREN</v>
          </cell>
          <cell r="R82" t="str">
            <v>Fizik</v>
          </cell>
        </row>
        <row r="83">
          <cell r="C83">
            <v>268</v>
          </cell>
          <cell r="D83" t="str">
            <v>EBUBEKİR CEYHAN</v>
          </cell>
          <cell r="R83" t="str">
            <v>Matematik</v>
          </cell>
        </row>
        <row r="84">
          <cell r="C84">
            <v>274</v>
          </cell>
          <cell r="D84" t="str">
            <v>MEHMET EMRE MUCUK</v>
          </cell>
          <cell r="R84" t="str">
            <v>Fizik</v>
          </cell>
        </row>
        <row r="85">
          <cell r="C85">
            <v>284</v>
          </cell>
          <cell r="D85" t="str">
            <v>GÖKHAN BAŞ</v>
          </cell>
          <cell r="R85" t="str">
            <v>Analitik Geo</v>
          </cell>
        </row>
        <row r="86">
          <cell r="C86">
            <v>288</v>
          </cell>
          <cell r="D86" t="str">
            <v>NİHAL TAMARA YAĞAN</v>
          </cell>
          <cell r="R86" t="str">
            <v>Analitik Geo</v>
          </cell>
        </row>
        <row r="87">
          <cell r="C87">
            <v>301</v>
          </cell>
          <cell r="D87" t="str">
            <v>TUBA MUTLU</v>
          </cell>
          <cell r="R87" t="str">
            <v>Analitik Geo</v>
          </cell>
        </row>
        <row r="88">
          <cell r="C88">
            <v>304</v>
          </cell>
          <cell r="D88" t="str">
            <v>EDA DEMİR</v>
          </cell>
          <cell r="R88" t="str">
            <v>Tarih</v>
          </cell>
        </row>
        <row r="89">
          <cell r="C89">
            <v>308</v>
          </cell>
          <cell r="D89" t="str">
            <v>TUĞRUL URFALI</v>
          </cell>
          <cell r="R89" t="str">
            <v>Fizik</v>
          </cell>
        </row>
        <row r="90">
          <cell r="C90">
            <v>313</v>
          </cell>
          <cell r="D90" t="str">
            <v>BARAN UĞUR ALGÜL</v>
          </cell>
          <cell r="R90" t="str">
            <v>Fizik</v>
          </cell>
        </row>
        <row r="91">
          <cell r="C91">
            <v>330</v>
          </cell>
          <cell r="D91" t="str">
            <v>VEYSEL ALP HIZLISOY</v>
          </cell>
          <cell r="R91" t="str">
            <v>Fizik</v>
          </cell>
        </row>
        <row r="92">
          <cell r="C92">
            <v>342</v>
          </cell>
          <cell r="D92" t="str">
            <v>HUDAYFE YURT</v>
          </cell>
          <cell r="R92" t="str">
            <v>Biyoloji</v>
          </cell>
        </row>
        <row r="94">
          <cell r="C94">
            <v>2</v>
          </cell>
          <cell r="D94" t="str">
            <v>İBRAHİM BATUHAN ÖZTÜRK</v>
          </cell>
          <cell r="R94" t="str">
            <v>Kimya</v>
          </cell>
        </row>
        <row r="95">
          <cell r="C95">
            <v>4</v>
          </cell>
          <cell r="D95" t="str">
            <v>ALPEREN ÖZER</v>
          </cell>
          <cell r="R95" t="str">
            <v>Analitik Geo</v>
          </cell>
        </row>
        <row r="96">
          <cell r="C96">
            <v>9</v>
          </cell>
          <cell r="D96" t="str">
            <v>SAİT AZMİ GÖNÜL</v>
          </cell>
          <cell r="R96" t="str">
            <v>Matematik</v>
          </cell>
        </row>
        <row r="97">
          <cell r="C97">
            <v>56</v>
          </cell>
          <cell r="D97" t="str">
            <v>AYŞE ADİLE KOCADAĞ</v>
          </cell>
          <cell r="R97" t="str">
            <v>Din Kül.</v>
          </cell>
        </row>
        <row r="98">
          <cell r="C98">
            <v>91</v>
          </cell>
          <cell r="D98" t="str">
            <v>KÜBRA KURT</v>
          </cell>
          <cell r="R98" t="str">
            <v>Kimya</v>
          </cell>
        </row>
        <row r="99">
          <cell r="C99">
            <v>98</v>
          </cell>
          <cell r="D99" t="str">
            <v>FATMA YİĞİT</v>
          </cell>
          <cell r="R99" t="str">
            <v>Kimya</v>
          </cell>
        </row>
        <row r="100">
          <cell r="C100">
            <v>102</v>
          </cell>
          <cell r="D100" t="str">
            <v>ÇAĞLA İLBAY</v>
          </cell>
          <cell r="R100" t="str">
            <v>Kimya</v>
          </cell>
        </row>
        <row r="101">
          <cell r="C101">
            <v>108</v>
          </cell>
          <cell r="D101" t="str">
            <v>OSMAN YILDIRIM</v>
          </cell>
          <cell r="R101" t="str">
            <v>Kimya</v>
          </cell>
        </row>
        <row r="102">
          <cell r="C102">
            <v>117</v>
          </cell>
          <cell r="D102" t="str">
            <v>LATİF KARAHAN</v>
          </cell>
          <cell r="R102" t="str">
            <v>Kimya</v>
          </cell>
        </row>
        <row r="103">
          <cell r="C103">
            <v>118</v>
          </cell>
          <cell r="D103" t="str">
            <v>HASAN CAN BOZUKLU</v>
          </cell>
          <cell r="R103" t="str">
            <v>Kimya</v>
          </cell>
        </row>
        <row r="104">
          <cell r="C104">
            <v>138</v>
          </cell>
          <cell r="D104" t="str">
            <v>MERVE AKDENİZ</v>
          </cell>
          <cell r="R104" t="str">
            <v>Kimya</v>
          </cell>
        </row>
        <row r="105">
          <cell r="C105">
            <v>140</v>
          </cell>
          <cell r="D105" t="str">
            <v>FUNDA KUTAY</v>
          </cell>
          <cell r="R105" t="str">
            <v>Matematik</v>
          </cell>
        </row>
        <row r="106">
          <cell r="C106">
            <v>169</v>
          </cell>
          <cell r="D106" t="str">
            <v>DİLARA TOLAN</v>
          </cell>
          <cell r="R106" t="str">
            <v>Biyoloji</v>
          </cell>
        </row>
        <row r="107">
          <cell r="C107">
            <v>173</v>
          </cell>
          <cell r="D107" t="str">
            <v>ELİF ALICI</v>
          </cell>
          <cell r="R107" t="str">
            <v>Din Kül.</v>
          </cell>
        </row>
        <row r="108">
          <cell r="C108">
            <v>213</v>
          </cell>
          <cell r="D108" t="str">
            <v>DURAN YILDIRIM</v>
          </cell>
          <cell r="R108" t="str">
            <v>Analitik Geo</v>
          </cell>
        </row>
        <row r="109">
          <cell r="C109">
            <v>247</v>
          </cell>
          <cell r="D109" t="str">
            <v>MEHMET YASİN DEMİR</v>
          </cell>
          <cell r="R109" t="str">
            <v>Analitik Geo</v>
          </cell>
        </row>
        <row r="110">
          <cell r="C110">
            <v>267</v>
          </cell>
          <cell r="D110" t="str">
            <v>ALPEREN AKYILDIZ</v>
          </cell>
          <cell r="R110" t="str">
            <v>Analitik Geo</v>
          </cell>
        </row>
        <row r="111">
          <cell r="C111">
            <v>270</v>
          </cell>
          <cell r="D111" t="str">
            <v>YAŞAR KALIP</v>
          </cell>
          <cell r="R111" t="str">
            <v>Biyoloji</v>
          </cell>
        </row>
        <row r="112">
          <cell r="C112">
            <v>276</v>
          </cell>
          <cell r="D112" t="str">
            <v>DERYA ERSÖNMEZ</v>
          </cell>
          <cell r="R112" t="str">
            <v>Matematik</v>
          </cell>
        </row>
        <row r="113">
          <cell r="C113">
            <v>277</v>
          </cell>
          <cell r="D113" t="str">
            <v>FATMA BETÜL DİNÇASLAN</v>
          </cell>
          <cell r="R113" t="str">
            <v>Biyoloji</v>
          </cell>
        </row>
        <row r="114">
          <cell r="C114">
            <v>283</v>
          </cell>
          <cell r="D114" t="str">
            <v>FATİH SOYTÜRK</v>
          </cell>
          <cell r="R114" t="str">
            <v>Kimya</v>
          </cell>
        </row>
        <row r="115">
          <cell r="C115">
            <v>287</v>
          </cell>
          <cell r="D115" t="str">
            <v>YASİN DURAL</v>
          </cell>
          <cell r="R115" t="str">
            <v>Biyoloji</v>
          </cell>
        </row>
        <row r="116">
          <cell r="C116">
            <v>292</v>
          </cell>
          <cell r="D116" t="str">
            <v>AHMET EMRE EKER</v>
          </cell>
          <cell r="R116" t="str">
            <v>Biyoloji</v>
          </cell>
        </row>
        <row r="117">
          <cell r="C117">
            <v>306</v>
          </cell>
          <cell r="D117" t="str">
            <v>SULTAN GÖKDUMAN</v>
          </cell>
          <cell r="R117" t="str">
            <v>Biyoloji</v>
          </cell>
        </row>
        <row r="118">
          <cell r="C118">
            <v>309</v>
          </cell>
          <cell r="D118" t="str">
            <v>ÖZGÜR OZAN ÇETİNKAYA</v>
          </cell>
          <cell r="R118" t="str">
            <v>Biyoloji</v>
          </cell>
        </row>
        <row r="119">
          <cell r="C119">
            <v>314</v>
          </cell>
          <cell r="D119" t="str">
            <v>OSMAN MERT BEHRET</v>
          </cell>
          <cell r="R119" t="str">
            <v>Biyoloji</v>
          </cell>
        </row>
        <row r="120">
          <cell r="C120">
            <v>315</v>
          </cell>
          <cell r="D120" t="str">
            <v>SOLMAZ ALKAN</v>
          </cell>
          <cell r="R120" t="str">
            <v>Matematik</v>
          </cell>
        </row>
        <row r="121">
          <cell r="C121">
            <v>328</v>
          </cell>
          <cell r="D121" t="str">
            <v>İBRAHİM AKAY</v>
          </cell>
          <cell r="R121" t="str">
            <v>Matematik</v>
          </cell>
        </row>
        <row r="122">
          <cell r="C122">
            <v>336</v>
          </cell>
          <cell r="D122" t="str">
            <v>SAMET ABDULLAH BODUR</v>
          </cell>
          <cell r="R122" t="str">
            <v>Biyoloji</v>
          </cell>
        </row>
        <row r="123">
          <cell r="C123">
            <v>443</v>
          </cell>
          <cell r="D123" t="str">
            <v>AYŞE AYGÜN</v>
          </cell>
          <cell r="R123" t="str">
            <v>Analitik Geo</v>
          </cell>
        </row>
      </sheetData>
      <sheetData sheetId="6">
        <row r="3">
          <cell r="C3">
            <v>15</v>
          </cell>
          <cell r="D3" t="str">
            <v>Ahmet Furkan TANÇ</v>
          </cell>
          <cell r="Q3" t="str">
            <v>Matematik</v>
          </cell>
        </row>
        <row r="4">
          <cell r="C4">
            <v>92</v>
          </cell>
          <cell r="D4" t="str">
            <v>GÜLSÜM MERVE EĞERCİ</v>
          </cell>
          <cell r="Q4" t="str">
            <v>Edebiyat</v>
          </cell>
        </row>
        <row r="5">
          <cell r="C5">
            <v>111</v>
          </cell>
          <cell r="D5" t="str">
            <v>UMUT SÜLEYMAN DEMİR</v>
          </cell>
          <cell r="Q5" t="str">
            <v>Matematik</v>
          </cell>
        </row>
        <row r="6">
          <cell r="C6">
            <v>115</v>
          </cell>
          <cell r="D6" t="str">
            <v>İLKNUR ÜNLÜLEBLEBİCİ</v>
          </cell>
          <cell r="Q6" t="str">
            <v>Edebiyat</v>
          </cell>
        </row>
        <row r="7">
          <cell r="C7">
            <v>126</v>
          </cell>
          <cell r="D7" t="str">
            <v>AHMET HANER</v>
          </cell>
          <cell r="Q7" t="str">
            <v>İngilizce</v>
          </cell>
        </row>
        <row r="8">
          <cell r="C8">
            <v>155</v>
          </cell>
          <cell r="D8" t="str">
            <v>MEHMET EMRE YİĞİT</v>
          </cell>
          <cell r="Q8" t="str">
            <v>Fizik</v>
          </cell>
        </row>
        <row r="9">
          <cell r="C9">
            <v>174</v>
          </cell>
          <cell r="D9" t="str">
            <v>HATİCE GÜNTAY</v>
          </cell>
          <cell r="Q9" t="str">
            <v>Analitik Geo</v>
          </cell>
        </row>
        <row r="10">
          <cell r="C10">
            <v>204</v>
          </cell>
          <cell r="D10" t="str">
            <v>ULVİYE ÖZŞAHİN</v>
          </cell>
          <cell r="Q10" t="str">
            <v>Edebiyat</v>
          </cell>
        </row>
        <row r="11">
          <cell r="C11">
            <v>209</v>
          </cell>
          <cell r="D11" t="str">
            <v>NUH NACİ ABAKAY</v>
          </cell>
          <cell r="Q11" t="str">
            <v>Edebiyat</v>
          </cell>
        </row>
        <row r="12">
          <cell r="C12">
            <v>250</v>
          </cell>
          <cell r="D12" t="str">
            <v>NİLAY ŞENYÜZ</v>
          </cell>
          <cell r="Q12" t="str">
            <v>Kimya</v>
          </cell>
        </row>
        <row r="13">
          <cell r="C13">
            <v>258</v>
          </cell>
          <cell r="D13" t="str">
            <v>EMEL ALTIOK</v>
          </cell>
          <cell r="Q13" t="str">
            <v>Analitik Geo</v>
          </cell>
        </row>
        <row r="14">
          <cell r="C14">
            <v>259</v>
          </cell>
          <cell r="D14" t="str">
            <v>MUAMMER ALTUN</v>
          </cell>
          <cell r="Q14" t="str">
            <v>Edebiyat</v>
          </cell>
        </row>
        <row r="15">
          <cell r="C15">
            <v>269</v>
          </cell>
          <cell r="D15" t="str">
            <v>HAMZA KEFKİR</v>
          </cell>
          <cell r="Q15" t="str">
            <v>Din Kül.</v>
          </cell>
        </row>
        <row r="16">
          <cell r="C16">
            <v>271</v>
          </cell>
          <cell r="D16" t="str">
            <v>MERVE GÖKKURT</v>
          </cell>
          <cell r="Q16" t="str">
            <v>Analitik Geo</v>
          </cell>
        </row>
        <row r="17">
          <cell r="C17">
            <v>289</v>
          </cell>
          <cell r="D17" t="str">
            <v>AHMET BURAK DERE</v>
          </cell>
          <cell r="Q17" t="str">
            <v>Analitik Geo</v>
          </cell>
        </row>
        <row r="18">
          <cell r="C18">
            <v>293</v>
          </cell>
          <cell r="D18" t="str">
            <v>SÜMEYYE KUŞ</v>
          </cell>
          <cell r="Q18" t="str">
            <v>Edebiyat</v>
          </cell>
        </row>
        <row r="19">
          <cell r="C19">
            <v>310</v>
          </cell>
          <cell r="D19" t="str">
            <v>MALİK AVCI</v>
          </cell>
          <cell r="Q19" t="str">
            <v>Din Kül.</v>
          </cell>
        </row>
        <row r="20">
          <cell r="C20">
            <v>311</v>
          </cell>
          <cell r="D20" t="str">
            <v>ANIL AKYOL</v>
          </cell>
          <cell r="Q20" t="str">
            <v>Analitik Geo</v>
          </cell>
        </row>
        <row r="21">
          <cell r="C21">
            <v>312</v>
          </cell>
          <cell r="D21" t="str">
            <v>ZEKİ OĞULCAN ŞENGÜL</v>
          </cell>
          <cell r="Q21" t="str">
            <v>Edebiyat</v>
          </cell>
        </row>
        <row r="22">
          <cell r="C22">
            <v>321</v>
          </cell>
          <cell r="D22" t="str">
            <v>SETENAY BAŞOK</v>
          </cell>
          <cell r="Q22" t="str">
            <v>Kimya</v>
          </cell>
        </row>
        <row r="23">
          <cell r="C23">
            <v>325</v>
          </cell>
          <cell r="D23" t="str">
            <v>ONUR SEKRETER</v>
          </cell>
          <cell r="Q23" t="str">
            <v>Analitik Geo</v>
          </cell>
        </row>
        <row r="24">
          <cell r="C24">
            <v>471</v>
          </cell>
          <cell r="D24" t="str">
            <v>İSMAİL TÜRKMEN</v>
          </cell>
          <cell r="Q24" t="str">
            <v>Matematik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gradFill flip="none" rotWithShape="1">
          <a:gsLst>
            <a:gs pos="0">
              <a:schemeClr val="accent4">
                <a:lumMod val="20000"/>
                <a:lumOff val="80000"/>
              </a:schemeClr>
            </a:gs>
            <a:gs pos="47000">
              <a:schemeClr val="accent4">
                <a:lumMod val="92000"/>
                <a:lumOff val="8000"/>
              </a:schemeClr>
            </a:gs>
            <a:gs pos="100000">
              <a:schemeClr val="accent4">
                <a:lumMod val="60000"/>
              </a:schemeClr>
            </a:gs>
          </a:gsLst>
          <a:path path="circle">
            <a:fillToRect l="50000" t="130000" r="50000" b="-30000"/>
          </a:path>
          <a:tileRect/>
        </a:gra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rtlCol="0" anchor="ctr" anchorCtr="1" upright="1"/>
      <a:lstStyle>
        <a:defPPr algn="ctr">
          <a:defRPr sz="105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osyalbilgilerdunyasi.com/acik-uclu-yazili-sinavlar-icin-sinav-analiz-programi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H26"/>
  <sheetViews>
    <sheetView tabSelected="1" zoomScale="82" zoomScaleNormal="82" workbookViewId="0">
      <selection activeCell="AH5" sqref="AH5"/>
    </sheetView>
  </sheetViews>
  <sheetFormatPr defaultRowHeight="12.75"/>
  <cols>
    <col min="1" max="1" width="3.5703125" style="90" customWidth="1"/>
    <col min="2" max="2" width="2.85546875" style="90" customWidth="1"/>
    <col min="3" max="3" width="10.5703125" style="90" customWidth="1"/>
    <col min="4" max="4" width="2.28515625" style="90" customWidth="1"/>
    <col min="5" max="20" width="4.28515625" style="90" customWidth="1"/>
    <col min="21" max="21" width="3.140625" style="90" customWidth="1"/>
    <col min="22" max="22" width="4.28515625" style="90" customWidth="1"/>
    <col min="23" max="23" width="2.5703125" style="90" customWidth="1"/>
    <col min="24" max="30" width="9.140625" style="90"/>
    <col min="31" max="31" width="4" style="90" customWidth="1"/>
    <col min="32" max="16384" width="9.140625" style="90"/>
  </cols>
  <sheetData>
    <row r="1" spans="1:34" ht="60.7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</row>
    <row r="2" spans="1:34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</row>
    <row r="3" spans="1:3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</row>
    <row r="4" spans="1:3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</row>
    <row r="5" spans="1:34" ht="16.5" customHeigh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</row>
    <row r="6" spans="1:34" ht="12.75" customHeight="1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</row>
    <row r="7" spans="1:34" ht="12.75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</row>
    <row r="8" spans="1:34" ht="12.75" customHeight="1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95"/>
      <c r="AB8" s="72"/>
      <c r="AC8" s="72"/>
      <c r="AD8" s="72"/>
      <c r="AE8" s="72"/>
      <c r="AF8" s="72"/>
      <c r="AG8" s="72"/>
      <c r="AH8" s="72"/>
    </row>
    <row r="9" spans="1:3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</row>
    <row r="10" spans="1:3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</row>
    <row r="11" spans="1:34">
      <c r="A11" s="72"/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</row>
    <row r="12" spans="1:34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</row>
    <row r="13" spans="1:34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</row>
    <row r="14" spans="1:34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</row>
    <row r="15" spans="1:34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</row>
    <row r="16" spans="1:34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</row>
    <row r="17" spans="1:34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</row>
    <row r="18" spans="1:34" ht="14.25" customHeight="1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</row>
    <row r="19" spans="1:3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</row>
    <row r="20" spans="1:34" ht="18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93"/>
      <c r="AC20" s="93"/>
      <c r="AD20" s="93"/>
      <c r="AE20" s="94"/>
      <c r="AF20" s="72"/>
      <c r="AG20" s="72"/>
      <c r="AH20" s="72"/>
    </row>
    <row r="21" spans="1:34" ht="18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93"/>
      <c r="AC21" s="93"/>
      <c r="AD21" s="93"/>
      <c r="AE21" s="94"/>
      <c r="AF21" s="72"/>
      <c r="AG21" s="72"/>
      <c r="AH21" s="72"/>
    </row>
    <row r="22" spans="1:3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</row>
    <row r="23" spans="1:3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</row>
    <row r="24" spans="1:34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</row>
    <row r="25" spans="1:3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</row>
    <row r="26" spans="1:3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</row>
  </sheetData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8EF3C-AD67-4984-9EE4-06156F140784}">
  <dimension ref="B1:H383"/>
  <sheetViews>
    <sheetView workbookViewId="0"/>
  </sheetViews>
  <sheetFormatPr defaultRowHeight="12.75"/>
  <cols>
    <col min="2" max="2" width="0.140625" customWidth="1"/>
    <col min="3" max="3" width="110.85546875" style="266" customWidth="1"/>
  </cols>
  <sheetData>
    <row r="1" spans="2:8" ht="45.75" customHeight="1" thickBot="1">
      <c r="B1" s="256" t="s">
        <v>98</v>
      </c>
      <c r="C1" s="271" t="s">
        <v>315</v>
      </c>
    </row>
    <row r="2" spans="2:8" ht="30.75" customHeight="1">
      <c r="B2" s="257" t="str">
        <f>C2</f>
        <v>BURAYI TIKLAYIP LİSTEDEN SEÇİM YAPIN</v>
      </c>
      <c r="C2" s="259" t="s">
        <v>334</v>
      </c>
      <c r="D2" s="571" t="s">
        <v>317</v>
      </c>
      <c r="E2" s="572"/>
      <c r="F2" s="572"/>
      <c r="G2" s="572"/>
      <c r="H2" s="572"/>
    </row>
    <row r="3" spans="2:8" ht="15" customHeight="1">
      <c r="B3" s="258" t="str">
        <f>C3</f>
        <v>SB.5.1.1. Sosyal Bilgiler dersinin, Türkiye Cumhuriyeti’nin etkin bir vatandaşı olarak kendi gelişimine katkısını fark eder.</v>
      </c>
      <c r="C3" s="260" t="s">
        <v>186</v>
      </c>
      <c r="D3" s="571"/>
      <c r="E3" s="572"/>
      <c r="F3" s="572"/>
      <c r="G3" s="572"/>
      <c r="H3" s="572"/>
    </row>
    <row r="4" spans="2:8" ht="15" customHeight="1">
      <c r="B4" s="258" t="str">
        <f t="shared" ref="B4:B37" si="0">C4</f>
        <v>SB.5.1.2. Yakın çevresinde yaşanan bir örnekten yola çıkarak bir olayın çok boyutluluğunu açıklar.</v>
      </c>
      <c r="C4" s="260" t="s">
        <v>189</v>
      </c>
      <c r="D4" s="571"/>
      <c r="E4" s="572"/>
      <c r="F4" s="572"/>
      <c r="G4" s="572"/>
      <c r="H4" s="572"/>
    </row>
    <row r="5" spans="2:8" ht="15" customHeight="1">
      <c r="B5" s="258" t="str">
        <f t="shared" si="0"/>
        <v>SB.5.1.3. Sahip olduğu haklarının farkında olan bir birey olarak katıldığı gruplarda aldığı rollerin gerektirdiği görev ve sorumluluklara uygun davranır.</v>
      </c>
      <c r="C5" s="260" t="s">
        <v>192</v>
      </c>
      <c r="D5" s="571"/>
      <c r="E5" s="572"/>
      <c r="F5" s="572"/>
      <c r="G5" s="572"/>
      <c r="H5" s="572"/>
    </row>
    <row r="6" spans="2:8" ht="15" customHeight="1">
      <c r="B6" s="258" t="str">
        <f t="shared" si="0"/>
        <v>SB.5.1.4. Çocuk olarak haklarından yararlanmaya ve bu hakların ihlal edildiği durumlara örnekler verir.</v>
      </c>
      <c r="C6" s="260" t="s">
        <v>195</v>
      </c>
      <c r="D6" s="571"/>
      <c r="E6" s="572"/>
      <c r="F6" s="572"/>
      <c r="G6" s="572"/>
      <c r="H6" s="572"/>
    </row>
    <row r="7" spans="2:8" ht="15" customHeight="1">
      <c r="B7" s="258" t="str">
        <f t="shared" si="0"/>
        <v>SB.5.2.1. Somut kalıntılarından yola çıkarak Anadolu ve Mezopotamya uygarlıklarının insanlık tarihine önemli katkılarını fark eder.</v>
      </c>
      <c r="C7" s="260" t="s">
        <v>198</v>
      </c>
      <c r="D7" s="571"/>
      <c r="E7" s="572"/>
      <c r="F7" s="572"/>
      <c r="G7" s="572"/>
      <c r="H7" s="572"/>
    </row>
    <row r="8" spans="2:8" ht="15" customHeight="1">
      <c r="B8" s="258" t="str">
        <f t="shared" si="0"/>
        <v>SB.5.2.2. Çevresindeki doğal varlıklar ile tarihî mekânları, nesneleri ve eserleri tanıtır.</v>
      </c>
      <c r="C8" s="260" t="s">
        <v>201</v>
      </c>
      <c r="D8" s="571"/>
      <c r="E8" s="572"/>
      <c r="F8" s="572"/>
      <c r="G8" s="572"/>
      <c r="H8" s="572"/>
    </row>
    <row r="9" spans="2:8" ht="15" customHeight="1">
      <c r="B9" s="258" t="str">
        <f t="shared" si="0"/>
        <v>SB.5.2.3. Ülkemizin çeşitli yerlerinin kültürel özellikleri ile yaşadığı çevrenin kültürel özelliklerini karşılaştırarak bunlar arasındaki benzer ve farklı unsurları belirler.</v>
      </c>
      <c r="C9" s="260" t="s">
        <v>204</v>
      </c>
      <c r="D9" s="571"/>
      <c r="E9" s="572"/>
      <c r="F9" s="572"/>
      <c r="G9" s="572"/>
      <c r="H9" s="572"/>
    </row>
    <row r="10" spans="2:8" ht="15" customHeight="1">
      <c r="B10" s="258" t="str">
        <f t="shared" si="0"/>
        <v>SB.5.2.4. Kültürel ögelerin, insanların bir arada yaşamasındaki rolünü analiz eder.</v>
      </c>
      <c r="C10" s="260" t="s">
        <v>208</v>
      </c>
      <c r="D10" s="571"/>
      <c r="E10" s="572"/>
      <c r="F10" s="572"/>
      <c r="G10" s="572"/>
      <c r="H10" s="572"/>
    </row>
    <row r="11" spans="2:8" ht="15" customHeight="1">
      <c r="B11" s="258" t="str">
        <f t="shared" si="0"/>
        <v>SB.5.2.5. Günlük yaşamdaki kültürel unsurların tarihî gelişimini değerlendirir.</v>
      </c>
      <c r="C11" s="260" t="s">
        <v>212</v>
      </c>
      <c r="D11" s="267"/>
      <c r="E11" s="267"/>
      <c r="F11" s="267"/>
      <c r="G11" s="267"/>
      <c r="H11" s="267"/>
    </row>
    <row r="12" spans="2:8" ht="15" customHeight="1">
      <c r="B12" s="258" t="str">
        <f t="shared" si="0"/>
        <v>SB.5.2.4. Kültürel ögelerin, insanların bir arada yaşamasındaki rolünü analiz eder.</v>
      </c>
      <c r="C12" s="260" t="s">
        <v>208</v>
      </c>
      <c r="D12" s="267"/>
      <c r="E12" s="267"/>
      <c r="F12" s="267"/>
      <c r="G12" s="267"/>
      <c r="H12" s="267"/>
    </row>
    <row r="13" spans="2:8" ht="15" customHeight="1">
      <c r="B13" s="258" t="str">
        <f t="shared" si="0"/>
        <v>SB.5.2.5. Günlük yaşamdaki kültürel unsurların tarihî gelişimini değerlendirir.</v>
      </c>
      <c r="C13" s="260" t="s">
        <v>212</v>
      </c>
      <c r="D13" s="267"/>
      <c r="E13" s="267"/>
      <c r="F13" s="267"/>
      <c r="G13" s="267"/>
      <c r="H13" s="267"/>
    </row>
    <row r="14" spans="2:8" ht="15" customHeight="1">
      <c r="B14" s="258" t="str">
        <f t="shared" si="0"/>
        <v>SB.5.3.1. Haritalar üzerinde yaşadığı yer ve çevresinin yeryüzü şekillerini genel olarak açıklar.</v>
      </c>
      <c r="C14" s="260" t="s">
        <v>222</v>
      </c>
      <c r="D14" s="267"/>
      <c r="E14" s="267"/>
      <c r="F14" s="267"/>
      <c r="G14" s="267"/>
      <c r="H14" s="267"/>
    </row>
    <row r="15" spans="2:8" ht="15" customHeight="1">
      <c r="B15" s="258" t="str">
        <f t="shared" si="0"/>
        <v>SB.5.3.2. Yaşadığı çevrede görülen iklimin, insan faaliyetlerine etkisini, günlük yaşantısından örnekler vererek açıklar.</v>
      </c>
      <c r="C15" s="260" t="s">
        <v>226</v>
      </c>
    </row>
    <row r="16" spans="2:8" ht="15" customHeight="1">
      <c r="B16" s="258" t="str">
        <f t="shared" si="0"/>
        <v>SB.5.3.3. Yaşadığı yer ve çevresindeki doğal özellikler ile beşerî özelliklerin nüfus ve yerleşme üzerindeki etkilerine örnekler verir.</v>
      </c>
      <c r="C16" s="260" t="s">
        <v>230</v>
      </c>
    </row>
    <row r="17" spans="2:3" ht="15" customHeight="1">
      <c r="B17" s="258" t="str">
        <f t="shared" si="0"/>
        <v>SB.5.3.4. Yaşadığı çevredeki afetlerin ve çevre sorunlarının oluşum nedenlerini sorgular.</v>
      </c>
      <c r="C17" s="260" t="s">
        <v>234</v>
      </c>
    </row>
    <row r="18" spans="2:3" ht="15" customHeight="1">
      <c r="B18" s="258" t="str">
        <f t="shared" si="0"/>
        <v>SB.5.3.5. Doğal afetlerin toplum hayatı üzerine etkilerini örneklerle açıklar.</v>
      </c>
      <c r="C18" s="260" t="s">
        <v>238</v>
      </c>
    </row>
    <row r="19" spans="2:3" ht="15" customHeight="1">
      <c r="B19" s="258" t="str">
        <f t="shared" si="0"/>
        <v>SB.5.4.1. Teknoloji kullanımının sosyalleşme ve toplumsal ilişkiler üzerindeki etkisini tartışır.</v>
      </c>
      <c r="C19" s="260" t="s">
        <v>242</v>
      </c>
    </row>
    <row r="20" spans="2:3" ht="15" customHeight="1">
      <c r="B20" s="258" t="str">
        <f t="shared" si="0"/>
        <v>SB.5.4.2. Sanal ortamda ulaştığı bilgilerin doğruluk ve güvenilirliğini sorgular.</v>
      </c>
      <c r="C20" s="260" t="s">
        <v>246</v>
      </c>
    </row>
    <row r="21" spans="2:3" ht="15" customHeight="1">
      <c r="B21" s="258" t="str">
        <f t="shared" si="0"/>
        <v>SB.5.4.3. Sanal ortamı kullanırken güvenlik kurallarına uyar.</v>
      </c>
      <c r="C21" s="260" t="s">
        <v>250</v>
      </c>
    </row>
    <row r="22" spans="2:3" ht="15" customHeight="1">
      <c r="B22" s="258" t="str">
        <f t="shared" si="0"/>
        <v>SB.5.4.4. Buluş yapanların ve bilim insanlarının ortak özelliklerini belirler.</v>
      </c>
      <c r="C22" s="260" t="s">
        <v>254</v>
      </c>
    </row>
    <row r="23" spans="2:3" ht="15" customHeight="1">
      <c r="B23" s="258" t="str">
        <f t="shared" si="0"/>
        <v>SB.5.4.5. Yaptığı çalışmalarda bilimsel etiğe uygun davranır.</v>
      </c>
      <c r="C23" s="260" t="s">
        <v>258</v>
      </c>
    </row>
    <row r="24" spans="2:3" ht="15" customHeight="1">
      <c r="B24" s="258" t="str">
        <f t="shared" si="0"/>
        <v>SB.5.5.1. Yaşadığı yerin ve çevresinin ekonomik faaliyetlerini analiz eder.</v>
      </c>
      <c r="C24" s="260" t="s">
        <v>262</v>
      </c>
    </row>
    <row r="25" spans="2:3" ht="15" customHeight="1">
      <c r="B25" s="258" t="str">
        <f t="shared" si="0"/>
        <v>SB.5.5.2. Yaşadığı yer ve çevresindeki ekonomik faaliyetlere bağlı olarak gelişen meslekleri tanır.</v>
      </c>
      <c r="C25" s="260" t="s">
        <v>266</v>
      </c>
    </row>
    <row r="26" spans="2:3" ht="15" customHeight="1">
      <c r="B26" s="258" t="str">
        <f t="shared" si="0"/>
        <v>SB.5.5.3. Çevresindeki ekonomik faaliyetlerin, insanların sosyal hayatlarına etkisini analiz eder.</v>
      </c>
      <c r="C26" s="260" t="s">
        <v>270</v>
      </c>
    </row>
    <row r="27" spans="2:3" ht="15" customHeight="1">
      <c r="B27" s="258" t="str">
        <f t="shared" si="0"/>
        <v>SB.5.5.4. Temel ihtiyaçları karşılamaya yönelik ürünlerin üretim, dağıtım ve tüketim ağını analiz eder.</v>
      </c>
      <c r="C27" s="260" t="s">
        <v>274</v>
      </c>
    </row>
    <row r="28" spans="2:3" ht="15" customHeight="1">
      <c r="B28" s="258" t="str">
        <f t="shared" si="0"/>
        <v>SB.5.5.5. İş birliği yaparak üretim, dağıtım ve tüketime dayalı yeni fikirler geliştirir.</v>
      </c>
      <c r="C28" s="260" t="s">
        <v>278</v>
      </c>
    </row>
    <row r="29" spans="2:3" ht="15" customHeight="1">
      <c r="B29" s="258" t="str">
        <f t="shared" si="0"/>
        <v>SB.5.5.6. Bilinçli bir tüketici olarak haklarını kullanır.</v>
      </c>
      <c r="C29" s="260" t="s">
        <v>282</v>
      </c>
    </row>
    <row r="30" spans="2:3" ht="15" customHeight="1">
      <c r="B30" s="258" t="str">
        <f t="shared" si="0"/>
        <v>SB.5.6.1. Bireysel ve toplumsal ihtiyaçlar ile bu ihtiyaçların karşılanması için hizmet veren kurumları ilişkilendirir.</v>
      </c>
      <c r="C30" s="260" t="s">
        <v>286</v>
      </c>
    </row>
    <row r="31" spans="2:3" ht="15" customHeight="1">
      <c r="B31" s="258" t="str">
        <f t="shared" si="0"/>
        <v>SB.5.6.2. Yaşadığı yerin yönetim birimlerinin temel görevlerini açıklar.</v>
      </c>
      <c r="C31" s="260" t="s">
        <v>290</v>
      </c>
    </row>
    <row r="32" spans="2:3" ht="15" customHeight="1">
      <c r="B32" s="258" t="str">
        <f t="shared" si="0"/>
        <v>SB.5.6.3. Temel hakları ve bu hakları kullanmanın önemini açıklar.</v>
      </c>
      <c r="C32" s="260" t="s">
        <v>294</v>
      </c>
    </row>
    <row r="33" spans="2:3" ht="15" customHeight="1">
      <c r="B33" s="258" t="str">
        <f t="shared" si="0"/>
        <v>SB.5.6.4. Millî egemenlik ve bağımsızlık sembollerimizden Bayrağımıza ve İstiklâl Marşına değer verir.</v>
      </c>
      <c r="C33" s="260" t="s">
        <v>297</v>
      </c>
    </row>
    <row r="34" spans="2:3" ht="15" customHeight="1">
      <c r="B34" s="258" t="str">
        <f t="shared" si="0"/>
        <v>SB.5.7.1. Yaşadığı yer ve çevresinin ülkemiz ile diğer ülkeler arasındaki ekonomik ilişkilerdeki rolünü araştırır.</v>
      </c>
      <c r="C34" s="260" t="s">
        <v>301</v>
      </c>
    </row>
    <row r="35" spans="2:3" ht="15" customHeight="1">
      <c r="B35" s="258" t="str">
        <f t="shared" si="0"/>
        <v>SB.5.7.2. Ülkeler arasındaki ekonomik ilişkilerde iletişim ve ulaşım teknolojisinin etkisini tartışır.</v>
      </c>
      <c r="C35" s="260" t="s">
        <v>303</v>
      </c>
    </row>
    <row r="36" spans="2:3" ht="15" customHeight="1">
      <c r="B36" s="258" t="str">
        <f t="shared" si="0"/>
        <v>SB.5.7.3. Turizmin uluslararası ilişkilerdeki önemini açıklar.</v>
      </c>
      <c r="C36" s="260" t="s">
        <v>305</v>
      </c>
    </row>
    <row r="37" spans="2:3" ht="15" customHeight="1">
      <c r="B37" s="258" t="str">
        <f t="shared" si="0"/>
        <v>SB.5.7.4. Çeşitli ülkelerde bulunan ortak miras ögelerine örnekler verir.</v>
      </c>
      <c r="C37" s="260" t="s">
        <v>307</v>
      </c>
    </row>
    <row r="38" spans="2:3" ht="15" customHeight="1" thickBot="1">
      <c r="B38" s="258" t="str">
        <f>C38</f>
        <v>SB.5.7.4. Çeşitli ülkelerde bulunan ortak miras ögelerine örnekler verir.</v>
      </c>
      <c r="C38" s="260" t="s">
        <v>307</v>
      </c>
    </row>
    <row r="39" spans="2:3" ht="15" customHeight="1">
      <c r="B39" s="258" t="str">
        <f>C39</f>
        <v>6.SINIF</v>
      </c>
      <c r="C39" s="261" t="s">
        <v>312</v>
      </c>
    </row>
    <row r="40" spans="2:3" ht="15" customHeight="1">
      <c r="B40" s="258" t="str">
        <f t="shared" ref="B40:B103" si="1">C40</f>
        <v>SB.6.1.1. Sosyal rollerin zaman içerisindeki değişimini inceler.</v>
      </c>
      <c r="C40" s="262" t="s">
        <v>187</v>
      </c>
    </row>
    <row r="41" spans="2:3" ht="15" customHeight="1">
      <c r="B41" s="258" t="str">
        <f t="shared" si="1"/>
        <v>SB.6.1.2. Sosyal, kültürel ve tarihî bağların toplumsal birlikteliğin oluşmasındaki yerini ve rolünü analiz eder.</v>
      </c>
      <c r="C41" s="262" t="s">
        <v>190</v>
      </c>
    </row>
    <row r="42" spans="2:3" ht="15" customHeight="1">
      <c r="B42" s="258" t="str">
        <f t="shared" si="1"/>
        <v>SB.6.1.3. Toplumda uyum içerisinde yaşayabilmek için farklılıklara yönelik ön yargıları sorgular</v>
      </c>
      <c r="C42" s="262" t="s">
        <v>193</v>
      </c>
    </row>
    <row r="43" spans="2:3" ht="15" customHeight="1">
      <c r="B43" s="258" t="str">
        <f t="shared" si="1"/>
        <v>SB.6.1.4. Toplumsal birlikteliğin oluşmasında sosyal yardımlaşma ve dayanışmayı destekleyici faaliyetlere katılır.</v>
      </c>
      <c r="C43" s="262" t="s">
        <v>196</v>
      </c>
    </row>
    <row r="44" spans="2:3" ht="15" customHeight="1">
      <c r="B44" s="258" t="str">
        <f t="shared" si="1"/>
        <v>SB.6.1.5. Bir soruna getirilen çözümlerin hak, sorumluluk ve özgürlükler temelinde olması gerektiğini savunur.</v>
      </c>
      <c r="C44" s="262" t="s">
        <v>199</v>
      </c>
    </row>
    <row r="45" spans="2:3" ht="15" customHeight="1">
      <c r="B45" s="258" t="str">
        <f t="shared" si="1"/>
        <v>SB.6.2.1. Orta Asya’da kurulan ilk Türk devletlerinin coğrafi, siyasal, ekonomik ve kültürel özelliklerine ilişkin çıkarımlarda bulunur.</v>
      </c>
      <c r="C45" s="262" t="s">
        <v>202</v>
      </c>
    </row>
    <row r="46" spans="2:3" ht="15" customHeight="1">
      <c r="B46" s="258" t="str">
        <f t="shared" si="1"/>
        <v>SB.6.2.2. İslamiyet’in ortaya çıkışını ve beraberinde getirdiği değişimleri yorumlar.</v>
      </c>
      <c r="C46" s="262" t="s">
        <v>205</v>
      </c>
    </row>
    <row r="47" spans="2:3" ht="15" customHeight="1">
      <c r="B47" s="258" t="str">
        <f t="shared" si="1"/>
        <v>SB.6.2.3. Türklerin İslamiyet’i kabulleri ile birlikte siyasi, sosyal ve kültürel alanlarda meydana gelen değişimleri fark eder.</v>
      </c>
      <c r="C47" s="262" t="s">
        <v>209</v>
      </c>
    </row>
    <row r="48" spans="2:3" ht="15" customHeight="1">
      <c r="B48" s="258" t="str">
        <f t="shared" si="1"/>
        <v>SB.6.2.4. Türklerin Anadolu’yu yurt edinme sürecini XI ve XIII. yüzyıllar kapsamında analiz eder.</v>
      </c>
      <c r="C48" s="262" t="s">
        <v>213</v>
      </c>
    </row>
    <row r="49" spans="2:3" ht="15" customHeight="1">
      <c r="B49" s="258" t="str">
        <f t="shared" si="1"/>
        <v>SB.6.2.5. Tarihî ticaret yollarının toplumlar arası siyasi, kültürel ve ekonomik ilişkilerdeki rolünü açıklar.</v>
      </c>
      <c r="C49" s="262" t="s">
        <v>216</v>
      </c>
    </row>
    <row r="50" spans="2:3" ht="15" customHeight="1">
      <c r="B50" s="258" t="str">
        <f t="shared" si="1"/>
        <v>SB.6.3.1. Konum ile ilgili kavramları kullanarak kıtaların, okyanusların ve ülkemizin coğrafi konumunu tanımlar.</v>
      </c>
      <c r="C50" s="262" t="s">
        <v>219</v>
      </c>
    </row>
    <row r="51" spans="2:3" ht="15" customHeight="1">
      <c r="B51" s="258" t="str">
        <f t="shared" si="1"/>
        <v>SB.6.3.2. Türkiye’nin temel fiziki coğrafya özelliklerinden yer şekillerini, iklim özelliklerini ve bitki örtüsünü ilgili haritalar üzerinde inceler.</v>
      </c>
      <c r="C51" s="262" t="s">
        <v>223</v>
      </c>
    </row>
    <row r="52" spans="2:3" ht="15" customHeight="1">
      <c r="B52" s="258" t="str">
        <f t="shared" si="1"/>
        <v>SB.6.3.3. Türkiye’nin temel beşerî coğrafya özelliklerini ilgili haritalar üzerinde gösterir.</v>
      </c>
      <c r="C52" s="262" t="s">
        <v>227</v>
      </c>
    </row>
    <row r="53" spans="2:3" ht="15" customHeight="1">
      <c r="B53" s="258" t="str">
        <f t="shared" si="1"/>
        <v>SB.6.3.4. Dünyanın farklı doğal ortamlarındaki insan yaşantılarından yola çıkarak iklim özellikleri hakkında çıkarımlarda bulunur</v>
      </c>
      <c r="C53" s="262" t="s">
        <v>231</v>
      </c>
    </row>
    <row r="54" spans="2:3" ht="15" customHeight="1">
      <c r="B54" s="258" t="str">
        <f t="shared" si="1"/>
        <v>SB.6.4.1. Sosyal bilimlerdeki çalışma ve bulgulardan hareketle sosyal bilimlerin toplum hayatına etkisine örnekler verir</v>
      </c>
      <c r="C54" s="262" t="s">
        <v>235</v>
      </c>
    </row>
    <row r="55" spans="2:3" ht="15" customHeight="1">
      <c r="B55" s="258" t="str">
        <f t="shared" si="1"/>
        <v>SB.6.4.2.Bilimsel ve teknolojik gelişmelerin gelecekteki yaşam üzerine etkilerine ilişkin fikirler ileri sürer.</v>
      </c>
      <c r="C55" s="262" t="s">
        <v>239</v>
      </c>
    </row>
    <row r="56" spans="2:3" ht="15" customHeight="1">
      <c r="B56" s="258" t="str">
        <f t="shared" si="1"/>
        <v>SB.6.4.3. Bilimsel araştırma basamaklarını kullanarak araştırma yapar.</v>
      </c>
      <c r="C56" s="262" t="s">
        <v>243</v>
      </c>
    </row>
    <row r="57" spans="2:3" ht="15" customHeight="1">
      <c r="B57" s="258" t="str">
        <f t="shared" si="1"/>
        <v>SB.6.4.4. Telif ve patent hakları saklı ürünlerin yasal yollardan temin edilmesinin gerekliliğini savunur.</v>
      </c>
      <c r="C57" s="262" t="s">
        <v>247</v>
      </c>
    </row>
    <row r="58" spans="2:3" ht="15" customHeight="1">
      <c r="B58" s="258" t="str">
        <f>C58</f>
        <v>SB.6.5.1. Ülkemizin kaynaklarıyla ekonomik faaliyetlerini ilişkilendirir.</v>
      </c>
      <c r="C58" s="262" t="s">
        <v>251</v>
      </c>
    </row>
    <row r="59" spans="2:3" ht="15" customHeight="1">
      <c r="B59" s="258" t="str">
        <f t="shared" si="1"/>
        <v>SB.6.5.2. Kaynakların bilinçsizce tüketilmesinin canlı yaşamına etkilerini analiz eder.</v>
      </c>
      <c r="C59" s="262" t="s">
        <v>255</v>
      </c>
    </row>
    <row r="60" spans="2:3" ht="15" customHeight="1">
      <c r="B60" s="258" t="str">
        <f t="shared" si="1"/>
        <v>SB.6.5.3. Türkiye’nin coğrafi özelliklerini dikkate alarak yatırım ve pazarlama proje önerileri hazırlar.</v>
      </c>
      <c r="C60" s="262" t="s">
        <v>259</v>
      </c>
    </row>
    <row r="61" spans="2:3" ht="15" customHeight="1">
      <c r="B61" s="258" t="str">
        <f t="shared" si="1"/>
        <v>SB.6.5.4. Vatandaşlık sorumluluğu ve ülke ekonomisine katkısı açısından vergi vermenin gereğini ve önemini savunur.</v>
      </c>
      <c r="C61" s="262" t="s">
        <v>263</v>
      </c>
    </row>
    <row r="62" spans="2:3" ht="15" customHeight="1">
      <c r="B62" s="258" t="str">
        <f t="shared" si="1"/>
        <v>SB.6.5.5. Nitelikli insan gücünün Türkiye ekonomisinin gelişimindeki yerini ve önemini analiz eder.</v>
      </c>
      <c r="C62" s="262" t="s">
        <v>267</v>
      </c>
    </row>
    <row r="63" spans="2:3" ht="15" customHeight="1">
      <c r="B63" s="258" t="str">
        <f t="shared" si="1"/>
        <v>SB.6.5.6. İlgi duyduğu mesleklerin gerektirdiği kişilik özelliklerini, becerileri ve eğitim sürecini araştırır.</v>
      </c>
      <c r="C63" s="262" t="s">
        <v>271</v>
      </c>
    </row>
    <row r="64" spans="2:3" ht="15" customHeight="1">
      <c r="B64" s="258" t="str">
        <f t="shared" si="1"/>
        <v>SB.6.6.1. Demokrasinin temel ilkeleri açısından farklı yönetim biçimlerini karşılaştırır.</v>
      </c>
      <c r="C64" s="262" t="s">
        <v>275</v>
      </c>
    </row>
    <row r="65" spans="2:3" ht="15" customHeight="1">
      <c r="B65" s="258" t="str">
        <f t="shared" si="1"/>
        <v>SB.6.6.2. Türkiye Cumhuriyeti Devleti’nde yasama, yürütme ve yargı güçleri arasındaki ilişkiyi açıklar.</v>
      </c>
      <c r="C65" s="262" t="s">
        <v>279</v>
      </c>
    </row>
    <row r="66" spans="2:3" ht="15" customHeight="1">
      <c r="B66" s="258" t="str">
        <f t="shared" si="1"/>
        <v>SB.6.6.3. Yönetimin karar alma sürecini etkileyen unsurları analiz eder.</v>
      </c>
      <c r="C66" s="262" t="s">
        <v>283</v>
      </c>
    </row>
    <row r="67" spans="2:3" ht="15" customHeight="1">
      <c r="B67" s="258" t="str">
        <f t="shared" si="1"/>
        <v>SB.6.6.4. Toplumsal hayatımızda demokrasinin önemini açıklar.</v>
      </c>
      <c r="C67" s="262" t="s">
        <v>287</v>
      </c>
    </row>
    <row r="68" spans="2:3" ht="15" customHeight="1">
      <c r="B68" s="258" t="str">
        <f t="shared" si="1"/>
        <v xml:space="preserve">SB.6.6.5. Türkiye Cumhuriyeti’nin etkin bir vatandaşı olarak hak ve sorumluluklarının anayasal güvence altında olduğunu açıklar. </v>
      </c>
      <c r="C68" s="262" t="s">
        <v>291</v>
      </c>
    </row>
    <row r="69" spans="2:3" ht="27.75" customHeight="1" thickBot="1">
      <c r="B69" s="258" t="str">
        <f t="shared" si="1"/>
        <v>SB.6.6.6.Türk tarihinden ve güncel örneklerden yola çıkarak toplumsal hayatta kadına verilen değeri fark eder.</v>
      </c>
      <c r="C69" s="262" t="s">
        <v>298</v>
      </c>
    </row>
    <row r="70" spans="2:3" ht="15" customHeight="1">
      <c r="B70" s="258" t="str">
        <f t="shared" si="1"/>
        <v>7.SINIF</v>
      </c>
      <c r="C70" s="259" t="s">
        <v>313</v>
      </c>
    </row>
    <row r="71" spans="2:3" ht="15" customHeight="1">
      <c r="B71" s="258" t="str">
        <f t="shared" si="1"/>
        <v>SB.7.1.1. İletişimi etkileyen tutum ve davranışları analiz ederek kendi tutum ve davranışlarını sorgular.</v>
      </c>
      <c r="C71" s="263" t="s">
        <v>188</v>
      </c>
    </row>
    <row r="72" spans="2:3" ht="15" customHeight="1">
      <c r="B72" s="258" t="str">
        <f t="shared" si="1"/>
        <v>SB.7.1.2. Bireysel ve toplumsal ilişkilerde olumlu iletişim yollarını kullanır.</v>
      </c>
      <c r="C72" s="263" t="s">
        <v>191</v>
      </c>
    </row>
    <row r="73" spans="2:3" ht="15" customHeight="1">
      <c r="B73" s="258" t="str">
        <f t="shared" si="1"/>
        <v>SB.7.1.3. Medyanın sosyal değişim ve etkileşimdeki rolünü tartışır.</v>
      </c>
      <c r="C73" s="263" t="s">
        <v>194</v>
      </c>
    </row>
    <row r="74" spans="2:3" ht="15" customHeight="1">
      <c r="B74" s="258" t="str">
        <f t="shared" si="1"/>
        <v>SB.7.1.4. İletişim araçlarından yararlanırken haklarını kullanır ve sorumluluklarını yerine getirir.</v>
      </c>
      <c r="C74" s="263" t="s">
        <v>197</v>
      </c>
    </row>
    <row r="75" spans="2:3" ht="15" customHeight="1">
      <c r="B75" s="258" t="str">
        <f t="shared" si="1"/>
        <v>SB.7.2.1. Osmanlı Devleti’nin siyasi güç olarak ortaya çıkış sürecini ve bu süreci etkileyen faktörleri açıklar.</v>
      </c>
      <c r="C75" s="263" t="s">
        <v>200</v>
      </c>
    </row>
    <row r="76" spans="2:3" ht="15" customHeight="1">
      <c r="B76" s="258" t="str">
        <f t="shared" si="1"/>
        <v>SB.7.2.2. Osmanlı Devleti’nin fetih siyasetini örnekler üzerinden analiz eder.</v>
      </c>
      <c r="C76" s="263" t="s">
        <v>203</v>
      </c>
    </row>
    <row r="77" spans="2:3" ht="15" customHeight="1">
      <c r="B77" s="258" t="str">
        <f t="shared" si="1"/>
        <v>SB.7.2.3. Avrupa’daki gelişmelerle bağlantılı olarak Osmanlı Devleti’ni değişime zorlayan süreçleri kavrar.</v>
      </c>
      <c r="C77" s="263" t="s">
        <v>206</v>
      </c>
    </row>
    <row r="78" spans="2:3" ht="15" customHeight="1">
      <c r="B78" s="258" t="str">
        <f t="shared" si="1"/>
        <v>SB.7.2.4. Osmanlı Devleti’nde ıslahat hareketleri sonucu ortaya çıkan kurumlardan hareketle toplumsal ve ekonomik değişim hakkında çıkarımlarda bulunur.</v>
      </c>
      <c r="C78" s="263" t="s">
        <v>210</v>
      </c>
    </row>
    <row r="79" spans="2:3" ht="15" customHeight="1">
      <c r="B79" s="258" t="str">
        <f t="shared" si="1"/>
        <v>SB.7.2.5. Osmanlı kültür, sanat ve estetik anlayışına örnekler verir.</v>
      </c>
      <c r="C79" s="263" t="s">
        <v>214</v>
      </c>
    </row>
    <row r="80" spans="2:3" ht="15" customHeight="1">
      <c r="B80" s="258" t="str">
        <f t="shared" si="1"/>
        <v>SB.7.3.1. Örnek incelemeler yoluyla geçmişten günümüze, yerleşmeyi etkileyen faktörler hakkında çıkarımlarda bulunur.</v>
      </c>
      <c r="C80" s="263" t="s">
        <v>217</v>
      </c>
    </row>
    <row r="81" spans="2:3" ht="15" customHeight="1">
      <c r="B81" s="258" t="str">
        <f t="shared" si="1"/>
        <v>SB.7.3.2. Türkiye’de nüfusun dağılışını etkileyen faktörlerden hareketle Türkiye’nin demografik özelliklerini yorumlar.</v>
      </c>
      <c r="C81" s="263" t="s">
        <v>220</v>
      </c>
    </row>
    <row r="82" spans="2:3" ht="15" customHeight="1">
      <c r="B82" s="258" t="str">
        <f t="shared" si="1"/>
        <v>SB.7.3.3. Örnek incelemeler yoluyla göçün neden ve sonuçlarını tartışır.</v>
      </c>
      <c r="C82" s="263" t="s">
        <v>224</v>
      </c>
    </row>
    <row r="83" spans="2:3" ht="15" customHeight="1">
      <c r="B83" s="258" t="str">
        <f t="shared" si="1"/>
        <v>SB.7.3.4. Temel haklardan yerleşme ve seyahat özgürlüğünün kısıtlanması halinde ortaya çıkacak olumsuz durumlara örnekler gösterir.</v>
      </c>
      <c r="C83" s="263" t="s">
        <v>228</v>
      </c>
    </row>
    <row r="84" spans="2:3" ht="15" customHeight="1">
      <c r="B84" s="258" t="str">
        <f t="shared" si="1"/>
        <v>SB.7.4.1. Bilginin korunması, yaygınlaştırılması ve aktarılmasında değişim ve sürekliliği inceler.</v>
      </c>
      <c r="C84" s="263" t="s">
        <v>232</v>
      </c>
    </row>
    <row r="85" spans="2:3" ht="15" customHeight="1">
      <c r="B85" s="258" t="str">
        <f t="shared" si="1"/>
        <v>SB.7.4.2. Türk-İslam medeniyetinde yetişen bilginlerin bilimsel gelişme sürecine katkılarını tartışır.</v>
      </c>
      <c r="C85" s="263" t="s">
        <v>236</v>
      </c>
    </row>
    <row r="86" spans="2:3" ht="15" customHeight="1">
      <c r="B86" s="258" t="str">
        <f t="shared" si="1"/>
        <v>SB.7.4.3. XV-XX. yüzyıllar arasında Avrupa’da yaşanan gelişmelerin günümüz bilimsel birikiminin oluşmasına etkisini analiz eder.</v>
      </c>
      <c r="C86" s="263" t="s">
        <v>240</v>
      </c>
    </row>
    <row r="87" spans="2:3" ht="15" customHeight="1">
      <c r="B87" s="258" t="str">
        <f t="shared" si="1"/>
        <v>SB.7.4.4. Özgür düşüncenin bilimsel gelişmelere katkısını değerlendirir.</v>
      </c>
      <c r="C87" s="263" t="s">
        <v>244</v>
      </c>
    </row>
    <row r="88" spans="2:3" ht="15" customHeight="1">
      <c r="B88" s="258" t="str">
        <f t="shared" si="1"/>
        <v>SB.7.5.1. Üretimde ve yönetimde toprağın önemini geçmişten ve günümüzden örneklerle açıklar.</v>
      </c>
      <c r="C88" s="263" t="s">
        <v>248</v>
      </c>
    </row>
    <row r="89" spans="2:3" ht="15" customHeight="1">
      <c r="B89" s="258" t="str">
        <f t="shared" si="1"/>
        <v>SB.7.5.2. Üretim teknolojisindeki gelişmelerin sosyal ve ekonomik hayata etkilerini değerlendirir.</v>
      </c>
      <c r="C89" s="263" t="s">
        <v>252</v>
      </c>
    </row>
    <row r="90" spans="2:3" ht="15" customHeight="1">
      <c r="B90" s="258" t="str">
        <f t="shared" si="1"/>
        <v>SB.7.5.3. Kurumların ve sivil toplum kuruluşlarının çalışmalarına ve sosyal yaşamdaki rollerine örneklerverir.</v>
      </c>
      <c r="C90" s="263" t="s">
        <v>256</v>
      </c>
    </row>
    <row r="91" spans="2:3" ht="15" customHeight="1">
      <c r="B91" s="258" t="str">
        <f t="shared" si="1"/>
        <v>SB.7.5.4. Tarih boyunca Türklerde meslek edindirme ve meslek etiği kazandırmada rol oynayan kurumları tanır.</v>
      </c>
      <c r="C91" s="263" t="s">
        <v>260</v>
      </c>
    </row>
    <row r="92" spans="2:3" ht="15" customHeight="1">
      <c r="B92" s="258" t="str">
        <f t="shared" si="1"/>
        <v>SB.7.5.5. Dünyadaki gelişmelere bağlı olarak ortaya çıkan yeni meslekleri dikkate alarak mesleki tercihlerine yönelik planlama yapar.</v>
      </c>
      <c r="C92" s="263" t="s">
        <v>264</v>
      </c>
    </row>
    <row r="93" spans="2:3" ht="15" customHeight="1">
      <c r="B93" s="258" t="str">
        <f t="shared" si="1"/>
        <v>SB.7.5.6. Dijital teknolojilerin üretim, dağıtım ve tüketim ağında meydana getirdiği değişimleri analiz eder.</v>
      </c>
      <c r="C93" s="263" t="s">
        <v>268</v>
      </c>
    </row>
    <row r="94" spans="2:3" ht="15" customHeight="1">
      <c r="B94" s="258" t="str">
        <f t="shared" si="1"/>
        <v>SB.7.6.1. Demokrasinin ortaya çıkışını, gelişim evrelerini ve günümüzde ifade ettiği anlamları açıklar.</v>
      </c>
      <c r="C94" s="263" t="s">
        <v>272</v>
      </c>
    </row>
    <row r="95" spans="2:3" ht="15" customHeight="1">
      <c r="B95" s="258" t="str">
        <f t="shared" si="1"/>
        <v>SB.7.6.2. Atatürk’ün Türk demokrasisinin gelişimine katkılarını açıklar.</v>
      </c>
      <c r="C95" s="263" t="s">
        <v>276</v>
      </c>
    </row>
    <row r="96" spans="2:3" ht="15" customHeight="1">
      <c r="B96" s="258" t="str">
        <f t="shared" si="1"/>
        <v>SB.7.6.3. Türkiye Cumhuriyeti Devleti’nin temel niteliklerini toplumsal hayattaki uygulamalarla ilişkilendirir.</v>
      </c>
      <c r="C96" s="263" t="s">
        <v>280</v>
      </c>
    </row>
    <row r="97" spans="2:3" ht="15" customHeight="1">
      <c r="B97" s="258" t="str">
        <f t="shared" si="1"/>
        <v>SB.7.6.4. Demokrasinin uygulanma süreçlerinde karşılaşılan sorunları analiz eder.</v>
      </c>
      <c r="C97" s="263" t="s">
        <v>284</v>
      </c>
    </row>
    <row r="98" spans="2:3" ht="15" customHeight="1">
      <c r="B98" s="258" t="str">
        <f t="shared" si="1"/>
        <v>SB.7.7.1. Türkiye’nin üyesi olduğu uluslararası kuruluşlara örnekler verir.</v>
      </c>
      <c r="C98" s="263" t="s">
        <v>288</v>
      </c>
    </row>
    <row r="99" spans="2:3" ht="15" customHeight="1">
      <c r="B99" s="258" t="str">
        <f t="shared" si="1"/>
        <v>SB.7.7.2. Türkiye’nin ilişkide olduğu ekonomik bölge ve kuruluşları tanır.</v>
      </c>
      <c r="C99" s="263" t="s">
        <v>292</v>
      </c>
    </row>
    <row r="100" spans="2:3" ht="15" customHeight="1">
      <c r="B100" s="258" t="str">
        <f t="shared" si="1"/>
        <v>SB.7.7.3. Çeşitli kültürlere yönelik kalıp yargıları sorgular.</v>
      </c>
      <c r="C100" s="263" t="s">
        <v>295</v>
      </c>
    </row>
    <row r="101" spans="2:3" ht="15" customHeight="1" thickBot="1">
      <c r="B101" s="258" t="str">
        <f t="shared" si="1"/>
        <v>SB.7.7.4. Arkadaşlarıyla birlikte küresel sorunların çözümüne yönelik fikir önerileri geliştirir.</v>
      </c>
      <c r="C101" s="263" t="s">
        <v>299</v>
      </c>
    </row>
    <row r="102" spans="2:3" ht="15" customHeight="1">
      <c r="B102" s="258" t="str">
        <f t="shared" si="1"/>
        <v>8.SINIF</v>
      </c>
      <c r="C102" s="261" t="s">
        <v>314</v>
      </c>
    </row>
    <row r="103" spans="2:3" ht="15" customHeight="1">
      <c r="B103" s="258" t="str">
        <f t="shared" si="1"/>
        <v>İTA.8.1.1. Avrupa’daki gelişmelerin yansımaları bağlamında Osmanlı Devleti’nin yirminci yüzyılın başlarındaki siyasi ve sosyal durumunu kavrar.</v>
      </c>
      <c r="C103" s="264" t="s">
        <v>94</v>
      </c>
    </row>
    <row r="104" spans="2:3" ht="15" customHeight="1">
      <c r="B104" s="258" t="str">
        <f t="shared" ref="B104:B167" si="2">C104</f>
        <v>İTA.8.1.2. Mustafa Kemal’in çocukluk ve öğrenim hayatından hareketle onun kişilik özelliklerinin oluşumu hakkında çıkarımlarda bulunur.</v>
      </c>
      <c r="C104" s="264" t="s">
        <v>93</v>
      </c>
    </row>
    <row r="105" spans="2:3" ht="15" customHeight="1">
      <c r="B105" s="258" t="str">
        <f t="shared" si="2"/>
        <v>İTA.8.1.3. Gençlik döneminde Mustafa Kemal’in fikir hayatını etkileyen önemli kişileri ve olayları kavrar.</v>
      </c>
      <c r="C105" s="264" t="s">
        <v>92</v>
      </c>
    </row>
    <row r="106" spans="2:3" ht="15" customHeight="1">
      <c r="B106" s="258" t="str">
        <f t="shared" si="2"/>
        <v>İTA.8.1.4. Mustafa Kemal’in askerlik hayatı ile ilgili olayları ve olguları onun kişilik özellikleri ile ilişkilendirir.</v>
      </c>
      <c r="C106" s="264" t="s">
        <v>91</v>
      </c>
    </row>
    <row r="107" spans="2:3" ht="15" customHeight="1">
      <c r="B107" s="258" t="str">
        <f t="shared" si="2"/>
        <v>İTA.8.2.1. Birinci Dünya Savaşı’nın sebeplerini ve savaşın başlamasına yol açan gelişmeleri kavrar.</v>
      </c>
      <c r="C107" s="264" t="s">
        <v>90</v>
      </c>
    </row>
    <row r="108" spans="2:3" ht="15" customHeight="1">
      <c r="B108" s="258" t="str">
        <f t="shared" si="2"/>
        <v>İTA.8.2.2. Birinci Dünya Savaşı’nda Osmanlı Devleti’nin durumu hakkında çıkarımlarda bulunur.</v>
      </c>
      <c r="C108" s="264" t="s">
        <v>89</v>
      </c>
    </row>
    <row r="109" spans="2:3" ht="15" customHeight="1">
      <c r="B109" s="258" t="str">
        <f t="shared" si="2"/>
        <v xml:space="preserve">İTA.8.2.3. Mondros Ateşkes Antlaşması’nın imzalanması ve uygulanması karşısında Osmanlı yönetiminin, Mustafa Kemal’in ve halkın tutumunu analiz eder. </v>
      </c>
      <c r="C109" s="264" t="s">
        <v>207</v>
      </c>
    </row>
    <row r="110" spans="2:3" ht="15" customHeight="1">
      <c r="B110" s="258" t="str">
        <f t="shared" si="2"/>
        <v>İTA.8.2.4. Kuvâ-yı Millîye’nin oluşum sürecini ve sonrasında meydana gelen gelişmeleri kavrar.</v>
      </c>
      <c r="C110" s="264" t="s">
        <v>211</v>
      </c>
    </row>
    <row r="111" spans="2:3" ht="15" customHeight="1">
      <c r="B111" s="258" t="str">
        <f t="shared" si="2"/>
        <v>İTA.8.2.5. Millî Mücadele’nin hazırlık döneminde Mustafa Kemal’in yaptığı çalışmaları analiz eder.</v>
      </c>
      <c r="C111" s="264" t="s">
        <v>215</v>
      </c>
    </row>
    <row r="112" spans="2:3" ht="15" customHeight="1">
      <c r="B112" s="258" t="str">
        <f t="shared" si="2"/>
        <v>İTA.8.2.6. Misakımilli’nin kabulünü¨ ve Büyük Millet Meclisinin açılışını vatanın bütünlüğünü esası ile “ulusal egemenlik” ve “tam bağımsızlık” ilkeleri ile ilişkilendirir.</v>
      </c>
      <c r="C112" s="264" t="s">
        <v>218</v>
      </c>
    </row>
    <row r="113" spans="2:3" ht="15" customHeight="1">
      <c r="B113" s="258" t="str">
        <f t="shared" si="2"/>
        <v>İTA.8.2.7. Büyük Millet Meclisine karşı ayaklanmalar ile ayaklanmaların bastırılması için alınan tedbirleri analiz eder.</v>
      </c>
      <c r="C113" s="264" t="s">
        <v>221</v>
      </c>
    </row>
    <row r="114" spans="2:3" ht="15" customHeight="1">
      <c r="B114" s="258" t="str">
        <f t="shared" si="2"/>
        <v>İTA.8.2.8. Mustafa Kemal’in ve Türk milletinin Sevr Antlaşması’na karşı tepkilerini değerlendirir.</v>
      </c>
      <c r="C114" s="264" t="s">
        <v>225</v>
      </c>
    </row>
    <row r="115" spans="2:3" ht="15" customHeight="1">
      <c r="B115" s="258" t="str">
        <f t="shared" si="2"/>
        <v>İTA.8.3.1. Millî Mücadele Dönemi’nde Doğu Cephesi ve Güney Cephesi’nde meydana gelen gelişmeleri kavrar.</v>
      </c>
      <c r="C115" s="264" t="s">
        <v>229</v>
      </c>
    </row>
    <row r="116" spans="2:3" ht="15" customHeight="1">
      <c r="B116" s="258" t="str">
        <f t="shared" si="2"/>
        <v>İTA.8.3.2. Millî Mücadele Dönemi’nde Batı Cephesi’nde meydana gelen gelişmeleri kavrar.</v>
      </c>
      <c r="C116" s="264" t="s">
        <v>233</v>
      </c>
    </row>
    <row r="117" spans="2:3" ht="15" customHeight="1">
      <c r="B117" s="258" t="str">
        <f t="shared" si="2"/>
        <v xml:space="preserve">İTA.8.3.3. Millî Mücadele’nin zor bir döneminde Maarif Kongresi yapan Atatürk’ün, millî ve çağdaş eğitime verdiği önemi kavrar. </v>
      </c>
      <c r="C117" s="264" t="s">
        <v>237</v>
      </c>
    </row>
    <row r="118" spans="2:3" ht="15" customHeight="1">
      <c r="B118" s="258" t="str">
        <f t="shared" si="2"/>
        <v>İTA.8.3.4. Türk milletinin millî birlik, beraberlik ve dayanışmasının bir örneği olarak Tekalif-i Millîye Emirleri doğrultusunda yapılan uygulamaları analiz eder.</v>
      </c>
      <c r="C118" s="264" t="s">
        <v>241</v>
      </c>
    </row>
    <row r="119" spans="2:3" ht="15" customHeight="1">
      <c r="B119" s="258" t="str">
        <f t="shared" si="2"/>
        <v>İTA.8.3.5. Sakarya Meydan Savaşı’nın kazanılmasında ve Büyük Taarruz’un başarılı olmasında Mustafa Kemal’in rolüne ilişkin çıkarımlarda bulunur.</v>
      </c>
      <c r="C119" s="264" t="s">
        <v>245</v>
      </c>
    </row>
    <row r="120" spans="2:3" ht="15" customHeight="1">
      <c r="B120" s="258" t="str">
        <f t="shared" si="2"/>
        <v>İTA.8.3.6. Lozan Antlaşması’nın sağladığı kazanımları analiz eder.</v>
      </c>
      <c r="C120" s="264" t="s">
        <v>249</v>
      </c>
    </row>
    <row r="121" spans="2:3" ht="15" customHeight="1">
      <c r="B121" s="258" t="str">
        <f t="shared" si="2"/>
        <v>İTA.8.3.7. Millî Mücadele Dönemi’nin siyasi, sosyal ve kültürel olaylarının sanat ve edebiyat ürünlerine yansımalarına kanıtlar gösterir.</v>
      </c>
      <c r="C121" s="264" t="s">
        <v>253</v>
      </c>
    </row>
    <row r="122" spans="2:3" ht="15" customHeight="1">
      <c r="B122" s="258" t="str">
        <f t="shared" si="2"/>
        <v>İTA.8.4.1. Çağdaşlaşan Türkiye’nin temeli olan Atatürk ilkelerini açıklar.</v>
      </c>
      <c r="C122" s="264" t="s">
        <v>257</v>
      </c>
    </row>
    <row r="123" spans="2:3" ht="15" customHeight="1">
      <c r="B123" s="258" t="str">
        <f t="shared" si="2"/>
        <v>İTA.8.4.2. Siyasi alanda meydana gelen gelişmeleri kavrar.</v>
      </c>
      <c r="C123" s="264" t="s">
        <v>261</v>
      </c>
    </row>
    <row r="124" spans="2:3" ht="15" customHeight="1">
      <c r="B124" s="258" t="str">
        <f t="shared" si="2"/>
        <v xml:space="preserve">İTA.8.4.3. Hukuk alanında meydana gelen gelişmelerin toplumsal hayata yansımalarını kavrar. </v>
      </c>
      <c r="C124" s="264" t="s">
        <v>265</v>
      </c>
    </row>
    <row r="125" spans="2:3" ht="15" customHeight="1">
      <c r="B125" s="258" t="str">
        <f t="shared" si="2"/>
        <v>İTA.8.4.4. Eğitim ve kültür alanında yapılan inkılapları ve gelişmeleri kavrar.</v>
      </c>
      <c r="C125" s="264" t="s">
        <v>269</v>
      </c>
    </row>
    <row r="126" spans="2:3" ht="15" customHeight="1">
      <c r="B126" s="258" t="str">
        <f t="shared" si="2"/>
        <v>İTA.8.4.5. Toplumsal alanda yapılan inkılapları ve meydana gelen gelişmeleri kavrar.</v>
      </c>
      <c r="C126" s="264" t="s">
        <v>273</v>
      </c>
    </row>
    <row r="127" spans="2:3" ht="15" customHeight="1">
      <c r="B127" s="258" t="str">
        <f t="shared" si="2"/>
        <v>İTA.8.4.6. Ekonomi alanında meydana gelen gelişmeleri kavrar.</v>
      </c>
      <c r="C127" s="264" t="s">
        <v>277</v>
      </c>
    </row>
    <row r="128" spans="2:3" ht="15" customHeight="1">
      <c r="B128" s="258" t="str">
        <f t="shared" si="2"/>
        <v xml:space="preserve">İTA.8.4.7. Atatürk Dönemi’nde sağlık alanında yapılan çalışmaları devletin temel görevleri ile ilişkilendirir. </v>
      </c>
      <c r="C128" s="264" t="s">
        <v>281</v>
      </c>
    </row>
    <row r="129" spans="2:3" ht="15" customHeight="1">
      <c r="B129" s="258" t="str">
        <f t="shared" si="2"/>
        <v>İTA.8.4.8. Cumhuriyet’in sağladığı kazanımları ve Atatürk’ünTürk milleti için gösterdiği hedefleri analiz eder.</v>
      </c>
      <c r="C129" s="264" t="s">
        <v>285</v>
      </c>
    </row>
    <row r="130" spans="2:3" ht="15" customHeight="1">
      <c r="B130" s="258" t="str">
        <f t="shared" si="2"/>
        <v>İTA.8.4.9. Atatürk ilke ve inkılaplarını oluşturan temel esasları kavrar.</v>
      </c>
      <c r="C130" s="264" t="s">
        <v>289</v>
      </c>
    </row>
    <row r="131" spans="2:3" ht="15" customHeight="1">
      <c r="B131" s="258" t="str">
        <f t="shared" si="2"/>
        <v>İTA.8.5.1. Atatürk Dönemi’ndeki demokratikleşme yolunda atılan adımları açıklar.</v>
      </c>
      <c r="C131" s="264" t="s">
        <v>293</v>
      </c>
    </row>
    <row r="132" spans="2:3" ht="15" customHeight="1">
      <c r="B132" s="258" t="str">
        <f t="shared" si="2"/>
        <v>İTA.8.5.2. Mustafa Kemal’e suikast girişimini analiz eder.</v>
      </c>
      <c r="C132" s="264" t="s">
        <v>296</v>
      </c>
    </row>
    <row r="133" spans="2:3" ht="15" customHeight="1">
      <c r="B133" s="258" t="str">
        <f t="shared" si="2"/>
        <v>İTA.8.5.3. Cumhuriyetin ilk yıllarında Türkiye Cumhuriyetine yönelik tehditleri analiz eder.</v>
      </c>
      <c r="C133" s="264" t="s">
        <v>300</v>
      </c>
    </row>
    <row r="134" spans="2:3" ht="15" customHeight="1">
      <c r="B134" s="258" t="str">
        <f t="shared" si="2"/>
        <v>İTA.8.6.1. Atatürrk Dönemi Türk dış politikasının temel ilkelerini ve amaçlarını açıklar.</v>
      </c>
      <c r="C134" s="264" t="s">
        <v>302</v>
      </c>
    </row>
    <row r="135" spans="2:3" ht="15" customHeight="1">
      <c r="B135" s="258" t="str">
        <f t="shared" si="2"/>
        <v>İTA.8.6.2. Atatürk Dönemi Türk dış politikasında yaşanan gelişmeleri analiz eder.</v>
      </c>
      <c r="C135" s="264" t="s">
        <v>304</v>
      </c>
    </row>
    <row r="136" spans="2:3" ht="15" customHeight="1">
      <c r="B136" s="258" t="str">
        <f t="shared" si="2"/>
        <v>İTA.8.6.3. Atatürk’ün Hatay’ı ülkemize katmak konusunda yaptıklarına ve bu uğurda gösterdiği özveriye kanıtlar gösterir.</v>
      </c>
      <c r="C136" s="264" t="s">
        <v>306</v>
      </c>
    </row>
    <row r="137" spans="2:3" ht="15" customHeight="1">
      <c r="B137" s="258" t="str">
        <f t="shared" si="2"/>
        <v xml:space="preserve">İTA.8.7.1. Atatürk’ün ölümüne ilişkin yansıma ve değerlendirmelerden hareketle onun fikir ve eserlerinin evrensel değerine ilişkin çıkarımlarda bulunur." </v>
      </c>
      <c r="C137" s="264" t="s">
        <v>308</v>
      </c>
    </row>
    <row r="138" spans="2:3" ht="15" customHeight="1">
      <c r="B138" s="258" t="str">
        <f t="shared" si="2"/>
        <v>İTA.8.7.2. Atatürk’ünTürk Milleti’ne bıraktığı eserlerinden örnekler verir.</v>
      </c>
      <c r="C138" s="264" t="s">
        <v>309</v>
      </c>
    </row>
    <row r="139" spans="2:3" ht="15" customHeight="1">
      <c r="B139" s="258" t="str">
        <f t="shared" si="2"/>
        <v>İTA.8.7.3. Atatürk’ün İkinci Dünya Savaşı öncesi tespitleri ve girişimleri Türkiye’nin savaşta izlediği denge siyaseti ile ilişkilendirilir.</v>
      </c>
      <c r="C139" s="264" t="s">
        <v>310</v>
      </c>
    </row>
    <row r="140" spans="2:3" ht="15" customHeight="1" thickBot="1">
      <c r="B140" s="258" t="str">
        <f t="shared" si="2"/>
        <v>İTA.8.7.4. İkinci Dünya Savaşı’ndaki gelişmelerin ve bu savaşın sonuçlarının Türkiye ’ye etkilerini analiz eder.</v>
      </c>
      <c r="C140" s="265" t="s">
        <v>311</v>
      </c>
    </row>
    <row r="141" spans="2:3">
      <c r="B141" s="258">
        <f t="shared" si="2"/>
        <v>0</v>
      </c>
    </row>
    <row r="142" spans="2:3">
      <c r="B142" s="258">
        <f t="shared" si="2"/>
        <v>0</v>
      </c>
    </row>
    <row r="143" spans="2:3">
      <c r="B143" s="258">
        <f t="shared" si="2"/>
        <v>0</v>
      </c>
    </row>
    <row r="144" spans="2:3">
      <c r="B144" s="258">
        <f t="shared" si="2"/>
        <v>0</v>
      </c>
    </row>
    <row r="145" spans="2:2">
      <c r="B145" s="258">
        <f t="shared" si="2"/>
        <v>0</v>
      </c>
    </row>
    <row r="146" spans="2:2">
      <c r="B146" s="258">
        <f t="shared" si="2"/>
        <v>0</v>
      </c>
    </row>
    <row r="147" spans="2:2">
      <c r="B147" s="258">
        <f t="shared" si="2"/>
        <v>0</v>
      </c>
    </row>
    <row r="148" spans="2:2">
      <c r="B148" s="258">
        <f t="shared" si="2"/>
        <v>0</v>
      </c>
    </row>
    <row r="149" spans="2:2">
      <c r="B149" s="258">
        <f t="shared" si="2"/>
        <v>0</v>
      </c>
    </row>
    <row r="150" spans="2:2">
      <c r="B150" s="258">
        <f t="shared" si="2"/>
        <v>0</v>
      </c>
    </row>
    <row r="151" spans="2:2">
      <c r="B151" s="258">
        <f t="shared" si="2"/>
        <v>0</v>
      </c>
    </row>
    <row r="152" spans="2:2">
      <c r="B152" s="258">
        <f t="shared" si="2"/>
        <v>0</v>
      </c>
    </row>
    <row r="153" spans="2:2">
      <c r="B153" s="258">
        <f t="shared" si="2"/>
        <v>0</v>
      </c>
    </row>
    <row r="154" spans="2:2">
      <c r="B154" s="258">
        <f t="shared" si="2"/>
        <v>0</v>
      </c>
    </row>
    <row r="155" spans="2:2">
      <c r="B155" s="258">
        <f t="shared" si="2"/>
        <v>0</v>
      </c>
    </row>
    <row r="156" spans="2:2">
      <c r="B156" s="258">
        <f t="shared" si="2"/>
        <v>0</v>
      </c>
    </row>
    <row r="157" spans="2:2">
      <c r="B157" s="258">
        <f t="shared" si="2"/>
        <v>0</v>
      </c>
    </row>
    <row r="158" spans="2:2">
      <c r="B158" s="258">
        <f t="shared" si="2"/>
        <v>0</v>
      </c>
    </row>
    <row r="159" spans="2:2">
      <c r="B159" s="258">
        <f t="shared" si="2"/>
        <v>0</v>
      </c>
    </row>
    <row r="160" spans="2:2">
      <c r="B160" s="258">
        <f t="shared" si="2"/>
        <v>0</v>
      </c>
    </row>
    <row r="161" spans="2:2">
      <c r="B161" s="258">
        <f t="shared" si="2"/>
        <v>0</v>
      </c>
    </row>
    <row r="162" spans="2:2">
      <c r="B162" s="258">
        <f t="shared" si="2"/>
        <v>0</v>
      </c>
    </row>
    <row r="163" spans="2:2">
      <c r="B163" s="258">
        <f t="shared" si="2"/>
        <v>0</v>
      </c>
    </row>
    <row r="164" spans="2:2">
      <c r="B164" s="258">
        <f t="shared" si="2"/>
        <v>0</v>
      </c>
    </row>
    <row r="165" spans="2:2">
      <c r="B165" s="258">
        <f t="shared" si="2"/>
        <v>0</v>
      </c>
    </row>
    <row r="166" spans="2:2">
      <c r="B166" s="258">
        <f t="shared" si="2"/>
        <v>0</v>
      </c>
    </row>
    <row r="167" spans="2:2">
      <c r="B167" s="258">
        <f t="shared" si="2"/>
        <v>0</v>
      </c>
    </row>
    <row r="168" spans="2:2">
      <c r="B168" s="258">
        <f t="shared" ref="B168:B231" si="3">C168</f>
        <v>0</v>
      </c>
    </row>
    <row r="169" spans="2:2">
      <c r="B169" s="258">
        <f t="shared" si="3"/>
        <v>0</v>
      </c>
    </row>
    <row r="170" spans="2:2">
      <c r="B170" s="258">
        <f t="shared" si="3"/>
        <v>0</v>
      </c>
    </row>
    <row r="171" spans="2:2">
      <c r="B171" s="258">
        <f t="shared" si="3"/>
        <v>0</v>
      </c>
    </row>
    <row r="172" spans="2:2">
      <c r="B172" s="258">
        <f t="shared" si="3"/>
        <v>0</v>
      </c>
    </row>
    <row r="173" spans="2:2">
      <c r="B173" s="258">
        <f t="shared" si="3"/>
        <v>0</v>
      </c>
    </row>
    <row r="174" spans="2:2">
      <c r="B174" s="258">
        <f t="shared" si="3"/>
        <v>0</v>
      </c>
    </row>
    <row r="175" spans="2:2">
      <c r="B175" s="258">
        <f t="shared" si="3"/>
        <v>0</v>
      </c>
    </row>
    <row r="176" spans="2:2">
      <c r="B176" s="258">
        <f t="shared" si="3"/>
        <v>0</v>
      </c>
    </row>
    <row r="177" spans="2:2">
      <c r="B177" s="258">
        <f t="shared" si="3"/>
        <v>0</v>
      </c>
    </row>
    <row r="178" spans="2:2">
      <c r="B178" s="258">
        <f t="shared" si="3"/>
        <v>0</v>
      </c>
    </row>
    <row r="179" spans="2:2">
      <c r="B179" s="258">
        <f t="shared" si="3"/>
        <v>0</v>
      </c>
    </row>
    <row r="180" spans="2:2">
      <c r="B180" s="258">
        <f t="shared" si="3"/>
        <v>0</v>
      </c>
    </row>
    <row r="181" spans="2:2">
      <c r="B181" s="258">
        <f t="shared" si="3"/>
        <v>0</v>
      </c>
    </row>
    <row r="182" spans="2:2">
      <c r="B182" s="258">
        <f t="shared" si="3"/>
        <v>0</v>
      </c>
    </row>
    <row r="183" spans="2:2">
      <c r="B183" s="258">
        <f t="shared" si="3"/>
        <v>0</v>
      </c>
    </row>
    <row r="184" spans="2:2">
      <c r="B184" s="258">
        <f t="shared" si="3"/>
        <v>0</v>
      </c>
    </row>
    <row r="185" spans="2:2">
      <c r="B185" s="258">
        <f t="shared" si="3"/>
        <v>0</v>
      </c>
    </row>
    <row r="186" spans="2:2">
      <c r="B186" s="258">
        <f t="shared" si="3"/>
        <v>0</v>
      </c>
    </row>
    <row r="187" spans="2:2">
      <c r="B187" s="258">
        <f t="shared" si="3"/>
        <v>0</v>
      </c>
    </row>
    <row r="188" spans="2:2">
      <c r="B188" s="258">
        <f t="shared" si="3"/>
        <v>0</v>
      </c>
    </row>
    <row r="189" spans="2:2">
      <c r="B189" s="258">
        <f t="shared" si="3"/>
        <v>0</v>
      </c>
    </row>
    <row r="190" spans="2:2">
      <c r="B190" s="258">
        <f t="shared" si="3"/>
        <v>0</v>
      </c>
    </row>
    <row r="191" spans="2:2">
      <c r="B191" s="258">
        <f t="shared" si="3"/>
        <v>0</v>
      </c>
    </row>
    <row r="192" spans="2:2">
      <c r="B192" s="258">
        <f t="shared" si="3"/>
        <v>0</v>
      </c>
    </row>
    <row r="193" spans="2:2">
      <c r="B193" s="258">
        <f t="shared" si="3"/>
        <v>0</v>
      </c>
    </row>
    <row r="194" spans="2:2">
      <c r="B194" s="258">
        <f t="shared" si="3"/>
        <v>0</v>
      </c>
    </row>
    <row r="195" spans="2:2">
      <c r="B195" s="258">
        <f t="shared" si="3"/>
        <v>0</v>
      </c>
    </row>
    <row r="196" spans="2:2">
      <c r="B196" s="258">
        <f t="shared" si="3"/>
        <v>0</v>
      </c>
    </row>
    <row r="197" spans="2:2">
      <c r="B197" s="258">
        <f t="shared" si="3"/>
        <v>0</v>
      </c>
    </row>
    <row r="198" spans="2:2">
      <c r="B198" s="258">
        <f t="shared" si="3"/>
        <v>0</v>
      </c>
    </row>
    <row r="199" spans="2:2">
      <c r="B199" s="258">
        <f t="shared" si="3"/>
        <v>0</v>
      </c>
    </row>
    <row r="200" spans="2:2">
      <c r="B200" s="258">
        <f t="shared" si="3"/>
        <v>0</v>
      </c>
    </row>
    <row r="201" spans="2:2">
      <c r="B201" s="258">
        <f t="shared" si="3"/>
        <v>0</v>
      </c>
    </row>
    <row r="202" spans="2:2">
      <c r="B202" s="258">
        <f t="shared" si="3"/>
        <v>0</v>
      </c>
    </row>
    <row r="203" spans="2:2">
      <c r="B203" s="258">
        <f t="shared" si="3"/>
        <v>0</v>
      </c>
    </row>
    <row r="204" spans="2:2">
      <c r="B204" s="258">
        <f t="shared" si="3"/>
        <v>0</v>
      </c>
    </row>
    <row r="205" spans="2:2">
      <c r="B205" s="258">
        <f t="shared" si="3"/>
        <v>0</v>
      </c>
    </row>
    <row r="206" spans="2:2">
      <c r="B206" s="258">
        <f t="shared" si="3"/>
        <v>0</v>
      </c>
    </row>
    <row r="207" spans="2:2">
      <c r="B207" s="258">
        <f t="shared" si="3"/>
        <v>0</v>
      </c>
    </row>
    <row r="208" spans="2:2">
      <c r="B208" s="258">
        <f t="shared" si="3"/>
        <v>0</v>
      </c>
    </row>
    <row r="209" spans="2:2">
      <c r="B209" s="258">
        <f t="shared" si="3"/>
        <v>0</v>
      </c>
    </row>
    <row r="210" spans="2:2">
      <c r="B210" s="258">
        <f t="shared" si="3"/>
        <v>0</v>
      </c>
    </row>
    <row r="211" spans="2:2">
      <c r="B211" s="258">
        <f t="shared" si="3"/>
        <v>0</v>
      </c>
    </row>
    <row r="212" spans="2:2">
      <c r="B212" s="258">
        <f t="shared" si="3"/>
        <v>0</v>
      </c>
    </row>
    <row r="213" spans="2:2">
      <c r="B213" s="258">
        <f t="shared" si="3"/>
        <v>0</v>
      </c>
    </row>
    <row r="214" spans="2:2">
      <c r="B214" s="258">
        <f t="shared" si="3"/>
        <v>0</v>
      </c>
    </row>
    <row r="215" spans="2:2">
      <c r="B215" s="258">
        <f t="shared" si="3"/>
        <v>0</v>
      </c>
    </row>
    <row r="216" spans="2:2">
      <c r="B216" s="258">
        <f t="shared" si="3"/>
        <v>0</v>
      </c>
    </row>
    <row r="217" spans="2:2">
      <c r="B217" s="258">
        <f t="shared" si="3"/>
        <v>0</v>
      </c>
    </row>
    <row r="218" spans="2:2">
      <c r="B218" s="258">
        <f t="shared" si="3"/>
        <v>0</v>
      </c>
    </row>
    <row r="219" spans="2:2">
      <c r="B219" s="258">
        <f t="shared" si="3"/>
        <v>0</v>
      </c>
    </row>
    <row r="220" spans="2:2">
      <c r="B220" s="258">
        <f t="shared" si="3"/>
        <v>0</v>
      </c>
    </row>
    <row r="221" spans="2:2">
      <c r="B221" s="258">
        <f t="shared" si="3"/>
        <v>0</v>
      </c>
    </row>
    <row r="222" spans="2:2">
      <c r="B222" s="258">
        <f t="shared" si="3"/>
        <v>0</v>
      </c>
    </row>
    <row r="223" spans="2:2">
      <c r="B223" s="258">
        <f t="shared" si="3"/>
        <v>0</v>
      </c>
    </row>
    <row r="224" spans="2:2">
      <c r="B224" s="258">
        <f t="shared" si="3"/>
        <v>0</v>
      </c>
    </row>
    <row r="225" spans="2:2">
      <c r="B225" s="258">
        <f t="shared" si="3"/>
        <v>0</v>
      </c>
    </row>
    <row r="226" spans="2:2">
      <c r="B226" s="258">
        <f t="shared" si="3"/>
        <v>0</v>
      </c>
    </row>
    <row r="227" spans="2:2">
      <c r="B227" s="258">
        <f t="shared" si="3"/>
        <v>0</v>
      </c>
    </row>
    <row r="228" spans="2:2">
      <c r="B228" s="258">
        <f t="shared" si="3"/>
        <v>0</v>
      </c>
    </row>
    <row r="229" spans="2:2">
      <c r="B229" s="258">
        <f t="shared" si="3"/>
        <v>0</v>
      </c>
    </row>
    <row r="230" spans="2:2">
      <c r="B230" s="258">
        <f t="shared" si="3"/>
        <v>0</v>
      </c>
    </row>
    <row r="231" spans="2:2">
      <c r="B231" s="258">
        <f t="shared" si="3"/>
        <v>0</v>
      </c>
    </row>
    <row r="232" spans="2:2">
      <c r="B232" s="258">
        <f t="shared" ref="B232:B295" si="4">C232</f>
        <v>0</v>
      </c>
    </row>
    <row r="233" spans="2:2">
      <c r="B233" s="258">
        <f t="shared" si="4"/>
        <v>0</v>
      </c>
    </row>
    <row r="234" spans="2:2">
      <c r="B234" s="258">
        <f t="shared" si="4"/>
        <v>0</v>
      </c>
    </row>
    <row r="235" spans="2:2">
      <c r="B235" s="258">
        <f t="shared" si="4"/>
        <v>0</v>
      </c>
    </row>
    <row r="236" spans="2:2">
      <c r="B236" s="258">
        <f t="shared" si="4"/>
        <v>0</v>
      </c>
    </row>
    <row r="237" spans="2:2">
      <c r="B237" s="258">
        <f t="shared" si="4"/>
        <v>0</v>
      </c>
    </row>
    <row r="238" spans="2:2">
      <c r="B238" s="258">
        <f t="shared" si="4"/>
        <v>0</v>
      </c>
    </row>
    <row r="239" spans="2:2">
      <c r="B239" s="258">
        <f t="shared" si="4"/>
        <v>0</v>
      </c>
    </row>
    <row r="240" spans="2:2">
      <c r="B240" s="255">
        <f t="shared" si="4"/>
        <v>0</v>
      </c>
    </row>
    <row r="241" spans="2:2">
      <c r="B241" s="255">
        <f t="shared" si="4"/>
        <v>0</v>
      </c>
    </row>
    <row r="242" spans="2:2">
      <c r="B242" s="255">
        <f t="shared" si="4"/>
        <v>0</v>
      </c>
    </row>
    <row r="243" spans="2:2">
      <c r="B243" s="255">
        <f t="shared" si="4"/>
        <v>0</v>
      </c>
    </row>
    <row r="244" spans="2:2">
      <c r="B244" s="255">
        <f t="shared" si="4"/>
        <v>0</v>
      </c>
    </row>
    <row r="245" spans="2:2">
      <c r="B245" s="255">
        <f t="shared" si="4"/>
        <v>0</v>
      </c>
    </row>
    <row r="246" spans="2:2">
      <c r="B246" s="255">
        <f t="shared" si="4"/>
        <v>0</v>
      </c>
    </row>
    <row r="247" spans="2:2">
      <c r="B247" s="255">
        <f t="shared" si="4"/>
        <v>0</v>
      </c>
    </row>
    <row r="248" spans="2:2">
      <c r="B248" s="255">
        <f t="shared" si="4"/>
        <v>0</v>
      </c>
    </row>
    <row r="249" spans="2:2">
      <c r="B249" s="255">
        <f t="shared" si="4"/>
        <v>0</v>
      </c>
    </row>
    <row r="250" spans="2:2">
      <c r="B250" s="255">
        <f t="shared" si="4"/>
        <v>0</v>
      </c>
    </row>
    <row r="251" spans="2:2">
      <c r="B251" s="255">
        <f t="shared" si="4"/>
        <v>0</v>
      </c>
    </row>
    <row r="252" spans="2:2">
      <c r="B252" s="255">
        <f t="shared" si="4"/>
        <v>0</v>
      </c>
    </row>
    <row r="253" spans="2:2">
      <c r="B253" s="255">
        <f t="shared" si="4"/>
        <v>0</v>
      </c>
    </row>
    <row r="254" spans="2:2">
      <c r="B254" s="255">
        <f t="shared" si="4"/>
        <v>0</v>
      </c>
    </row>
    <row r="255" spans="2:2">
      <c r="B255" s="255">
        <f t="shared" si="4"/>
        <v>0</v>
      </c>
    </row>
    <row r="256" spans="2:2">
      <c r="B256" s="255">
        <f t="shared" si="4"/>
        <v>0</v>
      </c>
    </row>
    <row r="257" spans="2:2">
      <c r="B257" s="255">
        <f t="shared" si="4"/>
        <v>0</v>
      </c>
    </row>
    <row r="258" spans="2:2">
      <c r="B258" s="255">
        <f t="shared" si="4"/>
        <v>0</v>
      </c>
    </row>
    <row r="259" spans="2:2">
      <c r="B259" s="255">
        <f t="shared" si="4"/>
        <v>0</v>
      </c>
    </row>
    <row r="260" spans="2:2">
      <c r="B260" s="255">
        <f t="shared" si="4"/>
        <v>0</v>
      </c>
    </row>
    <row r="261" spans="2:2">
      <c r="B261" s="255">
        <f t="shared" si="4"/>
        <v>0</v>
      </c>
    </row>
    <row r="262" spans="2:2">
      <c r="B262" s="255">
        <f t="shared" si="4"/>
        <v>0</v>
      </c>
    </row>
    <row r="263" spans="2:2">
      <c r="B263" s="255">
        <f t="shared" si="4"/>
        <v>0</v>
      </c>
    </row>
    <row r="264" spans="2:2">
      <c r="B264" s="255">
        <f t="shared" si="4"/>
        <v>0</v>
      </c>
    </row>
    <row r="265" spans="2:2">
      <c r="B265" s="255">
        <f t="shared" si="4"/>
        <v>0</v>
      </c>
    </row>
    <row r="266" spans="2:2">
      <c r="B266" s="255">
        <f t="shared" si="4"/>
        <v>0</v>
      </c>
    </row>
    <row r="267" spans="2:2">
      <c r="B267" s="255">
        <f t="shared" si="4"/>
        <v>0</v>
      </c>
    </row>
    <row r="268" spans="2:2">
      <c r="B268" s="255">
        <f t="shared" si="4"/>
        <v>0</v>
      </c>
    </row>
    <row r="269" spans="2:2">
      <c r="B269" s="255">
        <f t="shared" si="4"/>
        <v>0</v>
      </c>
    </row>
    <row r="270" spans="2:2">
      <c r="B270" s="255">
        <f t="shared" si="4"/>
        <v>0</v>
      </c>
    </row>
    <row r="271" spans="2:2">
      <c r="B271" s="255">
        <f t="shared" si="4"/>
        <v>0</v>
      </c>
    </row>
    <row r="272" spans="2:2">
      <c r="B272" s="255">
        <f t="shared" si="4"/>
        <v>0</v>
      </c>
    </row>
    <row r="273" spans="2:2">
      <c r="B273" s="255">
        <f t="shared" si="4"/>
        <v>0</v>
      </c>
    </row>
    <row r="274" spans="2:2">
      <c r="B274" s="255">
        <f t="shared" si="4"/>
        <v>0</v>
      </c>
    </row>
    <row r="275" spans="2:2">
      <c r="B275" s="255">
        <f t="shared" si="4"/>
        <v>0</v>
      </c>
    </row>
    <row r="276" spans="2:2">
      <c r="B276" s="255">
        <f t="shared" si="4"/>
        <v>0</v>
      </c>
    </row>
    <row r="277" spans="2:2">
      <c r="B277" s="255">
        <f t="shared" si="4"/>
        <v>0</v>
      </c>
    </row>
    <row r="278" spans="2:2">
      <c r="B278" s="255">
        <f t="shared" si="4"/>
        <v>0</v>
      </c>
    </row>
    <row r="279" spans="2:2">
      <c r="B279" s="255">
        <f t="shared" si="4"/>
        <v>0</v>
      </c>
    </row>
    <row r="280" spans="2:2">
      <c r="B280" s="255">
        <f t="shared" si="4"/>
        <v>0</v>
      </c>
    </row>
    <row r="281" spans="2:2">
      <c r="B281" s="255">
        <f t="shared" si="4"/>
        <v>0</v>
      </c>
    </row>
    <row r="282" spans="2:2">
      <c r="B282" s="255">
        <f t="shared" si="4"/>
        <v>0</v>
      </c>
    </row>
    <row r="283" spans="2:2">
      <c r="B283" s="255">
        <f t="shared" si="4"/>
        <v>0</v>
      </c>
    </row>
    <row r="284" spans="2:2">
      <c r="B284" s="255">
        <f t="shared" si="4"/>
        <v>0</v>
      </c>
    </row>
    <row r="285" spans="2:2">
      <c r="B285" s="255">
        <f t="shared" si="4"/>
        <v>0</v>
      </c>
    </row>
    <row r="286" spans="2:2">
      <c r="B286" s="255">
        <f t="shared" si="4"/>
        <v>0</v>
      </c>
    </row>
    <row r="287" spans="2:2">
      <c r="B287" s="255">
        <f t="shared" si="4"/>
        <v>0</v>
      </c>
    </row>
    <row r="288" spans="2:2">
      <c r="B288" s="255">
        <f t="shared" si="4"/>
        <v>0</v>
      </c>
    </row>
    <row r="289" spans="2:2">
      <c r="B289" s="255">
        <f t="shared" si="4"/>
        <v>0</v>
      </c>
    </row>
    <row r="290" spans="2:2">
      <c r="B290" s="255">
        <f t="shared" si="4"/>
        <v>0</v>
      </c>
    </row>
    <row r="291" spans="2:2">
      <c r="B291" s="255">
        <f t="shared" si="4"/>
        <v>0</v>
      </c>
    </row>
    <row r="292" spans="2:2">
      <c r="B292" s="255">
        <f t="shared" si="4"/>
        <v>0</v>
      </c>
    </row>
    <row r="293" spans="2:2">
      <c r="B293" s="255">
        <f t="shared" si="4"/>
        <v>0</v>
      </c>
    </row>
    <row r="294" spans="2:2">
      <c r="B294" s="255">
        <f t="shared" si="4"/>
        <v>0</v>
      </c>
    </row>
    <row r="295" spans="2:2">
      <c r="B295" s="255">
        <f t="shared" si="4"/>
        <v>0</v>
      </c>
    </row>
    <row r="296" spans="2:2">
      <c r="B296" s="255">
        <f t="shared" ref="B296:B359" si="5">C296</f>
        <v>0</v>
      </c>
    </row>
    <row r="297" spans="2:2">
      <c r="B297" s="255">
        <f t="shared" si="5"/>
        <v>0</v>
      </c>
    </row>
    <row r="298" spans="2:2">
      <c r="B298" s="255">
        <f t="shared" si="5"/>
        <v>0</v>
      </c>
    </row>
    <row r="299" spans="2:2">
      <c r="B299" s="255">
        <f t="shared" si="5"/>
        <v>0</v>
      </c>
    </row>
    <row r="300" spans="2:2">
      <c r="B300" s="255">
        <f t="shared" si="5"/>
        <v>0</v>
      </c>
    </row>
    <row r="301" spans="2:2">
      <c r="B301" s="255">
        <f t="shared" si="5"/>
        <v>0</v>
      </c>
    </row>
    <row r="302" spans="2:2">
      <c r="B302" s="255">
        <f t="shared" si="5"/>
        <v>0</v>
      </c>
    </row>
    <row r="303" spans="2:2">
      <c r="B303" s="255">
        <f t="shared" si="5"/>
        <v>0</v>
      </c>
    </row>
    <row r="304" spans="2:2">
      <c r="B304" s="255">
        <f t="shared" si="5"/>
        <v>0</v>
      </c>
    </row>
    <row r="305" spans="2:2">
      <c r="B305" s="255">
        <f t="shared" si="5"/>
        <v>0</v>
      </c>
    </row>
    <row r="306" spans="2:2">
      <c r="B306" s="255">
        <f t="shared" si="5"/>
        <v>0</v>
      </c>
    </row>
    <row r="307" spans="2:2">
      <c r="B307" s="255">
        <f t="shared" si="5"/>
        <v>0</v>
      </c>
    </row>
    <row r="308" spans="2:2">
      <c r="B308" s="255">
        <f t="shared" si="5"/>
        <v>0</v>
      </c>
    </row>
    <row r="309" spans="2:2">
      <c r="B309" s="255">
        <f t="shared" si="5"/>
        <v>0</v>
      </c>
    </row>
    <row r="310" spans="2:2">
      <c r="B310" s="255">
        <f t="shared" si="5"/>
        <v>0</v>
      </c>
    </row>
    <row r="311" spans="2:2">
      <c r="B311" s="255">
        <f t="shared" si="5"/>
        <v>0</v>
      </c>
    </row>
    <row r="312" spans="2:2">
      <c r="B312" s="255">
        <f t="shared" si="5"/>
        <v>0</v>
      </c>
    </row>
    <row r="313" spans="2:2">
      <c r="B313" s="255">
        <f t="shared" si="5"/>
        <v>0</v>
      </c>
    </row>
    <row r="314" spans="2:2">
      <c r="B314" s="255">
        <f t="shared" si="5"/>
        <v>0</v>
      </c>
    </row>
    <row r="315" spans="2:2">
      <c r="B315" s="255">
        <f t="shared" si="5"/>
        <v>0</v>
      </c>
    </row>
    <row r="316" spans="2:2">
      <c r="B316" s="255">
        <f t="shared" si="5"/>
        <v>0</v>
      </c>
    </row>
    <row r="317" spans="2:2">
      <c r="B317" s="255">
        <f t="shared" si="5"/>
        <v>0</v>
      </c>
    </row>
    <row r="318" spans="2:2">
      <c r="B318" s="255">
        <f t="shared" si="5"/>
        <v>0</v>
      </c>
    </row>
    <row r="319" spans="2:2">
      <c r="B319" s="255">
        <f t="shared" si="5"/>
        <v>0</v>
      </c>
    </row>
    <row r="320" spans="2:2">
      <c r="B320" s="255">
        <f t="shared" si="5"/>
        <v>0</v>
      </c>
    </row>
    <row r="321" spans="2:2">
      <c r="B321" s="255">
        <f t="shared" si="5"/>
        <v>0</v>
      </c>
    </row>
    <row r="322" spans="2:2">
      <c r="B322" s="255">
        <f t="shared" si="5"/>
        <v>0</v>
      </c>
    </row>
    <row r="323" spans="2:2">
      <c r="B323" s="255">
        <f t="shared" si="5"/>
        <v>0</v>
      </c>
    </row>
    <row r="324" spans="2:2">
      <c r="B324" s="255">
        <f t="shared" si="5"/>
        <v>0</v>
      </c>
    </row>
    <row r="325" spans="2:2">
      <c r="B325" s="255">
        <f t="shared" si="5"/>
        <v>0</v>
      </c>
    </row>
    <row r="326" spans="2:2">
      <c r="B326" s="255">
        <f t="shared" si="5"/>
        <v>0</v>
      </c>
    </row>
    <row r="327" spans="2:2">
      <c r="B327" s="255">
        <f t="shared" si="5"/>
        <v>0</v>
      </c>
    </row>
    <row r="328" spans="2:2">
      <c r="B328" s="255">
        <f t="shared" si="5"/>
        <v>0</v>
      </c>
    </row>
    <row r="329" spans="2:2">
      <c r="B329" s="255">
        <f t="shared" si="5"/>
        <v>0</v>
      </c>
    </row>
    <row r="330" spans="2:2">
      <c r="B330" s="255">
        <f t="shared" si="5"/>
        <v>0</v>
      </c>
    </row>
    <row r="331" spans="2:2">
      <c r="B331" s="255">
        <f t="shared" si="5"/>
        <v>0</v>
      </c>
    </row>
    <row r="332" spans="2:2">
      <c r="B332" s="255">
        <f t="shared" si="5"/>
        <v>0</v>
      </c>
    </row>
    <row r="333" spans="2:2">
      <c r="B333" s="255">
        <f t="shared" si="5"/>
        <v>0</v>
      </c>
    </row>
    <row r="334" spans="2:2">
      <c r="B334" s="255">
        <f t="shared" si="5"/>
        <v>0</v>
      </c>
    </row>
    <row r="335" spans="2:2">
      <c r="B335" s="255">
        <f t="shared" si="5"/>
        <v>0</v>
      </c>
    </row>
    <row r="336" spans="2:2">
      <c r="B336" s="255">
        <f t="shared" si="5"/>
        <v>0</v>
      </c>
    </row>
    <row r="337" spans="2:2">
      <c r="B337" s="255">
        <f t="shared" si="5"/>
        <v>0</v>
      </c>
    </row>
    <row r="338" spans="2:2">
      <c r="B338" s="255">
        <f t="shared" si="5"/>
        <v>0</v>
      </c>
    </row>
    <row r="339" spans="2:2">
      <c r="B339" s="255">
        <f t="shared" si="5"/>
        <v>0</v>
      </c>
    </row>
    <row r="340" spans="2:2">
      <c r="B340" s="255">
        <f t="shared" si="5"/>
        <v>0</v>
      </c>
    </row>
    <row r="341" spans="2:2">
      <c r="B341" s="255">
        <f t="shared" si="5"/>
        <v>0</v>
      </c>
    </row>
    <row r="342" spans="2:2">
      <c r="B342" s="255">
        <f t="shared" si="5"/>
        <v>0</v>
      </c>
    </row>
    <row r="343" spans="2:2">
      <c r="B343" s="255">
        <f t="shared" si="5"/>
        <v>0</v>
      </c>
    </row>
    <row r="344" spans="2:2">
      <c r="B344" s="255">
        <f t="shared" si="5"/>
        <v>0</v>
      </c>
    </row>
    <row r="345" spans="2:2">
      <c r="B345" s="255">
        <f t="shared" si="5"/>
        <v>0</v>
      </c>
    </row>
    <row r="346" spans="2:2">
      <c r="B346" s="255">
        <f t="shared" si="5"/>
        <v>0</v>
      </c>
    </row>
    <row r="347" spans="2:2">
      <c r="B347" s="255">
        <f t="shared" si="5"/>
        <v>0</v>
      </c>
    </row>
    <row r="348" spans="2:2">
      <c r="B348" s="255">
        <f t="shared" si="5"/>
        <v>0</v>
      </c>
    </row>
    <row r="349" spans="2:2">
      <c r="B349" s="255">
        <f t="shared" si="5"/>
        <v>0</v>
      </c>
    </row>
    <row r="350" spans="2:2">
      <c r="B350" s="255">
        <f t="shared" si="5"/>
        <v>0</v>
      </c>
    </row>
    <row r="351" spans="2:2">
      <c r="B351" s="255">
        <f t="shared" si="5"/>
        <v>0</v>
      </c>
    </row>
    <row r="352" spans="2:2">
      <c r="B352" s="255">
        <f t="shared" si="5"/>
        <v>0</v>
      </c>
    </row>
    <row r="353" spans="2:2">
      <c r="B353" s="255">
        <f t="shared" si="5"/>
        <v>0</v>
      </c>
    </row>
    <row r="354" spans="2:2">
      <c r="B354" s="255">
        <f t="shared" si="5"/>
        <v>0</v>
      </c>
    </row>
    <row r="355" spans="2:2">
      <c r="B355" s="255">
        <f t="shared" si="5"/>
        <v>0</v>
      </c>
    </row>
    <row r="356" spans="2:2">
      <c r="B356" s="255">
        <f t="shared" si="5"/>
        <v>0</v>
      </c>
    </row>
    <row r="357" spans="2:2">
      <c r="B357" s="255">
        <f t="shared" si="5"/>
        <v>0</v>
      </c>
    </row>
    <row r="358" spans="2:2">
      <c r="B358" s="255">
        <f t="shared" si="5"/>
        <v>0</v>
      </c>
    </row>
    <row r="359" spans="2:2">
      <c r="B359" s="255">
        <f t="shared" si="5"/>
        <v>0</v>
      </c>
    </row>
    <row r="360" spans="2:2">
      <c r="B360" s="255">
        <f t="shared" ref="B360:B383" si="6">C360</f>
        <v>0</v>
      </c>
    </row>
    <row r="361" spans="2:2">
      <c r="B361" s="255">
        <f t="shared" si="6"/>
        <v>0</v>
      </c>
    </row>
    <row r="362" spans="2:2">
      <c r="B362" s="255">
        <f t="shared" si="6"/>
        <v>0</v>
      </c>
    </row>
    <row r="363" spans="2:2">
      <c r="B363" s="255">
        <f t="shared" si="6"/>
        <v>0</v>
      </c>
    </row>
    <row r="364" spans="2:2">
      <c r="B364" s="255">
        <f t="shared" si="6"/>
        <v>0</v>
      </c>
    </row>
    <row r="365" spans="2:2">
      <c r="B365" s="255">
        <f t="shared" si="6"/>
        <v>0</v>
      </c>
    </row>
    <row r="366" spans="2:2">
      <c r="B366" s="255">
        <f t="shared" si="6"/>
        <v>0</v>
      </c>
    </row>
    <row r="367" spans="2:2">
      <c r="B367" s="255">
        <f t="shared" si="6"/>
        <v>0</v>
      </c>
    </row>
    <row r="368" spans="2:2">
      <c r="B368" s="255">
        <f t="shared" si="6"/>
        <v>0</v>
      </c>
    </row>
    <row r="369" spans="2:2">
      <c r="B369" s="255">
        <f t="shared" si="6"/>
        <v>0</v>
      </c>
    </row>
    <row r="370" spans="2:2">
      <c r="B370" s="255">
        <f t="shared" si="6"/>
        <v>0</v>
      </c>
    </row>
    <row r="371" spans="2:2">
      <c r="B371" s="255">
        <f t="shared" si="6"/>
        <v>0</v>
      </c>
    </row>
    <row r="372" spans="2:2">
      <c r="B372" s="255">
        <f t="shared" si="6"/>
        <v>0</v>
      </c>
    </row>
    <row r="373" spans="2:2">
      <c r="B373" s="255">
        <f t="shared" si="6"/>
        <v>0</v>
      </c>
    </row>
    <row r="374" spans="2:2">
      <c r="B374" s="255">
        <f t="shared" si="6"/>
        <v>0</v>
      </c>
    </row>
    <row r="375" spans="2:2">
      <c r="B375" s="255">
        <f t="shared" si="6"/>
        <v>0</v>
      </c>
    </row>
    <row r="376" spans="2:2">
      <c r="B376" s="255">
        <f t="shared" si="6"/>
        <v>0</v>
      </c>
    </row>
    <row r="377" spans="2:2">
      <c r="B377" s="255">
        <f t="shared" si="6"/>
        <v>0</v>
      </c>
    </row>
    <row r="378" spans="2:2">
      <c r="B378" s="255">
        <f t="shared" si="6"/>
        <v>0</v>
      </c>
    </row>
    <row r="379" spans="2:2">
      <c r="B379" s="255">
        <f t="shared" si="6"/>
        <v>0</v>
      </c>
    </row>
    <row r="380" spans="2:2">
      <c r="B380" s="255">
        <f t="shared" si="6"/>
        <v>0</v>
      </c>
    </row>
    <row r="381" spans="2:2">
      <c r="B381" s="255">
        <f t="shared" si="6"/>
        <v>0</v>
      </c>
    </row>
    <row r="382" spans="2:2">
      <c r="B382" s="255">
        <f t="shared" si="6"/>
        <v>0</v>
      </c>
    </row>
    <row r="383" spans="2:2">
      <c r="B383" s="255">
        <f t="shared" si="6"/>
        <v>0</v>
      </c>
    </row>
  </sheetData>
  <mergeCells count="1">
    <mergeCell ref="D2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Z54"/>
  <sheetViews>
    <sheetView zoomScale="96" zoomScaleNormal="96" workbookViewId="0">
      <selection sqref="A1:B54"/>
    </sheetView>
  </sheetViews>
  <sheetFormatPr defaultRowHeight="12.75"/>
  <cols>
    <col min="1" max="2" width="9.140625" style="123"/>
    <col min="3" max="3" width="6.28515625" style="123" customWidth="1"/>
    <col min="4" max="4" width="35.85546875" style="123" customWidth="1"/>
    <col min="5" max="5" width="46" style="123" bestFit="1" customWidth="1"/>
    <col min="6" max="6" width="9.140625" style="123"/>
    <col min="7" max="7" width="22" style="123" customWidth="1"/>
    <col min="8" max="8" width="0.85546875" style="123" hidden="1" customWidth="1"/>
    <col min="9" max="9" width="1.28515625" style="123" hidden="1" customWidth="1"/>
    <col min="10" max="10" width="0.85546875" style="123" hidden="1" customWidth="1"/>
    <col min="11" max="11" width="0.7109375" style="123" hidden="1" customWidth="1"/>
    <col min="12" max="14" width="9.140625" style="123" hidden="1" customWidth="1"/>
    <col min="15" max="15" width="0.42578125" style="123" hidden="1" customWidth="1"/>
    <col min="16" max="16" width="1.140625" style="123" hidden="1" customWidth="1"/>
    <col min="17" max="17" width="9.28515625" style="123" customWidth="1"/>
    <col min="18" max="22" width="9.140625" style="219"/>
    <col min="23" max="16384" width="9.140625" style="123"/>
  </cols>
  <sheetData>
    <row r="1" spans="1:26" s="124" customFormat="1">
      <c r="A1" s="295"/>
      <c r="B1" s="295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18"/>
      <c r="S1" s="218"/>
      <c r="T1" s="218"/>
      <c r="U1" s="218"/>
      <c r="V1" s="218"/>
    </row>
    <row r="2" spans="1:26" s="124" customFormat="1" ht="35.25" customHeight="1" thickBot="1">
      <c r="A2" s="295"/>
      <c r="B2" s="295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18"/>
      <c r="S2" s="218"/>
      <c r="T2" s="218"/>
      <c r="U2" s="218"/>
      <c r="V2" s="218"/>
    </row>
    <row r="3" spans="1:26" ht="67.5" customHeight="1" thickBot="1">
      <c r="A3" s="295"/>
      <c r="B3" s="295"/>
      <c r="C3" s="127" t="s">
        <v>143</v>
      </c>
      <c r="D3" s="130" t="s">
        <v>144</v>
      </c>
      <c r="E3" s="129" t="s">
        <v>146</v>
      </c>
      <c r="F3" s="131" t="s">
        <v>157</v>
      </c>
      <c r="G3" s="132" t="s">
        <v>149</v>
      </c>
      <c r="H3" s="133" t="s">
        <v>150</v>
      </c>
      <c r="I3" s="133" t="s">
        <v>151</v>
      </c>
      <c r="J3" s="133" t="s">
        <v>152</v>
      </c>
      <c r="K3" s="133" t="s">
        <v>153</v>
      </c>
      <c r="L3" s="133" t="s">
        <v>154</v>
      </c>
      <c r="M3" s="133" t="s">
        <v>155</v>
      </c>
      <c r="N3" s="133" t="s">
        <v>156</v>
      </c>
      <c r="O3" s="133" t="s">
        <v>158</v>
      </c>
      <c r="P3" s="133" t="s">
        <v>159</v>
      </c>
      <c r="Q3" s="133"/>
      <c r="R3" s="272"/>
      <c r="S3" s="272"/>
      <c r="T3" s="272"/>
      <c r="U3" s="272"/>
      <c r="V3" s="272"/>
      <c r="W3" s="273"/>
      <c r="X3" s="273"/>
      <c r="Y3" s="273"/>
      <c r="Z3" s="273"/>
    </row>
    <row r="4" spans="1:26" ht="24.75" customHeight="1">
      <c r="A4" s="295"/>
      <c r="B4" s="295"/>
      <c r="C4" s="125">
        <f>F4</f>
        <v>200</v>
      </c>
      <c r="D4" s="126" t="str">
        <f>G4</f>
        <v>ABDULKADİR SEVİÇ</v>
      </c>
      <c r="E4" s="290" t="s">
        <v>145</v>
      </c>
      <c r="F4" s="134">
        <v>200</v>
      </c>
      <c r="G4" s="135" t="s">
        <v>318</v>
      </c>
      <c r="H4" s="136"/>
      <c r="I4" s="136"/>
      <c r="J4" s="136"/>
      <c r="K4" s="136"/>
      <c r="L4" s="136"/>
      <c r="M4" s="136"/>
      <c r="N4" s="136"/>
      <c r="O4" s="137"/>
      <c r="P4" s="138"/>
      <c r="Q4" s="139"/>
      <c r="R4" s="272"/>
      <c r="S4" s="272"/>
      <c r="T4" s="272"/>
      <c r="U4" s="272"/>
      <c r="V4" s="272"/>
      <c r="W4" s="273"/>
      <c r="X4" s="273"/>
      <c r="Y4" s="273"/>
      <c r="Z4" s="273"/>
    </row>
    <row r="5" spans="1:26" ht="15.75" customHeight="1" thickBot="1">
      <c r="A5" s="295"/>
      <c r="B5" s="295"/>
      <c r="C5" s="125">
        <f t="shared" ref="C5:C48" si="0">F5</f>
        <v>204</v>
      </c>
      <c r="D5" s="126" t="str">
        <f t="shared" ref="D5:D48" si="1">G5</f>
        <v>BİRSEN BİLGİ</v>
      </c>
      <c r="E5" s="290"/>
      <c r="F5" s="135">
        <v>204</v>
      </c>
      <c r="G5" s="135" t="s">
        <v>319</v>
      </c>
      <c r="H5" s="136"/>
      <c r="I5" s="136"/>
      <c r="J5" s="136"/>
      <c r="K5" s="136"/>
      <c r="L5" s="136"/>
      <c r="M5" s="136"/>
      <c r="N5" s="136"/>
      <c r="O5" s="137"/>
      <c r="P5" s="138"/>
      <c r="Q5" s="139"/>
      <c r="R5" s="272"/>
      <c r="S5" s="272"/>
      <c r="T5" s="272"/>
      <c r="U5" s="272"/>
      <c r="V5" s="272"/>
      <c r="W5" s="273"/>
      <c r="X5" s="273"/>
      <c r="Y5" s="273"/>
      <c r="Z5" s="273"/>
    </row>
    <row r="6" spans="1:26">
      <c r="A6" s="295"/>
      <c r="B6" s="295"/>
      <c r="C6" s="125">
        <f t="shared" si="0"/>
        <v>205</v>
      </c>
      <c r="D6" s="128" t="str">
        <f t="shared" si="1"/>
        <v>CENNET YAREN EKSEM</v>
      </c>
      <c r="E6" s="291"/>
      <c r="F6" s="140">
        <v>205</v>
      </c>
      <c r="G6" s="135" t="s">
        <v>320</v>
      </c>
      <c r="H6" s="136"/>
      <c r="I6" s="136"/>
      <c r="J6" s="136"/>
      <c r="K6" s="136"/>
      <c r="L6" s="136"/>
      <c r="M6" s="136"/>
      <c r="N6" s="136"/>
      <c r="O6" s="137"/>
      <c r="P6" s="138"/>
      <c r="Q6" s="139"/>
      <c r="R6" s="272"/>
      <c r="S6" s="272"/>
      <c r="T6" s="272"/>
      <c r="U6" s="272"/>
      <c r="V6" s="272"/>
      <c r="W6" s="273"/>
      <c r="X6" s="273"/>
      <c r="Y6" s="273"/>
      <c r="Z6" s="273"/>
    </row>
    <row r="7" spans="1:26">
      <c r="A7" s="295"/>
      <c r="B7" s="295"/>
      <c r="C7" s="125">
        <f t="shared" si="0"/>
        <v>206</v>
      </c>
      <c r="D7" s="128" t="str">
        <f t="shared" si="1"/>
        <v>DÖNE AVCI</v>
      </c>
      <c r="E7" s="292"/>
      <c r="F7" s="140">
        <v>206</v>
      </c>
      <c r="G7" s="135" t="s">
        <v>321</v>
      </c>
      <c r="H7" s="136"/>
      <c r="I7" s="136"/>
      <c r="J7" s="136"/>
      <c r="K7" s="136"/>
      <c r="L7" s="136"/>
      <c r="M7" s="136"/>
      <c r="N7" s="136"/>
      <c r="O7" s="137"/>
      <c r="P7" s="138"/>
      <c r="Q7" s="139"/>
      <c r="R7" s="272"/>
      <c r="S7" s="272"/>
      <c r="T7" s="272"/>
      <c r="U7" s="272"/>
      <c r="V7" s="272"/>
      <c r="W7" s="273"/>
      <c r="X7" s="273"/>
      <c r="Y7" s="273"/>
      <c r="Z7" s="273"/>
    </row>
    <row r="8" spans="1:26">
      <c r="A8" s="295"/>
      <c r="B8" s="295"/>
      <c r="C8" s="125">
        <f t="shared" si="0"/>
        <v>208</v>
      </c>
      <c r="D8" s="128" t="str">
        <f t="shared" si="1"/>
        <v>ELA NUR TAVUKÇU</v>
      </c>
      <c r="E8" s="292"/>
      <c r="F8" s="140">
        <v>208</v>
      </c>
      <c r="G8" s="135" t="s">
        <v>322</v>
      </c>
      <c r="H8" s="136"/>
      <c r="I8" s="136"/>
      <c r="J8" s="136"/>
      <c r="K8" s="136"/>
      <c r="L8" s="136"/>
      <c r="M8" s="136"/>
      <c r="N8" s="136"/>
      <c r="O8" s="137"/>
      <c r="P8" s="138"/>
      <c r="Q8" s="139"/>
      <c r="R8" s="272"/>
      <c r="S8" s="272"/>
      <c r="T8" s="272"/>
      <c r="U8" s="272"/>
      <c r="V8" s="272"/>
      <c r="W8" s="273"/>
      <c r="X8" s="273"/>
      <c r="Y8" s="273"/>
      <c r="Z8" s="273"/>
    </row>
    <row r="9" spans="1:26">
      <c r="A9" s="295"/>
      <c r="B9" s="295"/>
      <c r="C9" s="125">
        <f t="shared" si="0"/>
        <v>209</v>
      </c>
      <c r="D9" s="128" t="str">
        <f t="shared" si="1"/>
        <v>ELİF EKİM</v>
      </c>
      <c r="E9" s="292"/>
      <c r="F9" s="140">
        <v>209</v>
      </c>
      <c r="G9" s="135" t="s">
        <v>323</v>
      </c>
      <c r="H9" s="136"/>
      <c r="I9" s="136"/>
      <c r="J9" s="136"/>
      <c r="K9" s="136"/>
      <c r="L9" s="136"/>
      <c r="M9" s="136"/>
      <c r="N9" s="136"/>
      <c r="O9" s="137"/>
      <c r="P9" s="138"/>
      <c r="Q9" s="139"/>
      <c r="R9" s="272"/>
      <c r="S9" s="272"/>
      <c r="T9" s="272"/>
      <c r="U9" s="272"/>
      <c r="V9" s="272"/>
      <c r="W9" s="273"/>
      <c r="X9" s="273"/>
      <c r="Y9" s="273"/>
      <c r="Z9" s="273"/>
    </row>
    <row r="10" spans="1:26">
      <c r="A10" s="295"/>
      <c r="B10" s="295"/>
      <c r="C10" s="125">
        <f t="shared" si="0"/>
        <v>211</v>
      </c>
      <c r="D10" s="128" t="str">
        <f t="shared" si="1"/>
        <v>EROL SERT</v>
      </c>
      <c r="E10" s="292"/>
      <c r="F10" s="140">
        <v>211</v>
      </c>
      <c r="G10" s="135" t="s">
        <v>324</v>
      </c>
      <c r="H10" s="136"/>
      <c r="I10" s="136"/>
      <c r="J10" s="136"/>
      <c r="K10" s="136"/>
      <c r="L10" s="136"/>
      <c r="M10" s="136"/>
      <c r="N10" s="136"/>
      <c r="O10" s="137"/>
      <c r="P10" s="138"/>
      <c r="Q10" s="139"/>
      <c r="R10" s="272"/>
      <c r="S10" s="272"/>
      <c r="T10" s="272"/>
      <c r="U10" s="272"/>
      <c r="V10" s="272"/>
      <c r="W10" s="273"/>
      <c r="X10" s="273"/>
      <c r="Y10" s="273"/>
      <c r="Z10" s="273"/>
    </row>
    <row r="11" spans="1:26">
      <c r="A11" s="295"/>
      <c r="B11" s="295"/>
      <c r="C11" s="125">
        <f t="shared" si="0"/>
        <v>213</v>
      </c>
      <c r="D11" s="128" t="str">
        <f t="shared" si="1"/>
        <v>ALİ VELİ</v>
      </c>
      <c r="E11" s="292"/>
      <c r="F11" s="140">
        <v>213</v>
      </c>
      <c r="G11" s="135" t="s">
        <v>183</v>
      </c>
      <c r="H11" s="136"/>
      <c r="I11" s="136"/>
      <c r="J11" s="136"/>
      <c r="K11" s="136"/>
      <c r="L11" s="136"/>
      <c r="M11" s="136"/>
      <c r="N11" s="136"/>
      <c r="O11" s="137"/>
      <c r="P11" s="138"/>
      <c r="Q11" s="139"/>
      <c r="R11" s="272"/>
      <c r="S11" s="272"/>
      <c r="T11" s="272"/>
      <c r="U11" s="272"/>
      <c r="V11" s="272"/>
      <c r="W11" s="273"/>
      <c r="X11" s="273"/>
      <c r="Y11" s="273"/>
      <c r="Z11" s="273"/>
    </row>
    <row r="12" spans="1:26">
      <c r="A12" s="295"/>
      <c r="B12" s="295"/>
      <c r="C12" s="125">
        <f t="shared" si="0"/>
        <v>215</v>
      </c>
      <c r="D12" s="128" t="str">
        <f t="shared" si="1"/>
        <v>FURKAN AYDIN</v>
      </c>
      <c r="E12" s="292"/>
      <c r="F12" s="141">
        <v>215</v>
      </c>
      <c r="G12" s="142" t="s">
        <v>325</v>
      </c>
      <c r="H12" s="143"/>
      <c r="I12" s="143"/>
      <c r="J12" s="143"/>
      <c r="K12" s="143"/>
      <c r="L12" s="143"/>
      <c r="M12" s="143"/>
      <c r="N12" s="143"/>
      <c r="O12" s="144"/>
      <c r="P12" s="145"/>
      <c r="Q12" s="146"/>
      <c r="R12" s="272"/>
      <c r="S12" s="272"/>
      <c r="T12" s="272"/>
      <c r="U12" s="272"/>
      <c r="V12" s="272"/>
      <c r="W12" s="273"/>
      <c r="X12" s="273"/>
      <c r="Y12" s="273"/>
      <c r="Z12" s="273"/>
    </row>
    <row r="13" spans="1:26">
      <c r="A13" s="295"/>
      <c r="B13" s="295"/>
      <c r="C13" s="125">
        <f t="shared" si="0"/>
        <v>219</v>
      </c>
      <c r="D13" s="128" t="str">
        <f t="shared" si="1"/>
        <v>İREM NUR ÇELİK</v>
      </c>
      <c r="E13" s="292"/>
      <c r="F13" s="140">
        <v>219</v>
      </c>
      <c r="G13" s="135" t="s">
        <v>326</v>
      </c>
      <c r="H13" s="136"/>
      <c r="I13" s="136"/>
      <c r="J13" s="136"/>
      <c r="K13" s="136"/>
      <c r="L13" s="136"/>
      <c r="M13" s="136"/>
      <c r="N13" s="136"/>
      <c r="O13" s="137"/>
      <c r="P13" s="138"/>
      <c r="Q13" s="139"/>
      <c r="R13" s="272"/>
      <c r="S13" s="272"/>
      <c r="T13" s="272"/>
      <c r="U13" s="272"/>
      <c r="V13" s="272"/>
      <c r="W13" s="273"/>
      <c r="X13" s="273"/>
      <c r="Y13" s="273"/>
      <c r="Z13" s="273"/>
    </row>
    <row r="14" spans="1:26" ht="24">
      <c r="A14" s="295"/>
      <c r="B14" s="295"/>
      <c r="C14" s="125">
        <f t="shared" si="0"/>
        <v>221</v>
      </c>
      <c r="D14" s="128" t="str">
        <f t="shared" si="1"/>
        <v>MUHAMMED ALİ KÜÇÜKDEVECİ</v>
      </c>
      <c r="E14" s="292"/>
      <c r="F14" s="141">
        <v>221</v>
      </c>
      <c r="G14" s="142" t="s">
        <v>327</v>
      </c>
      <c r="H14" s="143"/>
      <c r="I14" s="143"/>
      <c r="J14" s="143"/>
      <c r="K14" s="143"/>
      <c r="L14" s="143"/>
      <c r="M14" s="143"/>
      <c r="N14" s="143"/>
      <c r="O14" s="144"/>
      <c r="P14" s="145"/>
      <c r="Q14" s="146"/>
      <c r="R14" s="272"/>
      <c r="S14" s="272"/>
      <c r="T14" s="272"/>
      <c r="U14" s="272"/>
      <c r="V14" s="272"/>
      <c r="W14" s="273"/>
      <c r="X14" s="273"/>
      <c r="Y14" s="273"/>
      <c r="Z14" s="273"/>
    </row>
    <row r="15" spans="1:26">
      <c r="A15" s="295"/>
      <c r="B15" s="295"/>
      <c r="C15" s="125">
        <f t="shared" si="0"/>
        <v>224</v>
      </c>
      <c r="D15" s="128" t="str">
        <f t="shared" si="1"/>
        <v>OĞUZHAN TUTAR</v>
      </c>
      <c r="E15" s="292"/>
      <c r="F15" s="140">
        <v>224</v>
      </c>
      <c r="G15" s="135" t="s">
        <v>328</v>
      </c>
      <c r="H15" s="136"/>
      <c r="I15" s="136"/>
      <c r="J15" s="136"/>
      <c r="K15" s="136"/>
      <c r="L15" s="136"/>
      <c r="M15" s="136"/>
      <c r="N15" s="136"/>
      <c r="O15" s="137"/>
      <c r="P15" s="138"/>
      <c r="Q15" s="139"/>
      <c r="R15" s="272"/>
      <c r="S15" s="272"/>
      <c r="T15" s="272"/>
      <c r="U15" s="272"/>
      <c r="V15" s="272"/>
      <c r="W15" s="273"/>
      <c r="X15" s="273"/>
      <c r="Y15" s="273"/>
      <c r="Z15" s="273"/>
    </row>
    <row r="16" spans="1:26">
      <c r="A16" s="295"/>
      <c r="B16" s="295"/>
      <c r="C16" s="125">
        <f t="shared" si="0"/>
        <v>226</v>
      </c>
      <c r="D16" s="128" t="str">
        <f t="shared" si="1"/>
        <v>TUĞBA AKBAŞ</v>
      </c>
      <c r="E16" s="292"/>
      <c r="F16" s="140">
        <v>226</v>
      </c>
      <c r="G16" s="135" t="s">
        <v>329</v>
      </c>
      <c r="H16" s="136"/>
      <c r="I16" s="136"/>
      <c r="J16" s="136"/>
      <c r="K16" s="136"/>
      <c r="L16" s="136"/>
      <c r="M16" s="136"/>
      <c r="N16" s="136"/>
      <c r="O16" s="137"/>
      <c r="P16" s="138"/>
      <c r="Q16" s="139"/>
      <c r="R16" s="272"/>
      <c r="S16" s="272"/>
      <c r="T16" s="272"/>
      <c r="U16" s="272"/>
      <c r="V16" s="272"/>
      <c r="W16" s="273"/>
      <c r="X16" s="273"/>
      <c r="Y16" s="273"/>
      <c r="Z16" s="273"/>
    </row>
    <row r="17" spans="1:26">
      <c r="A17" s="295"/>
      <c r="B17" s="295"/>
      <c r="C17" s="125">
        <f t="shared" si="0"/>
        <v>227</v>
      </c>
      <c r="D17" s="128" t="str">
        <f t="shared" si="1"/>
        <v>YASEMİN ÇOKMETİN</v>
      </c>
      <c r="E17" s="292"/>
      <c r="F17" s="140">
        <v>227</v>
      </c>
      <c r="G17" s="135" t="s">
        <v>330</v>
      </c>
      <c r="H17" s="136"/>
      <c r="I17" s="136"/>
      <c r="J17" s="136"/>
      <c r="K17" s="136"/>
      <c r="L17" s="136"/>
      <c r="M17" s="136"/>
      <c r="N17" s="136"/>
      <c r="O17" s="137"/>
      <c r="P17" s="138"/>
      <c r="Q17" s="139"/>
      <c r="R17" s="272"/>
      <c r="S17" s="272"/>
      <c r="T17" s="272"/>
      <c r="U17" s="272"/>
      <c r="V17" s="272"/>
      <c r="W17" s="273"/>
      <c r="X17" s="273"/>
      <c r="Y17" s="273"/>
      <c r="Z17" s="273"/>
    </row>
    <row r="18" spans="1:26">
      <c r="A18" s="295"/>
      <c r="B18" s="295"/>
      <c r="C18" s="125">
        <f t="shared" si="0"/>
        <v>228</v>
      </c>
      <c r="D18" s="128" t="str">
        <f t="shared" si="1"/>
        <v>YASİN SARICA</v>
      </c>
      <c r="E18" s="292"/>
      <c r="F18" s="140">
        <v>228</v>
      </c>
      <c r="G18" s="135" t="s">
        <v>331</v>
      </c>
      <c r="H18" s="136"/>
      <c r="I18" s="136"/>
      <c r="J18" s="136"/>
      <c r="K18" s="136"/>
      <c r="L18" s="136"/>
      <c r="M18" s="136"/>
      <c r="N18" s="136"/>
      <c r="O18" s="137"/>
      <c r="P18" s="138"/>
      <c r="Q18" s="139"/>
      <c r="R18" s="272"/>
      <c r="S18" s="272"/>
      <c r="T18" s="272"/>
      <c r="U18" s="272"/>
      <c r="V18" s="272"/>
      <c r="W18" s="273"/>
      <c r="X18" s="273"/>
      <c r="Y18" s="273"/>
      <c r="Z18" s="273"/>
    </row>
    <row r="19" spans="1:26" ht="24">
      <c r="A19" s="295"/>
      <c r="B19" s="295"/>
      <c r="C19" s="125">
        <f t="shared" si="0"/>
        <v>229</v>
      </c>
      <c r="D19" s="128" t="str">
        <f t="shared" si="1"/>
        <v>YETER SÜMEYYE GÜRLEK</v>
      </c>
      <c r="E19" s="292"/>
      <c r="F19" s="140">
        <v>229</v>
      </c>
      <c r="G19" s="135" t="s">
        <v>332</v>
      </c>
      <c r="H19" s="136"/>
      <c r="I19" s="136"/>
      <c r="J19" s="136"/>
      <c r="K19" s="136"/>
      <c r="L19" s="136"/>
      <c r="M19" s="136"/>
      <c r="N19" s="136"/>
      <c r="O19" s="137"/>
      <c r="P19" s="138"/>
      <c r="Q19" s="139"/>
      <c r="R19" s="272"/>
      <c r="S19" s="272"/>
      <c r="T19" s="272"/>
      <c r="U19" s="272"/>
      <c r="V19" s="272"/>
      <c r="W19" s="273"/>
      <c r="X19" s="273"/>
      <c r="Y19" s="273"/>
      <c r="Z19" s="273"/>
    </row>
    <row r="20" spans="1:26">
      <c r="A20" s="295"/>
      <c r="B20" s="295"/>
      <c r="C20" s="125">
        <f t="shared" si="0"/>
        <v>230</v>
      </c>
      <c r="D20" s="128" t="str">
        <f t="shared" si="1"/>
        <v>ZEKİ AYDIN</v>
      </c>
      <c r="E20" s="292"/>
      <c r="F20" s="140">
        <v>230</v>
      </c>
      <c r="G20" s="135" t="s">
        <v>333</v>
      </c>
      <c r="H20" s="136"/>
      <c r="I20" s="136"/>
      <c r="J20" s="136"/>
      <c r="K20" s="136"/>
      <c r="L20" s="136"/>
      <c r="M20" s="136"/>
      <c r="N20" s="136"/>
      <c r="O20" s="137"/>
      <c r="P20" s="138"/>
      <c r="Q20" s="139"/>
      <c r="R20" s="272"/>
      <c r="S20" s="272"/>
      <c r="T20" s="272"/>
      <c r="U20" s="272"/>
      <c r="V20" s="272"/>
      <c r="W20" s="273"/>
      <c r="X20" s="273"/>
      <c r="Y20" s="273"/>
      <c r="Z20" s="273"/>
    </row>
    <row r="21" spans="1:26">
      <c r="A21" s="295"/>
      <c r="B21" s="295"/>
      <c r="C21" s="125">
        <f t="shared" si="0"/>
        <v>0</v>
      </c>
      <c r="D21" s="128">
        <f t="shared" si="1"/>
        <v>0</v>
      </c>
      <c r="E21" s="293"/>
      <c r="F21" s="134"/>
      <c r="G21" s="135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272"/>
      <c r="S21" s="272"/>
      <c r="T21" s="272"/>
      <c r="U21" s="272"/>
      <c r="V21" s="272"/>
      <c r="W21" s="273"/>
      <c r="X21" s="273"/>
      <c r="Y21" s="273"/>
      <c r="Z21" s="273"/>
    </row>
    <row r="22" spans="1:26">
      <c r="A22" s="295"/>
      <c r="B22" s="295"/>
      <c r="C22" s="125">
        <f t="shared" si="0"/>
        <v>0</v>
      </c>
      <c r="D22" s="128">
        <f t="shared" si="1"/>
        <v>0</v>
      </c>
      <c r="E22" s="293"/>
      <c r="F22" s="135"/>
      <c r="G22" s="135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272"/>
      <c r="S22" s="272"/>
      <c r="T22" s="272"/>
      <c r="U22" s="272"/>
      <c r="V22" s="272"/>
      <c r="W22" s="273"/>
      <c r="X22" s="273"/>
      <c r="Y22" s="273"/>
      <c r="Z22" s="273"/>
    </row>
    <row r="23" spans="1:26">
      <c r="A23" s="295"/>
      <c r="B23" s="295"/>
      <c r="C23" s="125">
        <f t="shared" si="0"/>
        <v>0</v>
      </c>
      <c r="D23" s="128">
        <f t="shared" si="1"/>
        <v>0</v>
      </c>
      <c r="E23" s="293"/>
      <c r="F23" s="140"/>
      <c r="G23" s="135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272"/>
      <c r="S23" s="272"/>
      <c r="T23" s="272"/>
      <c r="U23" s="272"/>
      <c r="V23" s="272"/>
      <c r="W23" s="273"/>
      <c r="X23" s="273"/>
      <c r="Y23" s="273"/>
      <c r="Z23" s="273"/>
    </row>
    <row r="24" spans="1:26">
      <c r="A24" s="295"/>
      <c r="B24" s="295"/>
      <c r="C24" s="125">
        <f t="shared" si="0"/>
        <v>0</v>
      </c>
      <c r="D24" s="128">
        <f t="shared" si="1"/>
        <v>0</v>
      </c>
      <c r="E24" s="293"/>
      <c r="F24" s="140"/>
      <c r="G24" s="135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272"/>
      <c r="S24" s="272"/>
      <c r="T24" s="272"/>
      <c r="U24" s="272"/>
      <c r="V24" s="272"/>
      <c r="W24" s="273"/>
      <c r="X24" s="273"/>
      <c r="Y24" s="273"/>
      <c r="Z24" s="273"/>
    </row>
    <row r="25" spans="1:26">
      <c r="A25" s="295"/>
      <c r="B25" s="295"/>
      <c r="C25" s="125">
        <f t="shared" si="0"/>
        <v>0</v>
      </c>
      <c r="D25" s="128">
        <f t="shared" si="1"/>
        <v>0</v>
      </c>
      <c r="E25" s="293"/>
      <c r="F25" s="140"/>
      <c r="G25" s="135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272"/>
      <c r="S25" s="272"/>
      <c r="T25" s="272"/>
      <c r="U25" s="272"/>
      <c r="V25" s="272"/>
      <c r="W25" s="273"/>
      <c r="X25" s="273"/>
      <c r="Y25" s="273"/>
      <c r="Z25" s="273"/>
    </row>
    <row r="26" spans="1:26">
      <c r="A26" s="295"/>
      <c r="B26" s="295"/>
      <c r="C26" s="125">
        <f t="shared" si="0"/>
        <v>0</v>
      </c>
      <c r="D26" s="128">
        <f t="shared" si="1"/>
        <v>0</v>
      </c>
      <c r="E26" s="293"/>
      <c r="F26" s="140"/>
      <c r="G26" s="135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272"/>
      <c r="S26" s="272"/>
      <c r="T26" s="272"/>
      <c r="U26" s="272"/>
      <c r="V26" s="272"/>
      <c r="W26" s="273"/>
      <c r="X26" s="273"/>
      <c r="Y26" s="273"/>
      <c r="Z26" s="273"/>
    </row>
    <row r="27" spans="1:26">
      <c r="A27" s="295"/>
      <c r="B27" s="295"/>
      <c r="C27" s="125">
        <f t="shared" si="0"/>
        <v>0</v>
      </c>
      <c r="D27" s="128">
        <f t="shared" si="1"/>
        <v>0</v>
      </c>
      <c r="E27" s="293"/>
      <c r="F27" s="140"/>
      <c r="G27" s="135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272"/>
      <c r="S27" s="272"/>
      <c r="T27" s="272"/>
      <c r="U27" s="272"/>
      <c r="V27" s="272"/>
      <c r="W27" s="273"/>
      <c r="X27" s="273"/>
      <c r="Y27" s="273"/>
      <c r="Z27" s="273"/>
    </row>
    <row r="28" spans="1:26">
      <c r="A28" s="295"/>
      <c r="B28" s="295"/>
      <c r="C28" s="125">
        <f t="shared" si="0"/>
        <v>0</v>
      </c>
      <c r="D28" s="128">
        <f t="shared" si="1"/>
        <v>0</v>
      </c>
      <c r="E28" s="293"/>
      <c r="F28" s="140"/>
      <c r="G28" s="135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272"/>
      <c r="S28" s="272"/>
      <c r="T28" s="272"/>
      <c r="U28" s="272"/>
      <c r="V28" s="272"/>
      <c r="W28" s="273"/>
      <c r="X28" s="273"/>
      <c r="Y28" s="273"/>
      <c r="Z28" s="273"/>
    </row>
    <row r="29" spans="1:26">
      <c r="A29" s="295"/>
      <c r="B29" s="295"/>
      <c r="C29" s="125">
        <f t="shared" si="0"/>
        <v>0</v>
      </c>
      <c r="D29" s="128">
        <f t="shared" si="1"/>
        <v>0</v>
      </c>
      <c r="E29" s="293"/>
      <c r="F29" s="141"/>
      <c r="G29" s="142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272"/>
      <c r="S29" s="272"/>
      <c r="T29" s="272"/>
      <c r="U29" s="272"/>
      <c r="V29" s="272"/>
      <c r="W29" s="273"/>
      <c r="X29" s="273"/>
      <c r="Y29" s="273"/>
      <c r="Z29" s="273"/>
    </row>
    <row r="30" spans="1:26">
      <c r="A30" s="295"/>
      <c r="B30" s="295"/>
      <c r="C30" s="125">
        <f t="shared" si="0"/>
        <v>0</v>
      </c>
      <c r="D30" s="128">
        <f t="shared" si="1"/>
        <v>0</v>
      </c>
      <c r="E30" s="293"/>
      <c r="F30" s="140"/>
      <c r="G30" s="135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272"/>
      <c r="S30" s="272"/>
      <c r="T30" s="272"/>
      <c r="U30" s="272"/>
      <c r="V30" s="272"/>
      <c r="W30" s="273"/>
      <c r="X30" s="273"/>
      <c r="Y30" s="273"/>
      <c r="Z30" s="273"/>
    </row>
    <row r="31" spans="1:26">
      <c r="A31" s="295"/>
      <c r="B31" s="295"/>
      <c r="C31" s="125">
        <f t="shared" si="0"/>
        <v>0</v>
      </c>
      <c r="D31" s="128">
        <f t="shared" si="1"/>
        <v>0</v>
      </c>
      <c r="E31" s="293"/>
      <c r="F31" s="141"/>
      <c r="G31" s="142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272"/>
      <c r="S31" s="272"/>
      <c r="T31" s="272"/>
      <c r="U31" s="272"/>
      <c r="V31" s="272"/>
      <c r="W31" s="273"/>
      <c r="X31" s="273"/>
      <c r="Y31" s="273"/>
      <c r="Z31" s="273"/>
    </row>
    <row r="32" spans="1:26">
      <c r="A32" s="295"/>
      <c r="B32" s="295"/>
      <c r="C32" s="125">
        <f t="shared" si="0"/>
        <v>0</v>
      </c>
      <c r="D32" s="128">
        <f t="shared" si="1"/>
        <v>0</v>
      </c>
      <c r="E32" s="293"/>
      <c r="F32" s="134"/>
      <c r="G32" s="135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272"/>
      <c r="S32" s="272"/>
      <c r="T32" s="272"/>
      <c r="U32" s="272"/>
      <c r="V32" s="272"/>
      <c r="W32" s="273"/>
      <c r="X32" s="273"/>
      <c r="Y32" s="273"/>
      <c r="Z32" s="273"/>
    </row>
    <row r="33" spans="1:26">
      <c r="A33" s="295"/>
      <c r="B33" s="295"/>
      <c r="C33" s="125">
        <f t="shared" si="0"/>
        <v>0</v>
      </c>
      <c r="D33" s="128">
        <f t="shared" si="1"/>
        <v>0</v>
      </c>
      <c r="E33" s="293"/>
      <c r="F33" s="135"/>
      <c r="G33" s="135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272"/>
      <c r="S33" s="272"/>
      <c r="T33" s="272"/>
      <c r="U33" s="272"/>
      <c r="V33" s="272"/>
      <c r="W33" s="273"/>
      <c r="X33" s="273"/>
      <c r="Y33" s="273"/>
      <c r="Z33" s="273"/>
    </row>
    <row r="34" spans="1:26">
      <c r="A34" s="295"/>
      <c r="B34" s="295"/>
      <c r="C34" s="125">
        <f t="shared" si="0"/>
        <v>0</v>
      </c>
      <c r="D34" s="128">
        <f t="shared" si="1"/>
        <v>0</v>
      </c>
      <c r="E34" s="293"/>
      <c r="F34" s="140"/>
      <c r="G34" s="135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272"/>
      <c r="S34" s="272"/>
      <c r="T34" s="272"/>
      <c r="U34" s="272"/>
      <c r="V34" s="272"/>
      <c r="W34" s="273"/>
      <c r="X34" s="273"/>
      <c r="Y34" s="273"/>
      <c r="Z34" s="273"/>
    </row>
    <row r="35" spans="1:26">
      <c r="A35" s="295"/>
      <c r="B35" s="295"/>
      <c r="C35" s="125">
        <f t="shared" si="0"/>
        <v>0</v>
      </c>
      <c r="D35" s="128">
        <f t="shared" si="1"/>
        <v>0</v>
      </c>
      <c r="E35" s="293"/>
      <c r="F35" s="140"/>
      <c r="G35" s="135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272"/>
      <c r="S35" s="272"/>
      <c r="T35" s="272"/>
      <c r="U35" s="272"/>
      <c r="V35" s="272"/>
      <c r="W35" s="273"/>
      <c r="X35" s="273"/>
      <c r="Y35" s="273"/>
      <c r="Z35" s="273"/>
    </row>
    <row r="36" spans="1:26">
      <c r="A36" s="295"/>
      <c r="B36" s="295"/>
      <c r="C36" s="125">
        <f t="shared" si="0"/>
        <v>0</v>
      </c>
      <c r="D36" s="128">
        <f t="shared" si="1"/>
        <v>0</v>
      </c>
      <c r="E36" s="293"/>
      <c r="F36" s="140"/>
      <c r="G36" s="135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272"/>
      <c r="S36" s="272"/>
      <c r="T36" s="272"/>
      <c r="U36" s="272"/>
      <c r="V36" s="272"/>
      <c r="W36" s="273"/>
      <c r="X36" s="273"/>
      <c r="Y36" s="273"/>
      <c r="Z36" s="273"/>
    </row>
    <row r="37" spans="1:26">
      <c r="A37" s="295"/>
      <c r="B37" s="295"/>
      <c r="C37" s="125">
        <f t="shared" si="0"/>
        <v>0</v>
      </c>
      <c r="D37" s="128">
        <f t="shared" si="1"/>
        <v>0</v>
      </c>
      <c r="E37" s="293"/>
      <c r="F37" s="140"/>
      <c r="G37" s="135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272"/>
      <c r="S37" s="272"/>
      <c r="T37" s="272"/>
      <c r="U37" s="272"/>
      <c r="V37" s="272"/>
      <c r="W37" s="273"/>
      <c r="X37" s="273"/>
      <c r="Y37" s="273"/>
      <c r="Z37" s="273"/>
    </row>
    <row r="38" spans="1:26">
      <c r="A38" s="295"/>
      <c r="B38" s="295"/>
      <c r="C38" s="125">
        <f t="shared" si="0"/>
        <v>0</v>
      </c>
      <c r="D38" s="128">
        <f t="shared" si="1"/>
        <v>0</v>
      </c>
      <c r="E38" s="293"/>
      <c r="F38" s="140"/>
      <c r="G38" s="135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272"/>
      <c r="S38" s="272"/>
      <c r="T38" s="272"/>
      <c r="U38" s="272"/>
      <c r="V38" s="272"/>
      <c r="W38" s="273"/>
      <c r="X38" s="273"/>
      <c r="Y38" s="273"/>
      <c r="Z38" s="273"/>
    </row>
    <row r="39" spans="1:26">
      <c r="A39" s="295"/>
      <c r="B39" s="295"/>
      <c r="C39" s="125">
        <f t="shared" si="0"/>
        <v>0</v>
      </c>
      <c r="D39" s="128">
        <f t="shared" si="1"/>
        <v>0</v>
      </c>
      <c r="E39" s="293"/>
      <c r="F39" s="140"/>
      <c r="G39" s="135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272"/>
      <c r="S39" s="272"/>
      <c r="T39" s="272"/>
      <c r="U39" s="272"/>
      <c r="V39" s="272"/>
      <c r="W39" s="273"/>
      <c r="X39" s="273"/>
      <c r="Y39" s="273"/>
      <c r="Z39" s="273"/>
    </row>
    <row r="40" spans="1:26">
      <c r="A40" s="295"/>
      <c r="B40" s="295"/>
      <c r="C40" s="125">
        <f t="shared" si="0"/>
        <v>0</v>
      </c>
      <c r="D40" s="128">
        <f t="shared" si="1"/>
        <v>0</v>
      </c>
      <c r="E40" s="293"/>
      <c r="F40" s="141"/>
      <c r="G40" s="142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272"/>
      <c r="S40" s="272"/>
      <c r="T40" s="272"/>
      <c r="U40" s="272"/>
      <c r="V40" s="272"/>
      <c r="W40" s="273"/>
      <c r="X40" s="273"/>
      <c r="Y40" s="273"/>
      <c r="Z40" s="273"/>
    </row>
    <row r="41" spans="1:26">
      <c r="A41" s="295"/>
      <c r="B41" s="295"/>
      <c r="C41" s="125">
        <f t="shared" si="0"/>
        <v>0</v>
      </c>
      <c r="D41" s="128">
        <f t="shared" si="1"/>
        <v>0</v>
      </c>
      <c r="E41" s="293"/>
      <c r="F41" s="140"/>
      <c r="G41" s="135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272"/>
      <c r="S41" s="272"/>
      <c r="T41" s="272"/>
      <c r="U41" s="272"/>
      <c r="V41" s="272"/>
      <c r="W41" s="273"/>
      <c r="X41" s="273"/>
      <c r="Y41" s="273"/>
      <c r="Z41" s="273"/>
    </row>
    <row r="42" spans="1:26">
      <c r="A42" s="295"/>
      <c r="B42" s="295"/>
      <c r="C42" s="125">
        <f t="shared" si="0"/>
        <v>0</v>
      </c>
      <c r="D42" s="128">
        <f t="shared" si="1"/>
        <v>0</v>
      </c>
      <c r="E42" s="293"/>
      <c r="F42" s="141"/>
      <c r="G42" s="142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272"/>
      <c r="S42" s="272"/>
      <c r="T42" s="272"/>
      <c r="U42" s="272"/>
      <c r="V42" s="272"/>
      <c r="W42" s="273"/>
      <c r="X42" s="273"/>
      <c r="Y42" s="273"/>
      <c r="Z42" s="273"/>
    </row>
    <row r="43" spans="1:26">
      <c r="A43" s="295"/>
      <c r="B43" s="295"/>
      <c r="C43" s="125">
        <f t="shared" si="0"/>
        <v>0</v>
      </c>
      <c r="D43" s="128">
        <f t="shared" si="1"/>
        <v>0</v>
      </c>
      <c r="E43" s="293"/>
      <c r="F43" s="140"/>
      <c r="G43" s="135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272"/>
      <c r="S43" s="272"/>
      <c r="T43" s="272"/>
      <c r="U43" s="272"/>
      <c r="V43" s="272"/>
      <c r="W43" s="273"/>
      <c r="X43" s="273"/>
      <c r="Y43" s="273"/>
      <c r="Z43" s="273"/>
    </row>
    <row r="44" spans="1:26">
      <c r="A44" s="295"/>
      <c r="B44" s="295"/>
      <c r="C44" s="125">
        <f t="shared" si="0"/>
        <v>0</v>
      </c>
      <c r="D44" s="128">
        <f t="shared" si="1"/>
        <v>0</v>
      </c>
      <c r="E44" s="293"/>
      <c r="F44" s="140"/>
      <c r="G44" s="135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272"/>
      <c r="S44" s="272"/>
      <c r="T44" s="272"/>
      <c r="U44" s="272"/>
      <c r="V44" s="272"/>
      <c r="W44" s="273"/>
      <c r="X44" s="273"/>
      <c r="Y44" s="273"/>
      <c r="Z44" s="273"/>
    </row>
    <row r="45" spans="1:26">
      <c r="A45" s="295"/>
      <c r="B45" s="295"/>
      <c r="C45" s="125">
        <f t="shared" si="0"/>
        <v>0</v>
      </c>
      <c r="D45" s="128">
        <f t="shared" si="1"/>
        <v>0</v>
      </c>
      <c r="E45" s="293"/>
      <c r="F45" s="140"/>
      <c r="G45" s="135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272"/>
      <c r="S45" s="272"/>
      <c r="T45" s="272"/>
      <c r="U45" s="272"/>
      <c r="V45" s="272"/>
      <c r="W45" s="273"/>
      <c r="X45" s="273"/>
      <c r="Y45" s="273"/>
      <c r="Z45" s="273"/>
    </row>
    <row r="46" spans="1:26">
      <c r="A46" s="295"/>
      <c r="B46" s="295"/>
      <c r="C46" s="125">
        <f t="shared" si="0"/>
        <v>0</v>
      </c>
      <c r="D46" s="128">
        <f t="shared" si="1"/>
        <v>0</v>
      </c>
      <c r="E46" s="293"/>
      <c r="F46" s="140"/>
      <c r="G46" s="135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272"/>
      <c r="S46" s="272"/>
      <c r="T46" s="272"/>
      <c r="U46" s="272"/>
      <c r="V46" s="272"/>
      <c r="W46" s="273"/>
      <c r="X46" s="273"/>
      <c r="Y46" s="273"/>
      <c r="Z46" s="273"/>
    </row>
    <row r="47" spans="1:26">
      <c r="A47" s="295"/>
      <c r="B47" s="295"/>
      <c r="C47" s="125">
        <f t="shared" si="0"/>
        <v>0</v>
      </c>
      <c r="D47" s="128">
        <f t="shared" si="1"/>
        <v>0</v>
      </c>
      <c r="E47" s="293"/>
      <c r="F47" s="140"/>
      <c r="G47" s="135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272"/>
      <c r="S47" s="272"/>
      <c r="T47" s="272"/>
      <c r="U47" s="272"/>
      <c r="V47" s="272"/>
      <c r="W47" s="273"/>
      <c r="X47" s="273"/>
      <c r="Y47" s="273"/>
      <c r="Z47" s="273"/>
    </row>
    <row r="48" spans="1:26" ht="13.5" thickBot="1">
      <c r="A48" s="295"/>
      <c r="B48" s="295"/>
      <c r="C48" s="125">
        <f t="shared" si="0"/>
        <v>0</v>
      </c>
      <c r="D48" s="128">
        <f t="shared" si="1"/>
        <v>0</v>
      </c>
      <c r="E48" s="294"/>
      <c r="F48" s="140"/>
      <c r="G48" s="135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272"/>
      <c r="S48" s="272"/>
      <c r="T48" s="272"/>
      <c r="U48" s="272"/>
      <c r="V48" s="272"/>
      <c r="W48" s="273"/>
      <c r="X48" s="273"/>
      <c r="Y48" s="273"/>
      <c r="Z48" s="273"/>
    </row>
    <row r="49" spans="1:26">
      <c r="A49" s="295"/>
      <c r="B49" s="295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2"/>
      <c r="S49" s="272"/>
      <c r="T49" s="272"/>
      <c r="U49" s="272"/>
      <c r="V49" s="272"/>
      <c r="W49" s="273"/>
      <c r="X49" s="273"/>
      <c r="Y49" s="273"/>
      <c r="Z49" s="273"/>
    </row>
    <row r="50" spans="1:26">
      <c r="A50" s="295"/>
      <c r="B50" s="295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2"/>
      <c r="S50" s="272"/>
      <c r="T50" s="272"/>
      <c r="U50" s="272"/>
      <c r="V50" s="272"/>
      <c r="W50" s="273"/>
      <c r="X50" s="273"/>
      <c r="Y50" s="273"/>
      <c r="Z50" s="273"/>
    </row>
    <row r="51" spans="1:26">
      <c r="A51" s="295"/>
      <c r="B51" s="295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2"/>
      <c r="S51" s="272"/>
      <c r="T51" s="272"/>
      <c r="U51" s="272"/>
      <c r="V51" s="272"/>
      <c r="W51" s="273"/>
      <c r="X51" s="273"/>
      <c r="Y51" s="273"/>
      <c r="Z51" s="273"/>
    </row>
    <row r="52" spans="1:26">
      <c r="A52" s="295"/>
      <c r="B52" s="295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2"/>
      <c r="S52" s="272"/>
      <c r="T52" s="272"/>
      <c r="U52" s="272"/>
      <c r="V52" s="272"/>
      <c r="W52" s="273"/>
      <c r="X52" s="273"/>
      <c r="Y52" s="273"/>
      <c r="Z52" s="273"/>
    </row>
    <row r="53" spans="1:26">
      <c r="A53" s="295"/>
      <c r="B53" s="295"/>
      <c r="R53" s="218"/>
      <c r="S53" s="218"/>
      <c r="T53" s="218"/>
      <c r="U53" s="218"/>
      <c r="V53" s="218"/>
    </row>
    <row r="54" spans="1:26">
      <c r="A54" s="295"/>
      <c r="B54" s="295"/>
      <c r="R54" s="218"/>
      <c r="S54" s="218"/>
      <c r="T54" s="218"/>
      <c r="U54" s="218"/>
      <c r="V54" s="218"/>
    </row>
  </sheetData>
  <sheetProtection algorithmName="SHA-512" hashValue="AvGdgf8eBWIJlh/3N7KAqgCvDiyHtcFhEzK2689IFXLRuvDGN4Q8Q4qzaelLp7XasI/cpf7WL9cjWVX7C1SQxw==" saltValue="wT+mIFvLASiLMnkFEm8HTg==" spinCount="100000" sheet="1" objects="1" scenarios="1"/>
  <mergeCells count="5">
    <mergeCell ref="E4:E5"/>
    <mergeCell ref="E6:E20"/>
    <mergeCell ref="E21:E48"/>
    <mergeCell ref="A1:B54"/>
    <mergeCell ref="C1:Q2"/>
  </mergeCells>
  <hyperlinks>
    <hyperlink ref="E4:E5" r:id="rId1" display="EĞER YAPAMADIYSANIZ                                      NASIL YAPILIR VİDEOSU                                    İÇİN TIKLAYIN. " xr:uid="{00000000-0004-0000-01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</sheetPr>
  <dimension ref="A1:Z50"/>
  <sheetViews>
    <sheetView topLeftCell="C4" zoomScale="98" zoomScaleNormal="98" workbookViewId="0">
      <selection sqref="A1:B1"/>
    </sheetView>
  </sheetViews>
  <sheetFormatPr defaultRowHeight="12.75"/>
  <cols>
    <col min="1" max="2" width="8.7109375" style="3" hidden="1" customWidth="1"/>
    <col min="3" max="3" width="7.5703125" style="3" customWidth="1"/>
    <col min="4" max="6" width="8.42578125" style="3" customWidth="1"/>
    <col min="7" max="7" width="8.28515625" style="3" customWidth="1"/>
    <col min="8" max="8" width="6" style="3" hidden="1" customWidth="1"/>
    <col min="9" max="9" width="10.7109375" style="3" hidden="1" customWidth="1"/>
    <col min="10" max="10" width="8.42578125" style="3" customWidth="1"/>
    <col min="11" max="11" width="7" style="3" customWidth="1"/>
    <col min="12" max="22" width="9.140625" style="3"/>
    <col min="23" max="26" width="9.140625" style="59"/>
    <col min="27" max="16384" width="9.140625" style="3"/>
  </cols>
  <sheetData>
    <row r="1" spans="1:22" ht="6.75" hidden="1" customHeight="1">
      <c r="A1" s="315" t="e">
        <f>'K. Bilgiler'!#REF!</f>
        <v>#REF!</v>
      </c>
      <c r="B1" s="315"/>
      <c r="C1" s="66"/>
      <c r="D1" s="170"/>
      <c r="E1" s="170"/>
      <c r="F1" s="170"/>
      <c r="G1" s="170"/>
      <c r="H1" s="170"/>
      <c r="I1" s="170"/>
      <c r="J1" s="170"/>
      <c r="K1" s="170"/>
      <c r="L1" s="68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3.75" hidden="1" customHeight="1">
      <c r="A2" s="315">
        <f>'K. Bilgiler'!D2</f>
        <v>0</v>
      </c>
      <c r="B2" s="315"/>
      <c r="C2" s="66"/>
      <c r="D2" s="169"/>
      <c r="E2" s="67"/>
      <c r="F2" s="67"/>
      <c r="G2" s="67"/>
      <c r="H2" s="67"/>
      <c r="I2" s="67"/>
      <c r="J2" s="67"/>
      <c r="K2" s="67"/>
      <c r="L2" s="66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6.75" hidden="1" customHeight="1">
      <c r="A3" s="59"/>
      <c r="B3" s="59"/>
      <c r="C3" s="66"/>
      <c r="D3" s="67"/>
      <c r="E3" s="67"/>
      <c r="F3" s="67"/>
      <c r="G3" s="67"/>
      <c r="H3" s="67"/>
      <c r="I3" s="67"/>
      <c r="J3" s="67"/>
      <c r="K3" s="67"/>
      <c r="L3" s="66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30" customHeight="1" thickBot="1">
      <c r="A4" s="59"/>
      <c r="B4" s="59"/>
      <c r="C4" s="66"/>
      <c r="D4" s="319" t="s">
        <v>122</v>
      </c>
      <c r="E4" s="319"/>
      <c r="F4" s="319"/>
      <c r="G4" s="319"/>
      <c r="H4" s="319"/>
      <c r="I4" s="319"/>
      <c r="J4" s="319"/>
      <c r="K4" s="319"/>
      <c r="L4" s="66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22" ht="36.75" customHeight="1" thickBot="1">
      <c r="A5" s="59"/>
      <c r="B5" s="59"/>
      <c r="C5" s="66"/>
      <c r="D5" s="74"/>
      <c r="E5" s="74"/>
      <c r="F5" s="74"/>
      <c r="G5" s="316" t="s">
        <v>171</v>
      </c>
      <c r="H5" s="317"/>
      <c r="I5" s="317"/>
      <c r="J5" s="317"/>
      <c r="K5" s="318"/>
      <c r="L5" s="66"/>
      <c r="M5" s="59"/>
      <c r="N5" s="59"/>
      <c r="O5" s="59"/>
      <c r="P5" s="59"/>
      <c r="Q5" s="59"/>
      <c r="R5" s="59"/>
      <c r="S5" s="59"/>
      <c r="T5" s="59"/>
      <c r="U5" s="59"/>
      <c r="V5" s="59"/>
    </row>
    <row r="6" spans="1:22" ht="14.1" customHeight="1">
      <c r="A6" s="59"/>
      <c r="B6" s="59"/>
      <c r="C6" s="66"/>
      <c r="D6" s="331" t="s">
        <v>2</v>
      </c>
      <c r="E6" s="332"/>
      <c r="F6" s="333"/>
      <c r="G6" s="328" t="s">
        <v>160</v>
      </c>
      <c r="H6" s="329"/>
      <c r="I6" s="329"/>
      <c r="J6" s="329"/>
      <c r="K6" s="330"/>
      <c r="L6" s="66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22" ht="14.1" customHeight="1" thickBot="1">
      <c r="A7" s="59"/>
      <c r="B7" s="59"/>
      <c r="C7" s="74"/>
      <c r="D7" s="309"/>
      <c r="E7" s="310"/>
      <c r="F7" s="311"/>
      <c r="G7" s="300"/>
      <c r="H7" s="301"/>
      <c r="I7" s="301"/>
      <c r="J7" s="301"/>
      <c r="K7" s="302"/>
      <c r="L7" s="74"/>
      <c r="M7" s="59"/>
      <c r="N7" s="59"/>
      <c r="O7" s="59"/>
      <c r="P7" s="59"/>
      <c r="Q7" s="59"/>
      <c r="R7" s="59"/>
      <c r="S7" s="59"/>
      <c r="T7" s="59"/>
      <c r="U7" s="59"/>
      <c r="V7" s="59"/>
    </row>
    <row r="8" spans="1:22" ht="14.1" customHeight="1">
      <c r="A8" s="59"/>
      <c r="B8" s="59"/>
      <c r="C8" s="74"/>
      <c r="D8" s="312" t="s">
        <v>3</v>
      </c>
      <c r="E8" s="313"/>
      <c r="F8" s="314"/>
      <c r="G8" s="303" t="s">
        <v>100</v>
      </c>
      <c r="H8" s="304"/>
      <c r="I8" s="304"/>
      <c r="J8" s="304"/>
      <c r="K8" s="305"/>
      <c r="L8" s="74"/>
      <c r="M8" s="59"/>
      <c r="N8" s="59"/>
      <c r="O8" s="59"/>
      <c r="P8" s="59"/>
      <c r="Q8" s="59"/>
      <c r="R8" s="59"/>
      <c r="S8" s="59"/>
      <c r="T8" s="59"/>
      <c r="U8" s="59"/>
      <c r="V8" s="59"/>
    </row>
    <row r="9" spans="1:22" ht="14.1" customHeight="1" thickBot="1">
      <c r="A9" s="59"/>
      <c r="B9" s="59"/>
      <c r="C9" s="74"/>
      <c r="D9" s="312"/>
      <c r="E9" s="313"/>
      <c r="F9" s="314"/>
      <c r="G9" s="306"/>
      <c r="H9" s="307"/>
      <c r="I9" s="307"/>
      <c r="J9" s="307"/>
      <c r="K9" s="308"/>
      <c r="L9" s="74"/>
      <c r="M9" s="59"/>
      <c r="N9" s="59"/>
      <c r="O9" s="59"/>
      <c r="P9" s="59"/>
      <c r="Q9" s="59"/>
      <c r="R9" s="59"/>
      <c r="S9" s="59"/>
      <c r="T9" s="59"/>
      <c r="U9" s="59"/>
      <c r="V9" s="59"/>
    </row>
    <row r="10" spans="1:22" ht="14.1" customHeight="1">
      <c r="A10" s="59"/>
      <c r="B10" s="59"/>
      <c r="C10" s="74"/>
      <c r="D10" s="309" t="s">
        <v>4</v>
      </c>
      <c r="E10" s="310"/>
      <c r="F10" s="311"/>
      <c r="G10" s="340">
        <v>8</v>
      </c>
      <c r="H10" s="341"/>
      <c r="I10" s="341"/>
      <c r="J10" s="341"/>
      <c r="K10" s="342"/>
      <c r="L10" s="74"/>
      <c r="M10" s="59"/>
      <c r="N10" s="59"/>
      <c r="O10" s="59"/>
      <c r="P10" s="59"/>
      <c r="Q10" s="59"/>
      <c r="R10" s="59"/>
      <c r="S10" s="59"/>
      <c r="T10" s="59"/>
      <c r="U10" s="59"/>
      <c r="V10" s="59"/>
    </row>
    <row r="11" spans="1:22" ht="14.1" customHeight="1" thickBot="1">
      <c r="A11" s="59"/>
      <c r="B11" s="59"/>
      <c r="C11" s="74"/>
      <c r="D11" s="309"/>
      <c r="E11" s="310"/>
      <c r="F11" s="311"/>
      <c r="G11" s="343"/>
      <c r="H11" s="344"/>
      <c r="I11" s="344"/>
      <c r="J11" s="344"/>
      <c r="K11" s="345"/>
      <c r="L11" s="74"/>
      <c r="M11" s="59"/>
      <c r="N11" s="59"/>
      <c r="O11" s="59"/>
      <c r="P11" s="59"/>
      <c r="Q11" s="59"/>
      <c r="R11" s="59"/>
      <c r="S11" s="59"/>
      <c r="T11" s="59"/>
      <c r="U11" s="59"/>
      <c r="V11" s="59"/>
    </row>
    <row r="12" spans="1:22" ht="14.1" customHeight="1">
      <c r="A12" s="59"/>
      <c r="B12" s="59"/>
      <c r="C12" s="74"/>
      <c r="D12" s="312" t="s">
        <v>5</v>
      </c>
      <c r="E12" s="313"/>
      <c r="F12" s="314"/>
      <c r="G12" s="346" t="s">
        <v>46</v>
      </c>
      <c r="H12" s="347"/>
      <c r="I12" s="347"/>
      <c r="J12" s="347"/>
      <c r="K12" s="348"/>
      <c r="L12" s="74"/>
      <c r="M12" s="59"/>
      <c r="N12" s="59"/>
      <c r="O12" s="59"/>
      <c r="P12" s="59"/>
      <c r="Q12" s="59"/>
      <c r="R12" s="59"/>
      <c r="S12" s="59"/>
      <c r="T12" s="59"/>
      <c r="U12" s="59"/>
      <c r="V12" s="59"/>
    </row>
    <row r="13" spans="1:22" ht="14.1" customHeight="1" thickBot="1">
      <c r="A13" s="59"/>
      <c r="B13" s="59"/>
      <c r="C13" s="74"/>
      <c r="D13" s="312"/>
      <c r="E13" s="313"/>
      <c r="F13" s="314"/>
      <c r="G13" s="349"/>
      <c r="H13" s="350"/>
      <c r="I13" s="350"/>
      <c r="J13" s="350"/>
      <c r="K13" s="351"/>
      <c r="L13" s="74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22" ht="14.1" customHeight="1">
      <c r="A14" s="59"/>
      <c r="B14" s="59"/>
      <c r="C14" s="74"/>
      <c r="D14" s="309" t="s">
        <v>6</v>
      </c>
      <c r="E14" s="310"/>
      <c r="F14" s="311"/>
      <c r="G14" s="297" t="s">
        <v>78</v>
      </c>
      <c r="H14" s="298"/>
      <c r="I14" s="298"/>
      <c r="J14" s="298"/>
      <c r="K14" s="299"/>
      <c r="L14" s="74"/>
      <c r="M14" s="59"/>
      <c r="N14" s="59"/>
      <c r="O14" s="59"/>
      <c r="P14" s="59"/>
      <c r="Q14" s="59"/>
      <c r="R14" s="59"/>
      <c r="S14" s="59"/>
      <c r="T14" s="59"/>
      <c r="U14" s="59"/>
      <c r="V14" s="59"/>
    </row>
    <row r="15" spans="1:22" ht="14.1" customHeight="1" thickBot="1">
      <c r="A15" s="59"/>
      <c r="B15" s="59"/>
      <c r="C15" s="74"/>
      <c r="D15" s="309"/>
      <c r="E15" s="310"/>
      <c r="F15" s="311"/>
      <c r="G15" s="300"/>
      <c r="H15" s="301"/>
      <c r="I15" s="301"/>
      <c r="J15" s="301"/>
      <c r="K15" s="302"/>
      <c r="L15" s="74"/>
      <c r="M15" s="59"/>
      <c r="N15" s="59"/>
      <c r="O15" s="59"/>
      <c r="P15" s="59"/>
      <c r="Q15" s="59"/>
      <c r="R15" s="59"/>
      <c r="S15" s="59"/>
      <c r="T15" s="59"/>
      <c r="U15" s="59"/>
      <c r="V15" s="59"/>
    </row>
    <row r="16" spans="1:22" ht="14.1" customHeight="1">
      <c r="A16" s="59"/>
      <c r="B16" s="59"/>
      <c r="C16" s="74"/>
      <c r="D16" s="312" t="s">
        <v>7</v>
      </c>
      <c r="E16" s="313"/>
      <c r="F16" s="314"/>
      <c r="G16" s="303" t="s">
        <v>51</v>
      </c>
      <c r="H16" s="304"/>
      <c r="I16" s="304"/>
      <c r="J16" s="304"/>
      <c r="K16" s="305"/>
      <c r="L16" s="74"/>
      <c r="M16" s="59"/>
      <c r="N16" s="59"/>
      <c r="O16" s="59"/>
      <c r="P16" s="59"/>
      <c r="Q16" s="59"/>
      <c r="R16" s="59"/>
      <c r="S16" s="59"/>
      <c r="T16" s="59"/>
      <c r="U16" s="59"/>
      <c r="V16" s="59"/>
    </row>
    <row r="17" spans="1:22" ht="14.1" customHeight="1" thickBot="1">
      <c r="A17" s="59"/>
      <c r="B17" s="59"/>
      <c r="C17" s="74"/>
      <c r="D17" s="312"/>
      <c r="E17" s="313"/>
      <c r="F17" s="314"/>
      <c r="G17" s="306"/>
      <c r="H17" s="307"/>
      <c r="I17" s="307"/>
      <c r="J17" s="307"/>
      <c r="K17" s="308"/>
      <c r="L17" s="74"/>
      <c r="M17" s="59"/>
      <c r="N17" s="59"/>
      <c r="O17" s="59"/>
      <c r="P17" s="59"/>
      <c r="Q17" s="59"/>
      <c r="R17" s="59"/>
      <c r="S17" s="59"/>
      <c r="T17" s="59"/>
      <c r="U17" s="59"/>
      <c r="V17" s="59"/>
    </row>
    <row r="18" spans="1:22" ht="14.1" customHeight="1">
      <c r="A18" s="59"/>
      <c r="B18" s="59"/>
      <c r="C18" s="74"/>
      <c r="D18" s="309" t="s">
        <v>8</v>
      </c>
      <c r="E18" s="310"/>
      <c r="F18" s="311"/>
      <c r="G18" s="297" t="s">
        <v>77</v>
      </c>
      <c r="H18" s="298"/>
      <c r="I18" s="298"/>
      <c r="J18" s="298"/>
      <c r="K18" s="299"/>
      <c r="L18" s="74"/>
      <c r="M18" s="59"/>
      <c r="N18" s="59"/>
      <c r="O18" s="59"/>
      <c r="P18" s="59"/>
      <c r="Q18" s="59"/>
      <c r="R18" s="59"/>
      <c r="S18" s="59"/>
      <c r="T18" s="59"/>
      <c r="U18" s="59"/>
      <c r="V18" s="59"/>
    </row>
    <row r="19" spans="1:22" ht="14.1" customHeight="1" thickBot="1">
      <c r="A19" s="59"/>
      <c r="B19" s="59"/>
      <c r="C19" s="74"/>
      <c r="D19" s="309"/>
      <c r="E19" s="310"/>
      <c r="F19" s="311"/>
      <c r="G19" s="300"/>
      <c r="H19" s="301"/>
      <c r="I19" s="301"/>
      <c r="J19" s="301"/>
      <c r="K19" s="302"/>
      <c r="L19" s="74"/>
      <c r="M19" s="59"/>
      <c r="N19" s="59"/>
      <c r="O19" s="59"/>
      <c r="P19" s="59"/>
      <c r="Q19" s="59"/>
      <c r="R19" s="59"/>
      <c r="S19" s="59"/>
      <c r="T19" s="59"/>
      <c r="U19" s="59"/>
      <c r="V19" s="59"/>
    </row>
    <row r="20" spans="1:22" ht="14.1" customHeight="1">
      <c r="A20" s="59"/>
      <c r="B20" s="59"/>
      <c r="C20" s="74"/>
      <c r="D20" s="312" t="s">
        <v>33</v>
      </c>
      <c r="E20" s="313"/>
      <c r="F20" s="314"/>
      <c r="G20" s="303" t="s">
        <v>83</v>
      </c>
      <c r="H20" s="304"/>
      <c r="I20" s="304"/>
      <c r="J20" s="304"/>
      <c r="K20" s="305"/>
      <c r="L20" s="74"/>
      <c r="M20" s="168"/>
      <c r="N20" s="59"/>
      <c r="O20" s="59"/>
      <c r="P20" s="59"/>
      <c r="Q20" s="59"/>
      <c r="R20" s="59"/>
      <c r="S20" s="59"/>
      <c r="T20" s="59"/>
      <c r="U20" s="59"/>
      <c r="V20" s="59"/>
    </row>
    <row r="21" spans="1:22" ht="14.1" customHeight="1" thickBot="1">
      <c r="A21" s="59"/>
      <c r="B21" s="59"/>
      <c r="C21" s="74"/>
      <c r="D21" s="312"/>
      <c r="E21" s="313"/>
      <c r="F21" s="314"/>
      <c r="G21" s="306"/>
      <c r="H21" s="307"/>
      <c r="I21" s="307"/>
      <c r="J21" s="307"/>
      <c r="K21" s="308"/>
      <c r="L21" s="74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2" ht="14.1" customHeight="1">
      <c r="A22" s="59"/>
      <c r="B22" s="59"/>
      <c r="C22" s="66"/>
      <c r="D22" s="309" t="s">
        <v>9</v>
      </c>
      <c r="E22" s="310"/>
      <c r="F22" s="311"/>
      <c r="G22" s="297" t="s">
        <v>137</v>
      </c>
      <c r="H22" s="298"/>
      <c r="I22" s="298"/>
      <c r="J22" s="298"/>
      <c r="K22" s="299"/>
      <c r="L22" s="74"/>
      <c r="M22" s="59"/>
      <c r="N22" s="59"/>
      <c r="O22" s="59"/>
      <c r="P22" s="59"/>
      <c r="Q22" s="59"/>
      <c r="R22" s="59"/>
      <c r="S22" s="59"/>
      <c r="T22" s="59"/>
      <c r="U22" s="59"/>
      <c r="V22" s="59"/>
    </row>
    <row r="23" spans="1:22" ht="14.1" customHeight="1" thickBot="1">
      <c r="A23" s="59"/>
      <c r="B23" s="59"/>
      <c r="C23" s="66"/>
      <c r="D23" s="309"/>
      <c r="E23" s="310"/>
      <c r="F23" s="311"/>
      <c r="G23" s="300"/>
      <c r="H23" s="301"/>
      <c r="I23" s="301"/>
      <c r="J23" s="301"/>
      <c r="K23" s="302"/>
      <c r="L23" s="74"/>
      <c r="M23" s="59"/>
      <c r="N23" s="59"/>
      <c r="O23" s="59"/>
      <c r="P23" s="59"/>
      <c r="Q23" s="59"/>
      <c r="R23" s="59"/>
      <c r="S23" s="59"/>
      <c r="T23" s="59"/>
      <c r="U23" s="59"/>
      <c r="V23" s="59"/>
    </row>
    <row r="24" spans="1:22" ht="18" customHeight="1">
      <c r="A24" s="59"/>
      <c r="B24" s="59"/>
      <c r="C24" s="66"/>
      <c r="D24" s="312" t="s">
        <v>120</v>
      </c>
      <c r="E24" s="313"/>
      <c r="F24" s="314"/>
      <c r="G24" s="303" t="s">
        <v>124</v>
      </c>
      <c r="H24" s="304"/>
      <c r="I24" s="304"/>
      <c r="J24" s="304"/>
      <c r="K24" s="305"/>
      <c r="L24" s="66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ht="18" customHeight="1" thickBot="1">
      <c r="A25" s="59"/>
      <c r="B25" s="59"/>
      <c r="C25" s="66"/>
      <c r="D25" s="325"/>
      <c r="E25" s="326"/>
      <c r="F25" s="327"/>
      <c r="G25" s="306"/>
      <c r="H25" s="307"/>
      <c r="I25" s="307"/>
      <c r="J25" s="307"/>
      <c r="K25" s="308"/>
      <c r="L25" s="66"/>
      <c r="M25" s="59"/>
      <c r="N25" s="59"/>
      <c r="O25" s="59"/>
      <c r="P25" s="59"/>
      <c r="Q25" s="59"/>
      <c r="R25" s="59"/>
      <c r="S25" s="59"/>
      <c r="T25" s="59"/>
      <c r="U25" s="59"/>
      <c r="V25" s="59"/>
    </row>
    <row r="26" spans="1:22" ht="18" customHeight="1">
      <c r="A26" s="59"/>
      <c r="B26" s="59"/>
      <c r="C26" s="66"/>
      <c r="D26" s="334" t="s">
        <v>141</v>
      </c>
      <c r="E26" s="335"/>
      <c r="F26" s="336"/>
      <c r="G26" s="320">
        <v>45249</v>
      </c>
      <c r="H26" s="321"/>
      <c r="I26" s="321"/>
      <c r="J26" s="321"/>
      <c r="K26" s="322"/>
      <c r="L26" s="66"/>
      <c r="M26" s="59"/>
      <c r="N26" s="59"/>
      <c r="O26" s="59"/>
      <c r="P26" s="59"/>
      <c r="Q26" s="59"/>
      <c r="R26" s="59"/>
      <c r="S26" s="59"/>
      <c r="T26" s="59"/>
      <c r="U26" s="59"/>
      <c r="V26" s="59"/>
    </row>
    <row r="27" spans="1:22" ht="18" customHeight="1" thickBot="1">
      <c r="A27" s="59"/>
      <c r="B27" s="59"/>
      <c r="C27" s="66"/>
      <c r="D27" s="337"/>
      <c r="E27" s="338"/>
      <c r="F27" s="339"/>
      <c r="G27" s="323"/>
      <c r="H27" s="323"/>
      <c r="I27" s="323"/>
      <c r="J27" s="323"/>
      <c r="K27" s="324"/>
      <c r="L27" s="66"/>
      <c r="M27" s="59"/>
      <c r="N27" s="59"/>
      <c r="O27" s="59"/>
      <c r="P27" s="59"/>
      <c r="Q27" s="59"/>
      <c r="R27" s="59"/>
      <c r="S27" s="59"/>
      <c r="T27" s="59"/>
      <c r="U27" s="59"/>
      <c r="V27" s="59"/>
    </row>
    <row r="28" spans="1:22" s="59" customFormat="1" ht="18" customHeight="1"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22" s="59" customFormat="1" ht="18" customHeight="1"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22" s="59" customFormat="1" ht="18" customHeight="1">
      <c r="C30" s="66"/>
      <c r="D30" s="66"/>
      <c r="E30" s="66"/>
      <c r="F30" s="66"/>
      <c r="G30" s="66"/>
      <c r="H30" s="66"/>
      <c r="I30" s="66"/>
      <c r="J30" s="66"/>
      <c r="K30" s="66"/>
      <c r="L30" s="66"/>
    </row>
    <row r="31" spans="1:22" s="59" customFormat="1" ht="18" customHeight="1">
      <c r="C31" s="66"/>
      <c r="D31" s="66"/>
      <c r="E31" s="66"/>
      <c r="F31" s="66"/>
      <c r="G31" s="66"/>
      <c r="H31" s="66"/>
      <c r="I31" s="66"/>
      <c r="J31" s="66"/>
      <c r="K31" s="66"/>
      <c r="L31" s="66"/>
    </row>
    <row r="32" spans="1:22" s="59" customFormat="1" ht="18" customHeight="1"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3:19" s="59" customFormat="1" ht="18" customHeight="1">
      <c r="C33" s="66"/>
      <c r="D33" s="66"/>
      <c r="E33" s="66"/>
      <c r="F33" s="66"/>
      <c r="G33" s="66"/>
      <c r="H33" s="66"/>
      <c r="I33" s="66"/>
      <c r="J33" s="66"/>
      <c r="K33" s="66"/>
      <c r="L33" s="66"/>
    </row>
    <row r="34" spans="3:19" s="59" customFormat="1" ht="18" customHeight="1">
      <c r="C34" s="66"/>
      <c r="D34" s="66"/>
      <c r="E34" s="66"/>
      <c r="F34" s="66"/>
      <c r="G34" s="66"/>
      <c r="H34" s="66"/>
      <c r="I34" s="66"/>
      <c r="J34" s="66"/>
      <c r="K34" s="66"/>
      <c r="L34" s="66"/>
    </row>
    <row r="35" spans="3:19" s="59" customFormat="1" ht="18" customHeight="1">
      <c r="C35" s="66"/>
      <c r="D35" s="66"/>
      <c r="E35" s="66"/>
      <c r="F35" s="66"/>
      <c r="G35" s="66"/>
      <c r="H35" s="66"/>
      <c r="I35" s="66"/>
      <c r="J35" s="66"/>
      <c r="K35" s="66"/>
      <c r="L35" s="66"/>
    </row>
    <row r="36" spans="3:19" s="59" customFormat="1" ht="18" customHeight="1">
      <c r="C36" s="66"/>
      <c r="D36" s="66"/>
      <c r="E36" s="66"/>
      <c r="F36" s="66"/>
      <c r="G36" s="66"/>
      <c r="H36" s="66"/>
      <c r="I36" s="66"/>
      <c r="J36" s="66"/>
      <c r="K36" s="66"/>
      <c r="L36" s="66"/>
    </row>
    <row r="37" spans="3:19" s="59" customFormat="1" ht="18" customHeight="1">
      <c r="C37" s="66"/>
      <c r="D37" s="66"/>
      <c r="E37" s="66"/>
      <c r="F37" s="66"/>
      <c r="G37" s="66"/>
      <c r="H37" s="66"/>
      <c r="I37" s="66"/>
      <c r="J37" s="66"/>
      <c r="K37" s="66"/>
      <c r="L37" s="66"/>
    </row>
    <row r="38" spans="3:19" s="59" customFormat="1" ht="18" customHeight="1"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3:19" s="59" customFormat="1" ht="18" customHeight="1"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3:19" s="59" customFormat="1" ht="18" customHeight="1">
      <c r="C40" s="66"/>
      <c r="D40" s="66"/>
      <c r="E40" s="66"/>
      <c r="F40" s="66"/>
      <c r="G40" s="66"/>
      <c r="H40" s="66"/>
      <c r="I40" s="66"/>
      <c r="J40" s="66"/>
      <c r="K40" s="66"/>
      <c r="L40" s="66"/>
    </row>
    <row r="41" spans="3:19" s="59" customFormat="1" ht="18" customHeight="1">
      <c r="C41" s="66"/>
      <c r="D41" s="66"/>
      <c r="E41" s="66"/>
      <c r="F41" s="66"/>
      <c r="G41" s="66"/>
      <c r="H41" s="66"/>
      <c r="I41" s="66"/>
      <c r="J41" s="66"/>
      <c r="K41" s="66"/>
      <c r="L41" s="66"/>
    </row>
    <row r="42" spans="3:19" s="59" customFormat="1" ht="18" customHeight="1">
      <c r="C42" s="112"/>
      <c r="D42" s="112"/>
      <c r="E42" s="112"/>
      <c r="F42" s="112"/>
      <c r="G42" s="112"/>
      <c r="H42" s="112"/>
      <c r="I42" s="112"/>
      <c r="J42" s="112"/>
      <c r="K42" s="112"/>
      <c r="L42" s="112"/>
    </row>
    <row r="43" spans="3:19" s="59" customFormat="1">
      <c r="M43" s="2"/>
      <c r="N43" s="2"/>
      <c r="O43" s="2"/>
      <c r="P43" s="3"/>
      <c r="Q43" s="3"/>
      <c r="R43" s="3"/>
      <c r="S43" s="3"/>
    </row>
    <row r="44" spans="3:19" s="59" customFormat="1">
      <c r="M44" s="2"/>
      <c r="N44" s="2"/>
      <c r="O44" s="2"/>
      <c r="P44" s="3"/>
      <c r="Q44" s="3"/>
      <c r="R44" s="3"/>
      <c r="S44" s="3"/>
    </row>
    <row r="45" spans="3:19" s="59" customFormat="1">
      <c r="M45" s="3"/>
      <c r="N45" s="3"/>
      <c r="O45" s="3"/>
      <c r="P45" s="3"/>
      <c r="Q45" s="3"/>
      <c r="R45" s="3"/>
      <c r="S45" s="3"/>
    </row>
    <row r="46" spans="3:19" s="59" customFormat="1">
      <c r="M46" s="3"/>
      <c r="N46" s="3"/>
      <c r="O46" s="3"/>
      <c r="P46" s="3"/>
      <c r="Q46" s="3"/>
      <c r="R46" s="3"/>
      <c r="S46" s="3"/>
    </row>
    <row r="47" spans="3:19" s="59" customFormat="1">
      <c r="M47" s="3"/>
      <c r="N47" s="3"/>
      <c r="O47" s="3"/>
      <c r="P47" s="3"/>
      <c r="Q47" s="3"/>
      <c r="R47" s="3"/>
      <c r="S47" s="3"/>
    </row>
    <row r="48" spans="3:19" s="59" customFormat="1">
      <c r="M48" s="3"/>
      <c r="N48" s="3"/>
      <c r="O48" s="3"/>
      <c r="P48" s="3"/>
      <c r="Q48" s="3"/>
      <c r="R48" s="3"/>
      <c r="S48" s="3"/>
    </row>
    <row r="49" spans="1:1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</sheetData>
  <sheetProtection algorithmName="SHA-512" hashValue="iJ/MbrnO8lcDwoMxvOJfw3ZqLctK1R12fYjJXk+yIcuaW1pRwJbaNvg+1lzcAfnIqgbliAxuMOcEHrg+jxxNtA==" saltValue="tArkDYejnC2OQXm80V5JqQ==" spinCount="100000" sheet="1" objects="1" scenarios="1"/>
  <mergeCells count="26">
    <mergeCell ref="A1:B1"/>
    <mergeCell ref="A2:B2"/>
    <mergeCell ref="G5:K5"/>
    <mergeCell ref="D4:K4"/>
    <mergeCell ref="G26:K27"/>
    <mergeCell ref="D24:F25"/>
    <mergeCell ref="G24:K25"/>
    <mergeCell ref="D18:F19"/>
    <mergeCell ref="G6:K7"/>
    <mergeCell ref="G8:K9"/>
    <mergeCell ref="D6:F7"/>
    <mergeCell ref="D8:F9"/>
    <mergeCell ref="D26:F27"/>
    <mergeCell ref="D22:F23"/>
    <mergeCell ref="G10:K11"/>
    <mergeCell ref="G12:K13"/>
    <mergeCell ref="G14:K15"/>
    <mergeCell ref="G16:K17"/>
    <mergeCell ref="G18:K19"/>
    <mergeCell ref="G22:K23"/>
    <mergeCell ref="D10:F11"/>
    <mergeCell ref="D12:F13"/>
    <mergeCell ref="D14:F15"/>
    <mergeCell ref="D20:F21"/>
    <mergeCell ref="G20:K21"/>
    <mergeCell ref="D16:F17"/>
  </mergeCells>
  <phoneticPr fontId="5" type="noConversion"/>
  <dataValidations count="1">
    <dataValidation type="list" allowBlank="1" showInputMessage="1" showErrorMessage="1" sqref="G12:K13" xr:uid="{00000000-0002-0000-0200-000000000000}">
      <formula1>ŞUBE</formula1>
    </dataValidation>
  </dataValidations>
  <pageMargins left="1.31" right="0.78740157480314965" top="0.78740157480314965" bottom="0.78740157480314965" header="0.59055118110236227" footer="0.59055118110236227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200-000001000000}">
          <x14:formula1>
            <xm:f>'Kaynak '!$B$3:$B$24</xm:f>
          </x14:formula1>
          <xm:sqref>G8:K9</xm:sqref>
        </x14:dataValidation>
        <x14:dataValidation type="list" allowBlank="1" showInputMessage="1" showErrorMessage="1" xr:uid="{00000000-0002-0000-0200-000002000000}">
          <x14:formula1>
            <xm:f>'Kaynak '!$C$3:$C$12</xm:f>
          </x14:formula1>
          <xm:sqref>G10:K11</xm:sqref>
        </x14:dataValidation>
        <x14:dataValidation type="list" allowBlank="1" showInputMessage="1" showErrorMessage="1" xr:uid="{00000000-0002-0000-0200-000003000000}">
          <x14:formula1>
            <xm:f>'Kaynak '!$F$3:$F$4</xm:f>
          </x14:formula1>
          <xm:sqref>G16:K17</xm:sqref>
        </x14:dataValidation>
        <x14:dataValidation type="list" allowBlank="1" showInputMessage="1" showErrorMessage="1" xr:uid="{00000000-0002-0000-0200-000004000000}">
          <x14:formula1>
            <xm:f>'Kaynak '!$E$3:$E$12</xm:f>
          </x14:formula1>
          <xm:sqref>G14:K15</xm:sqref>
        </x14:dataValidation>
        <x14:dataValidation type="list" allowBlank="1" showInputMessage="1" showErrorMessage="1" xr:uid="{00000000-0002-0000-0200-000005000000}">
          <x14:formula1>
            <xm:f>'Kaynak '!$H$3:$H$17</xm:f>
          </x14:formula1>
          <xm:sqref>G20:K21</xm:sqref>
        </x14:dataValidation>
        <x14:dataValidation type="list" allowBlank="1" showInputMessage="1" showErrorMessage="1" xr:uid="{00000000-0002-0000-0200-000006000000}">
          <x14:formula1>
            <xm:f>'Kaynak '!$J$3:$J$11</xm:f>
          </x14:formula1>
          <xm:sqref>G6:K7</xm:sqref>
        </x14:dataValidation>
        <x14:dataValidation type="list" allowBlank="1" showInputMessage="1" showErrorMessage="1" xr:uid="{00000000-0002-0000-0200-000007000000}">
          <x14:formula1>
            <xm:f>'Kaynak '!$I$3:$I$12</xm:f>
          </x14:formula1>
          <xm:sqref>G24:K25</xm:sqref>
        </x14:dataValidation>
        <x14:dataValidation type="list" allowBlank="1" showInputMessage="1" showErrorMessage="1" xr:uid="{00000000-0002-0000-0200-000008000000}">
          <x14:formula1>
            <xm:f>'Kaynak '!$J$14:$J$24</xm:f>
          </x14:formula1>
          <xm:sqref>G22:K23</xm:sqref>
        </x14:dataValidation>
        <x14:dataValidation type="list" allowBlank="1" showInputMessage="1" showErrorMessage="1" xr:uid="{00000000-0002-0000-0200-000009000000}">
          <x14:formula1>
            <xm:f>'Kaynak '!$G$3:$G$41</xm:f>
          </x14:formula1>
          <xm:sqref>G18:K19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N42"/>
  <sheetViews>
    <sheetView zoomScale="87" zoomScaleNormal="87" workbookViewId="0"/>
  </sheetViews>
  <sheetFormatPr defaultRowHeight="12.75"/>
  <cols>
    <col min="2" max="2" width="35.42578125" customWidth="1"/>
    <col min="4" max="4" width="9.140625" style="40"/>
    <col min="5" max="5" width="9.5703125" bestFit="1" customWidth="1"/>
    <col min="6" max="6" width="9.85546875" bestFit="1" customWidth="1"/>
    <col min="7" max="7" width="26.7109375" bestFit="1" customWidth="1"/>
    <col min="8" max="8" width="30" bestFit="1" customWidth="1"/>
    <col min="9" max="9" width="22.5703125" style="71" customWidth="1"/>
    <col min="10" max="10" width="23.42578125" customWidth="1"/>
    <col min="11" max="14" width="9.140625" style="59"/>
  </cols>
  <sheetData>
    <row r="1" spans="1:11" s="59" customFormat="1" ht="37.5" customHeight="1" thickBot="1">
      <c r="C1" s="353" t="s">
        <v>168</v>
      </c>
      <c r="D1" s="354"/>
      <c r="E1" s="354"/>
      <c r="F1" s="354"/>
      <c r="G1" s="354"/>
      <c r="H1" s="354"/>
      <c r="I1" s="354"/>
    </row>
    <row r="2" spans="1:11">
      <c r="A2" s="59"/>
      <c r="B2" s="198" t="s">
        <v>43</v>
      </c>
      <c r="C2" s="193" t="s">
        <v>44</v>
      </c>
      <c r="D2" s="194" t="s">
        <v>45</v>
      </c>
      <c r="E2" s="194" t="s">
        <v>50</v>
      </c>
      <c r="F2" s="194" t="s">
        <v>49</v>
      </c>
      <c r="G2" s="194" t="s">
        <v>96</v>
      </c>
      <c r="H2" s="195" t="s">
        <v>86</v>
      </c>
      <c r="I2" s="196" t="s">
        <v>121</v>
      </c>
      <c r="J2" s="197" t="s">
        <v>95</v>
      </c>
    </row>
    <row r="3" spans="1:11">
      <c r="A3" s="59"/>
      <c r="B3" s="199" t="s">
        <v>100</v>
      </c>
      <c r="C3" s="200">
        <v>5</v>
      </c>
      <c r="D3" s="201" t="s">
        <v>46</v>
      </c>
      <c r="E3" s="107" t="s">
        <v>78</v>
      </c>
      <c r="F3" s="107" t="s">
        <v>51</v>
      </c>
      <c r="G3" s="202" t="s">
        <v>77</v>
      </c>
      <c r="H3" s="203" t="s">
        <v>76</v>
      </c>
      <c r="I3" s="98" t="s">
        <v>124</v>
      </c>
      <c r="J3" s="204" t="s">
        <v>79</v>
      </c>
    </row>
    <row r="4" spans="1:11">
      <c r="A4" s="59"/>
      <c r="B4" s="199" t="s">
        <v>99</v>
      </c>
      <c r="C4" s="200">
        <v>6</v>
      </c>
      <c r="D4" s="201" t="s">
        <v>47</v>
      </c>
      <c r="E4" s="107" t="s">
        <v>85</v>
      </c>
      <c r="F4" s="107" t="s">
        <v>52</v>
      </c>
      <c r="G4" s="202" t="s">
        <v>84</v>
      </c>
      <c r="H4" s="203" t="s">
        <v>83</v>
      </c>
      <c r="I4" s="98" t="s">
        <v>123</v>
      </c>
      <c r="J4" s="205" t="s">
        <v>137</v>
      </c>
      <c r="K4" s="69"/>
    </row>
    <row r="5" spans="1:11" ht="15" customHeight="1">
      <c r="A5" s="59"/>
      <c r="B5" s="105" t="s">
        <v>175</v>
      </c>
      <c r="C5" s="200">
        <v>7</v>
      </c>
      <c r="D5" s="201" t="s">
        <v>48</v>
      </c>
      <c r="E5" s="107" t="s">
        <v>82</v>
      </c>
      <c r="F5" s="107"/>
      <c r="G5" s="208" t="s">
        <v>169</v>
      </c>
      <c r="H5" s="148" t="s">
        <v>163</v>
      </c>
      <c r="I5" s="98" t="s">
        <v>125</v>
      </c>
      <c r="J5" s="160" t="s">
        <v>160</v>
      </c>
      <c r="K5" s="69"/>
    </row>
    <row r="6" spans="1:11">
      <c r="A6" s="59"/>
      <c r="B6" s="105" t="s">
        <v>101</v>
      </c>
      <c r="C6" s="200">
        <v>8</v>
      </c>
      <c r="D6" s="201" t="s">
        <v>75</v>
      </c>
      <c r="E6" s="107" t="s">
        <v>138</v>
      </c>
      <c r="F6" s="107"/>
      <c r="G6" s="207" t="s">
        <v>170</v>
      </c>
      <c r="H6" s="148" t="s">
        <v>164</v>
      </c>
      <c r="I6" s="98" t="s">
        <v>126</v>
      </c>
      <c r="J6" s="160" t="s">
        <v>166</v>
      </c>
    </row>
    <row r="7" spans="1:11">
      <c r="A7" s="59"/>
      <c r="B7" s="105" t="s">
        <v>102</v>
      </c>
      <c r="C7" s="152">
        <v>9</v>
      </c>
      <c r="D7" s="151" t="s">
        <v>81</v>
      </c>
      <c r="E7" s="107" t="s">
        <v>139</v>
      </c>
      <c r="F7" s="107"/>
      <c r="G7" s="148" t="s">
        <v>176</v>
      </c>
      <c r="H7" s="148" t="s">
        <v>165</v>
      </c>
      <c r="I7" s="98" t="s">
        <v>127</v>
      </c>
      <c r="J7" s="160" t="s">
        <v>178</v>
      </c>
    </row>
    <row r="8" spans="1:11">
      <c r="A8" s="59"/>
      <c r="B8" s="105" t="s">
        <v>103</v>
      </c>
      <c r="C8" s="152">
        <v>10</v>
      </c>
      <c r="D8" s="151" t="s">
        <v>80</v>
      </c>
      <c r="E8" s="107" t="s">
        <v>140</v>
      </c>
      <c r="F8" s="107"/>
      <c r="G8" s="148" t="s">
        <v>142</v>
      </c>
      <c r="H8" s="148" t="s">
        <v>177</v>
      </c>
      <c r="I8" s="98" t="s">
        <v>128</v>
      </c>
      <c r="J8" s="160" t="s">
        <v>142</v>
      </c>
    </row>
    <row r="9" spans="1:11">
      <c r="A9" s="59"/>
      <c r="B9" s="105" t="s">
        <v>104</v>
      </c>
      <c r="C9" s="152">
        <v>11</v>
      </c>
      <c r="D9" s="151" t="s">
        <v>74</v>
      </c>
      <c r="E9" s="111" t="s">
        <v>142</v>
      </c>
      <c r="F9" s="107"/>
      <c r="G9" s="148" t="s">
        <v>142</v>
      </c>
      <c r="H9" s="148" t="s">
        <v>142</v>
      </c>
      <c r="I9" s="99" t="s">
        <v>129</v>
      </c>
      <c r="J9" s="160" t="s">
        <v>142</v>
      </c>
    </row>
    <row r="10" spans="1:11">
      <c r="A10" s="59"/>
      <c r="B10" s="105" t="s">
        <v>105</v>
      </c>
      <c r="C10" s="152">
        <v>12</v>
      </c>
      <c r="D10" s="108" t="s">
        <v>134</v>
      </c>
      <c r="E10" s="111" t="s">
        <v>142</v>
      </c>
      <c r="F10" s="109"/>
      <c r="G10" s="148" t="s">
        <v>142</v>
      </c>
      <c r="H10" s="148" t="s">
        <v>142</v>
      </c>
      <c r="I10" s="99" t="s">
        <v>130</v>
      </c>
      <c r="J10" s="160" t="s">
        <v>142</v>
      </c>
    </row>
    <row r="11" spans="1:11">
      <c r="A11" s="59"/>
      <c r="B11" s="105" t="s">
        <v>106</v>
      </c>
      <c r="C11" s="153" t="s">
        <v>142</v>
      </c>
      <c r="D11" s="108" t="s">
        <v>136</v>
      </c>
      <c r="E11" s="111" t="s">
        <v>142</v>
      </c>
      <c r="F11" s="110"/>
      <c r="G11" s="148" t="s">
        <v>142</v>
      </c>
      <c r="H11" s="148" t="s">
        <v>142</v>
      </c>
      <c r="I11" s="99" t="s">
        <v>131</v>
      </c>
      <c r="J11" s="160" t="s">
        <v>142</v>
      </c>
    </row>
    <row r="12" spans="1:11" ht="13.5" thickBot="1">
      <c r="A12" s="59"/>
      <c r="B12" s="105" t="s">
        <v>107</v>
      </c>
      <c r="C12" s="154" t="s">
        <v>142</v>
      </c>
      <c r="D12" s="155" t="s">
        <v>135</v>
      </c>
      <c r="E12" s="156" t="s">
        <v>142</v>
      </c>
      <c r="F12" s="157"/>
      <c r="G12" s="158" t="s">
        <v>142</v>
      </c>
      <c r="H12" s="158" t="s">
        <v>142</v>
      </c>
      <c r="I12" s="159" t="s">
        <v>132</v>
      </c>
      <c r="J12" s="161"/>
    </row>
    <row r="13" spans="1:11" ht="18">
      <c r="A13" s="59"/>
      <c r="B13" s="105" t="s">
        <v>108</v>
      </c>
      <c r="C13" s="92"/>
      <c r="D13" s="91"/>
      <c r="E13" s="92"/>
      <c r="F13" s="92"/>
      <c r="G13" s="92"/>
      <c r="H13" s="92"/>
      <c r="I13" s="113"/>
      <c r="J13" s="162" t="s">
        <v>35</v>
      </c>
    </row>
    <row r="14" spans="1:11" ht="15.75">
      <c r="A14" s="59"/>
      <c r="B14" s="149" t="s">
        <v>109</v>
      </c>
      <c r="C14" s="92"/>
      <c r="D14" s="91"/>
      <c r="E14" s="92"/>
      <c r="F14" s="92"/>
      <c r="G14" s="92"/>
      <c r="H14" s="92"/>
      <c r="I14" s="114"/>
      <c r="J14" s="206" t="s">
        <v>137</v>
      </c>
    </row>
    <row r="15" spans="1:11">
      <c r="A15" s="59"/>
      <c r="B15" s="105" t="s">
        <v>110</v>
      </c>
      <c r="C15" s="92"/>
      <c r="D15" s="91"/>
      <c r="E15" s="92"/>
      <c r="F15" s="92"/>
      <c r="G15" s="92"/>
      <c r="H15" s="92"/>
      <c r="I15" s="69"/>
      <c r="J15" s="163" t="s">
        <v>162</v>
      </c>
    </row>
    <row r="16" spans="1:11">
      <c r="A16" s="59"/>
      <c r="B16" s="105" t="s">
        <v>111</v>
      </c>
      <c r="C16" s="92"/>
      <c r="D16" s="91"/>
      <c r="E16" s="92"/>
      <c r="F16" s="92"/>
      <c r="G16" s="92"/>
      <c r="H16" s="92"/>
      <c r="I16" s="69"/>
      <c r="J16" s="164" t="s">
        <v>161</v>
      </c>
    </row>
    <row r="17" spans="1:10">
      <c r="A17" s="59"/>
      <c r="B17" s="105" t="s">
        <v>112</v>
      </c>
      <c r="C17" s="92"/>
      <c r="D17" s="91"/>
      <c r="E17" s="92"/>
      <c r="F17" s="92"/>
      <c r="G17" s="92"/>
      <c r="H17" s="92"/>
      <c r="I17" s="69"/>
      <c r="J17" s="164" t="s">
        <v>183</v>
      </c>
    </row>
    <row r="18" spans="1:10">
      <c r="A18" s="59"/>
      <c r="B18" s="105" t="s">
        <v>113</v>
      </c>
      <c r="C18" s="92"/>
      <c r="D18" s="91"/>
      <c r="E18" s="92"/>
      <c r="F18" s="92"/>
      <c r="G18" s="92"/>
      <c r="H18" s="92"/>
      <c r="I18" s="69"/>
      <c r="J18" s="164" t="s">
        <v>142</v>
      </c>
    </row>
    <row r="19" spans="1:10">
      <c r="A19" s="59"/>
      <c r="B19" s="105" t="s">
        <v>114</v>
      </c>
      <c r="C19" s="92"/>
      <c r="D19" s="91"/>
      <c r="E19" s="92"/>
      <c r="F19" s="92"/>
      <c r="G19" s="92"/>
      <c r="H19" s="92"/>
      <c r="I19" s="69"/>
      <c r="J19" s="164" t="s">
        <v>142</v>
      </c>
    </row>
    <row r="20" spans="1:10">
      <c r="A20" s="59"/>
      <c r="B20" s="105" t="s">
        <v>115</v>
      </c>
      <c r="C20" s="92"/>
      <c r="D20" s="91"/>
      <c r="E20" s="92"/>
      <c r="F20" s="92"/>
      <c r="G20" s="92"/>
      <c r="H20" s="92"/>
      <c r="I20" s="69"/>
      <c r="J20" s="160" t="s">
        <v>142</v>
      </c>
    </row>
    <row r="21" spans="1:10">
      <c r="A21" s="59"/>
      <c r="B21" s="105" t="s">
        <v>116</v>
      </c>
      <c r="C21" s="92"/>
      <c r="D21" s="91"/>
      <c r="E21" s="92"/>
      <c r="F21" s="92"/>
      <c r="G21" s="92"/>
      <c r="H21" s="92"/>
      <c r="I21" s="69"/>
      <c r="J21" s="160" t="s">
        <v>142</v>
      </c>
    </row>
    <row r="22" spans="1:10" ht="23.25" customHeight="1">
      <c r="A22" s="59"/>
      <c r="B22" s="105" t="s">
        <v>117</v>
      </c>
      <c r="C22" s="352" t="s">
        <v>167</v>
      </c>
      <c r="D22" s="352"/>
      <c r="E22" s="352"/>
      <c r="F22" s="352"/>
      <c r="G22" s="352"/>
      <c r="H22" s="352"/>
      <c r="I22" s="352"/>
      <c r="J22" s="160" t="s">
        <v>142</v>
      </c>
    </row>
    <row r="23" spans="1:10" ht="23.25" customHeight="1">
      <c r="A23" s="59"/>
      <c r="B23" s="105" t="s">
        <v>118</v>
      </c>
      <c r="C23" s="352"/>
      <c r="D23" s="352"/>
      <c r="E23" s="352"/>
      <c r="F23" s="352"/>
      <c r="G23" s="352"/>
      <c r="H23" s="352"/>
      <c r="I23" s="352"/>
      <c r="J23" s="160" t="s">
        <v>142</v>
      </c>
    </row>
    <row r="24" spans="1:10" ht="24" customHeight="1" thickBot="1">
      <c r="A24" s="59"/>
      <c r="B24" s="106" t="s">
        <v>119</v>
      </c>
      <c r="C24" s="352"/>
      <c r="D24" s="352"/>
      <c r="E24" s="352"/>
      <c r="F24" s="352"/>
      <c r="G24" s="352"/>
      <c r="H24" s="352"/>
      <c r="I24" s="352"/>
      <c r="J24" s="165" t="s">
        <v>142</v>
      </c>
    </row>
    <row r="25" spans="1:10">
      <c r="A25" s="69"/>
      <c r="B25" s="69"/>
      <c r="C25" s="69"/>
      <c r="D25" s="70"/>
      <c r="E25" s="69"/>
      <c r="F25" s="69"/>
      <c r="G25" s="69"/>
      <c r="H25" s="69"/>
      <c r="I25" s="69"/>
      <c r="J25" s="69"/>
    </row>
    <row r="26" spans="1:10">
      <c r="A26" s="69"/>
      <c r="B26" s="69"/>
      <c r="C26" s="69"/>
      <c r="D26" s="70"/>
      <c r="E26" s="69"/>
      <c r="F26" s="69"/>
      <c r="G26" s="69"/>
      <c r="H26" s="69"/>
      <c r="I26" s="69"/>
      <c r="J26" s="69"/>
    </row>
    <row r="27" spans="1:10">
      <c r="A27" s="59"/>
      <c r="B27" s="59"/>
      <c r="C27" s="69"/>
      <c r="D27" s="70"/>
      <c r="E27" s="69"/>
      <c r="F27" s="69"/>
      <c r="G27" s="69"/>
      <c r="H27" s="69"/>
      <c r="I27" s="69"/>
      <c r="J27" s="69"/>
    </row>
    <row r="28" spans="1:10">
      <c r="A28" s="59"/>
      <c r="B28" s="59"/>
      <c r="C28" s="69"/>
      <c r="D28" s="70"/>
      <c r="E28" s="69"/>
      <c r="F28" s="69"/>
      <c r="G28" s="69"/>
      <c r="H28" s="69"/>
      <c r="I28" s="69"/>
      <c r="J28" s="69"/>
    </row>
    <row r="29" spans="1:10">
      <c r="A29" s="59"/>
      <c r="B29" s="59"/>
      <c r="C29" s="69"/>
      <c r="D29" s="70"/>
      <c r="E29" s="69"/>
      <c r="F29" s="69"/>
      <c r="G29" s="69"/>
      <c r="H29" s="69"/>
      <c r="I29" s="69"/>
      <c r="J29" s="69"/>
    </row>
    <row r="30" spans="1:10">
      <c r="A30" s="59"/>
      <c r="B30" s="59"/>
      <c r="C30" s="69"/>
      <c r="D30" s="70"/>
      <c r="E30" s="69"/>
      <c r="F30" s="69"/>
      <c r="G30" s="69"/>
      <c r="H30" s="69"/>
      <c r="I30" s="69"/>
      <c r="J30" s="69"/>
    </row>
    <row r="31" spans="1:10">
      <c r="A31" s="59"/>
      <c r="B31" s="59"/>
      <c r="C31" s="69"/>
      <c r="D31" s="70"/>
      <c r="E31" s="69"/>
      <c r="F31" s="69"/>
      <c r="G31" s="69"/>
      <c r="H31" s="69"/>
      <c r="I31" s="69"/>
      <c r="J31" s="69"/>
    </row>
    <row r="32" spans="1:10">
      <c r="A32" s="59"/>
      <c r="B32" s="59"/>
      <c r="C32" s="69"/>
      <c r="D32" s="70"/>
      <c r="E32" s="69"/>
      <c r="F32" s="69"/>
      <c r="G32" s="69"/>
      <c r="H32" s="69"/>
      <c r="I32" s="69"/>
      <c r="J32" s="69"/>
    </row>
    <row r="33" spans="1:10">
      <c r="A33" s="59"/>
      <c r="B33" s="59"/>
      <c r="C33" s="69"/>
      <c r="D33" s="70"/>
      <c r="E33" s="69"/>
      <c r="F33" s="69"/>
      <c r="G33" s="69"/>
      <c r="H33" s="69"/>
      <c r="I33" s="69"/>
      <c r="J33" s="69"/>
    </row>
    <row r="34" spans="1:10">
      <c r="A34" s="59"/>
      <c r="B34" s="59"/>
      <c r="C34" s="69"/>
      <c r="D34" s="70"/>
      <c r="E34" s="69"/>
      <c r="F34" s="69"/>
      <c r="G34" s="69"/>
      <c r="H34" s="69"/>
      <c r="I34" s="69"/>
      <c r="J34" s="69"/>
    </row>
    <row r="35" spans="1:10">
      <c r="A35" s="59"/>
      <c r="B35" s="59"/>
      <c r="C35" s="69"/>
      <c r="D35" s="70"/>
      <c r="E35" s="69"/>
      <c r="F35" s="69"/>
      <c r="G35" s="69"/>
      <c r="H35" s="69"/>
      <c r="I35" s="69"/>
      <c r="J35" s="69"/>
    </row>
    <row r="36" spans="1:10">
      <c r="A36" s="59"/>
      <c r="B36" s="59"/>
      <c r="C36" s="69"/>
      <c r="D36" s="70"/>
      <c r="E36" s="69"/>
      <c r="F36" s="69"/>
      <c r="G36" s="69"/>
      <c r="H36" s="69"/>
      <c r="I36" s="69"/>
      <c r="J36" s="69"/>
    </row>
    <row r="37" spans="1:10">
      <c r="A37" s="59"/>
      <c r="B37" s="59"/>
      <c r="C37" s="69"/>
      <c r="D37" s="70"/>
      <c r="E37" s="69"/>
      <c r="F37" s="69"/>
      <c r="G37" s="69"/>
      <c r="H37" s="69"/>
      <c r="I37" s="69"/>
      <c r="J37" s="69"/>
    </row>
    <row r="38" spans="1:10">
      <c r="A38" s="59"/>
      <c r="B38" s="59"/>
      <c r="C38" s="69"/>
      <c r="D38" s="70"/>
      <c r="E38" s="69"/>
      <c r="F38" s="69"/>
      <c r="G38" s="69"/>
      <c r="H38" s="69"/>
      <c r="I38" s="69"/>
      <c r="J38" s="69"/>
    </row>
    <row r="39" spans="1:10">
      <c r="A39" s="59"/>
      <c r="B39" s="59"/>
      <c r="C39" s="69"/>
      <c r="D39" s="70"/>
      <c r="E39" s="69"/>
      <c r="F39" s="69"/>
      <c r="G39" s="69"/>
      <c r="H39" s="69"/>
      <c r="I39" s="69"/>
      <c r="J39" s="69"/>
    </row>
    <row r="40" spans="1:10">
      <c r="A40" s="59"/>
      <c r="B40" s="59"/>
      <c r="C40" s="69"/>
      <c r="D40" s="70"/>
      <c r="E40" s="69"/>
      <c r="F40" s="69"/>
      <c r="G40" s="69"/>
      <c r="H40" s="69"/>
      <c r="I40" s="69"/>
      <c r="J40" s="69"/>
    </row>
    <row r="41" spans="1:10">
      <c r="A41" s="59"/>
      <c r="B41" s="59"/>
      <c r="C41" s="69"/>
      <c r="D41" s="70"/>
      <c r="E41" s="69"/>
      <c r="F41" s="69"/>
      <c r="G41" s="69"/>
      <c r="H41" s="69"/>
      <c r="I41" s="69"/>
      <c r="J41" s="69"/>
    </row>
    <row r="42" spans="1:10">
      <c r="A42" s="59"/>
      <c r="B42" s="59"/>
      <c r="C42" s="69"/>
      <c r="D42" s="70"/>
      <c r="E42" s="69"/>
      <c r="F42" s="69"/>
      <c r="G42" s="69"/>
      <c r="H42" s="69"/>
      <c r="I42" s="69"/>
      <c r="J42" s="69"/>
    </row>
  </sheetData>
  <sheetProtection algorithmName="SHA-512" hashValue="yi+c2fj9adTnQ+g1rijlesSUPp2f7yNyiBgewBIDrcJBy3MNeWdVX18rVuC0tDeu2XEj/Q+wJ7uNU0ylonmu1g==" saltValue="3Wz/wRLfxyBl97xaRXZfzQ==" spinCount="100000" sheet="1" objects="1" scenarios="1" formatCells="0" formatColumns="0" formatRows="0"/>
  <sortState xmlns:xlrd2="http://schemas.microsoft.com/office/spreadsheetml/2017/richdata2" ref="H3:H30">
    <sortCondition ref="H3"/>
  </sortState>
  <mergeCells count="2">
    <mergeCell ref="C22:I24"/>
    <mergeCell ref="C1:I1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P215"/>
  <sheetViews>
    <sheetView workbookViewId="0">
      <selection activeCell="Q13" sqref="Q13"/>
    </sheetView>
  </sheetViews>
  <sheetFormatPr defaultRowHeight="12.75"/>
  <cols>
    <col min="1" max="1" width="4" style="59" customWidth="1"/>
    <col min="2" max="4" width="5.7109375" style="3" customWidth="1"/>
    <col min="5" max="24" width="4.7109375" style="3" customWidth="1"/>
    <col min="25" max="25" width="8.5703125" style="3" customWidth="1"/>
    <col min="26" max="26" width="2.7109375" style="59" customWidth="1"/>
    <col min="27" max="42" width="9.140625" style="59"/>
    <col min="43" max="16384" width="9.140625" style="3"/>
  </cols>
  <sheetData>
    <row r="1" spans="1:26" ht="18" customHeight="1">
      <c r="A1" s="73"/>
      <c r="B1" s="368" t="s">
        <v>97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369"/>
      <c r="Y1" s="370"/>
      <c r="Z1" s="73"/>
    </row>
    <row r="2" spans="1:26" ht="18" customHeight="1" thickBot="1">
      <c r="A2" s="73"/>
      <c r="B2" s="371"/>
      <c r="C2" s="372"/>
      <c r="D2" s="372"/>
      <c r="E2" s="372"/>
      <c r="F2" s="372"/>
      <c r="G2" s="372"/>
      <c r="H2" s="372"/>
      <c r="I2" s="372"/>
      <c r="J2" s="372"/>
      <c r="K2" s="372"/>
      <c r="L2" s="372"/>
      <c r="M2" s="372"/>
      <c r="N2" s="372"/>
      <c r="O2" s="372"/>
      <c r="P2" s="372"/>
      <c r="Q2" s="372"/>
      <c r="R2" s="372"/>
      <c r="S2" s="372"/>
      <c r="T2" s="372"/>
      <c r="U2" s="372"/>
      <c r="V2" s="372"/>
      <c r="W2" s="372"/>
      <c r="X2" s="372"/>
      <c r="Y2" s="373"/>
      <c r="Z2" s="73"/>
    </row>
    <row r="3" spans="1:26" s="59" customFormat="1" ht="16.5" customHeight="1">
      <c r="A3" s="73"/>
      <c r="B3" s="375" t="s">
        <v>42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73"/>
    </row>
    <row r="4" spans="1:26" s="59" customFormat="1" ht="16.5" customHeight="1" thickBot="1">
      <c r="A4" s="73"/>
      <c r="B4" s="375"/>
      <c r="C4" s="375"/>
      <c r="D4" s="375"/>
      <c r="E4" s="375"/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5"/>
      <c r="X4" s="375"/>
      <c r="Y4" s="375"/>
      <c r="Z4" s="73"/>
    </row>
    <row r="5" spans="1:26" ht="18" customHeight="1">
      <c r="A5" s="73"/>
      <c r="B5" s="376" t="s">
        <v>36</v>
      </c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4" t="s">
        <v>1</v>
      </c>
      <c r="Z5" s="73"/>
    </row>
    <row r="6" spans="1:26" ht="12.75" customHeight="1">
      <c r="A6" s="73"/>
      <c r="B6" s="362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56"/>
      <c r="Z6" s="73"/>
    </row>
    <row r="7" spans="1:26" ht="21" customHeight="1">
      <c r="A7" s="73"/>
      <c r="B7" s="358" t="s">
        <v>10</v>
      </c>
      <c r="C7" s="359"/>
      <c r="D7" s="359"/>
      <c r="E7" s="20">
        <v>1</v>
      </c>
      <c r="F7" s="20">
        <v>2</v>
      </c>
      <c r="G7" s="20">
        <v>3</v>
      </c>
      <c r="H7" s="20">
        <v>4</v>
      </c>
      <c r="I7" s="20">
        <v>5</v>
      </c>
      <c r="J7" s="20">
        <v>6</v>
      </c>
      <c r="K7" s="20">
        <v>7</v>
      </c>
      <c r="L7" s="20">
        <v>8</v>
      </c>
      <c r="M7" s="20">
        <v>9</v>
      </c>
      <c r="N7" s="20">
        <v>10</v>
      </c>
      <c r="O7" s="20">
        <v>11</v>
      </c>
      <c r="P7" s="20">
        <v>12</v>
      </c>
      <c r="Q7" s="20">
        <v>13</v>
      </c>
      <c r="R7" s="20">
        <v>14</v>
      </c>
      <c r="S7" s="20">
        <v>15</v>
      </c>
      <c r="T7" s="20">
        <v>16</v>
      </c>
      <c r="U7" s="20">
        <v>17</v>
      </c>
      <c r="V7" s="20">
        <v>18</v>
      </c>
      <c r="W7" s="20">
        <v>19</v>
      </c>
      <c r="X7" s="20">
        <v>20</v>
      </c>
      <c r="Y7" s="357"/>
      <c r="Z7" s="73"/>
    </row>
    <row r="8" spans="1:26" ht="25.5" customHeight="1">
      <c r="A8" s="73"/>
      <c r="B8" s="366" t="s">
        <v>11</v>
      </c>
      <c r="C8" s="367"/>
      <c r="D8" s="367"/>
      <c r="E8" s="44">
        <v>7</v>
      </c>
      <c r="F8" s="44">
        <v>7</v>
      </c>
      <c r="G8" s="44">
        <v>7</v>
      </c>
      <c r="H8" s="44">
        <v>7</v>
      </c>
      <c r="I8" s="44">
        <v>7</v>
      </c>
      <c r="J8" s="44">
        <v>7</v>
      </c>
      <c r="K8" s="44">
        <v>7</v>
      </c>
      <c r="L8" s="44">
        <v>7</v>
      </c>
      <c r="M8" s="44">
        <v>7</v>
      </c>
      <c r="N8" s="44">
        <v>7</v>
      </c>
      <c r="O8" s="44">
        <v>7</v>
      </c>
      <c r="P8" s="44">
        <v>7</v>
      </c>
      <c r="Q8" s="44">
        <v>6</v>
      </c>
      <c r="R8" s="44">
        <v>5</v>
      </c>
      <c r="S8" s="44">
        <v>5</v>
      </c>
      <c r="T8" s="44"/>
      <c r="U8" s="44"/>
      <c r="V8" s="44"/>
      <c r="W8" s="44"/>
      <c r="X8" s="44"/>
      <c r="Y8" s="171">
        <f>IF(SUM(E8:X8)=0," ",SUM(E8:X8))</f>
        <v>100</v>
      </c>
      <c r="Z8" s="73"/>
    </row>
    <row r="9" spans="1:26" ht="15.95" customHeight="1">
      <c r="A9" s="73"/>
      <c r="B9" s="17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173"/>
      <c r="Z9" s="73"/>
    </row>
    <row r="10" spans="1:26" ht="18" customHeight="1">
      <c r="A10" s="73"/>
      <c r="B10" s="360" t="s">
        <v>37</v>
      </c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1"/>
      <c r="V10" s="361"/>
      <c r="W10" s="361"/>
      <c r="X10" s="361"/>
      <c r="Y10" s="355" t="s">
        <v>1</v>
      </c>
      <c r="Z10" s="73"/>
    </row>
    <row r="11" spans="1:26" ht="12.75" customHeight="1">
      <c r="A11" s="73"/>
      <c r="B11" s="362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363"/>
      <c r="Q11" s="363"/>
      <c r="R11" s="363"/>
      <c r="S11" s="363"/>
      <c r="T11" s="363"/>
      <c r="U11" s="363"/>
      <c r="V11" s="363"/>
      <c r="W11" s="363"/>
      <c r="X11" s="363"/>
      <c r="Y11" s="356"/>
      <c r="Z11" s="73"/>
    </row>
    <row r="12" spans="1:26" ht="21" customHeight="1">
      <c r="A12" s="73"/>
      <c r="B12" s="358" t="s">
        <v>10</v>
      </c>
      <c r="C12" s="359"/>
      <c r="D12" s="359"/>
      <c r="E12" s="20">
        <v>1</v>
      </c>
      <c r="F12" s="20">
        <v>2</v>
      </c>
      <c r="G12" s="20">
        <v>3</v>
      </c>
      <c r="H12" s="20">
        <v>4</v>
      </c>
      <c r="I12" s="20">
        <v>5</v>
      </c>
      <c r="J12" s="20">
        <v>6</v>
      </c>
      <c r="K12" s="20">
        <v>7</v>
      </c>
      <c r="L12" s="20">
        <v>8</v>
      </c>
      <c r="M12" s="20">
        <v>9</v>
      </c>
      <c r="N12" s="20">
        <v>10</v>
      </c>
      <c r="O12" s="20">
        <v>11</v>
      </c>
      <c r="P12" s="20">
        <v>12</v>
      </c>
      <c r="Q12" s="20">
        <v>13</v>
      </c>
      <c r="R12" s="20">
        <v>14</v>
      </c>
      <c r="S12" s="20">
        <v>15</v>
      </c>
      <c r="T12" s="20">
        <v>16</v>
      </c>
      <c r="U12" s="20">
        <v>17</v>
      </c>
      <c r="V12" s="20">
        <v>18</v>
      </c>
      <c r="W12" s="20">
        <v>19</v>
      </c>
      <c r="X12" s="20">
        <v>20</v>
      </c>
      <c r="Y12" s="357"/>
      <c r="Z12" s="73"/>
    </row>
    <row r="13" spans="1:26" ht="25.5" customHeight="1" thickBot="1">
      <c r="A13" s="73"/>
      <c r="B13" s="364" t="s">
        <v>11</v>
      </c>
      <c r="C13" s="365"/>
      <c r="D13" s="365"/>
      <c r="E13" s="174">
        <v>10</v>
      </c>
      <c r="F13" s="174">
        <v>10</v>
      </c>
      <c r="G13" s="174">
        <v>10</v>
      </c>
      <c r="H13" s="174">
        <v>10</v>
      </c>
      <c r="I13" s="174">
        <v>10</v>
      </c>
      <c r="J13" s="174">
        <v>10</v>
      </c>
      <c r="K13" s="174">
        <v>4</v>
      </c>
      <c r="L13" s="174">
        <v>10</v>
      </c>
      <c r="M13" s="174">
        <v>10</v>
      </c>
      <c r="N13" s="174">
        <v>10</v>
      </c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5">
        <f>IF(SUM(E13:X13)=0," ",SUM(E13:X13))</f>
        <v>94</v>
      </c>
      <c r="Z13" s="73"/>
    </row>
    <row r="14" spans="1:26" s="59" customFormat="1" ht="15.9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3"/>
      <c r="Z14" s="73"/>
    </row>
    <row r="15" spans="1:26" s="59" customFormat="1" ht="15.95" customHeight="1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73"/>
    </row>
    <row r="16" spans="1:26" s="59" customFormat="1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</row>
    <row r="17" s="59" customFormat="1"/>
    <row r="18" s="59" customFormat="1"/>
    <row r="19" s="59" customFormat="1"/>
    <row r="20" s="59" customFormat="1"/>
    <row r="21" s="59" customFormat="1"/>
    <row r="22" s="59" customFormat="1"/>
    <row r="23" s="59" customFormat="1"/>
    <row r="24" s="59" customFormat="1"/>
    <row r="25" s="59" customFormat="1"/>
    <row r="26" s="59" customFormat="1"/>
    <row r="27" s="59" customFormat="1"/>
    <row r="28" s="59" customFormat="1"/>
    <row r="29" s="59" customFormat="1"/>
    <row r="30" s="59" customFormat="1"/>
    <row r="31" s="59" customFormat="1"/>
    <row r="32" s="59" customFormat="1"/>
    <row r="33" s="59" customFormat="1"/>
    <row r="34" s="59" customFormat="1"/>
    <row r="35" s="59" customFormat="1"/>
    <row r="36" s="59" customFormat="1"/>
    <row r="37" s="59" customFormat="1"/>
    <row r="38" s="59" customFormat="1"/>
    <row r="39" s="59" customFormat="1"/>
    <row r="40" s="59" customFormat="1"/>
    <row r="41" s="59" customFormat="1"/>
    <row r="42" s="59" customFormat="1"/>
    <row r="43" s="59" customFormat="1"/>
    <row r="44" s="59" customFormat="1"/>
    <row r="45" s="59" customFormat="1"/>
    <row r="46" s="59" customFormat="1"/>
    <row r="47" s="59" customFormat="1"/>
    <row r="48" s="59" customFormat="1"/>
    <row r="49" s="59" customFormat="1"/>
    <row r="50" s="59" customFormat="1"/>
    <row r="51" s="59" customFormat="1"/>
    <row r="52" s="59" customFormat="1"/>
    <row r="53" s="59" customFormat="1"/>
    <row r="54" s="59" customFormat="1"/>
    <row r="55" s="59" customFormat="1"/>
    <row r="56" s="59" customFormat="1"/>
    <row r="57" s="59" customFormat="1"/>
    <row r="58" s="59" customFormat="1"/>
    <row r="59" s="59" customFormat="1"/>
    <row r="60" s="59" customFormat="1"/>
    <row r="61" s="59" customFormat="1"/>
    <row r="62" s="59" customFormat="1"/>
    <row r="63" s="59" customFormat="1"/>
    <row r="64" s="59" customFormat="1"/>
    <row r="65" s="59" customFormat="1"/>
    <row r="66" s="59" customFormat="1"/>
    <row r="67" s="59" customFormat="1"/>
    <row r="68" s="59" customFormat="1"/>
    <row r="69" s="59" customFormat="1"/>
    <row r="70" s="59" customFormat="1"/>
    <row r="71" s="59" customFormat="1"/>
    <row r="72" s="59" customFormat="1"/>
    <row r="73" s="59" customFormat="1"/>
    <row r="74" s="59" customFormat="1"/>
    <row r="75" s="59" customFormat="1"/>
    <row r="76" s="59" customFormat="1"/>
    <row r="77" s="59" customFormat="1"/>
    <row r="78" s="59" customFormat="1"/>
    <row r="79" s="59" customFormat="1"/>
    <row r="80" s="59" customFormat="1"/>
    <row r="81" s="59" customFormat="1"/>
    <row r="82" s="59" customFormat="1"/>
    <row r="83" s="59" customFormat="1"/>
    <row r="84" s="59" customFormat="1"/>
    <row r="85" s="59" customFormat="1"/>
    <row r="86" s="59" customFormat="1"/>
    <row r="87" s="59" customFormat="1"/>
    <row r="88" s="59" customFormat="1"/>
    <row r="89" s="59" customFormat="1"/>
    <row r="90" s="59" customFormat="1"/>
    <row r="91" s="59" customFormat="1"/>
    <row r="92" s="59" customFormat="1"/>
    <row r="93" s="59" customFormat="1"/>
    <row r="94" s="59" customFormat="1"/>
    <row r="95" s="59" customFormat="1"/>
    <row r="96" s="59" customFormat="1"/>
    <row r="97" s="59" customFormat="1"/>
    <row r="98" s="59" customFormat="1"/>
    <row r="99" s="59" customFormat="1"/>
    <row r="100" s="59" customFormat="1"/>
    <row r="101" s="59" customFormat="1"/>
    <row r="102" s="59" customFormat="1"/>
    <row r="103" s="59" customFormat="1"/>
    <row r="104" s="59" customFormat="1"/>
    <row r="105" s="59" customFormat="1"/>
    <row r="106" s="59" customFormat="1"/>
    <row r="107" s="59" customFormat="1"/>
    <row r="108" s="59" customFormat="1"/>
    <row r="109" s="59" customFormat="1"/>
    <row r="110" s="59" customFormat="1"/>
    <row r="111" s="59" customFormat="1"/>
    <row r="112" s="59" customFormat="1"/>
    <row r="113" s="59" customFormat="1"/>
    <row r="114" s="59" customFormat="1"/>
    <row r="115" s="59" customFormat="1"/>
    <row r="116" s="59" customFormat="1"/>
    <row r="117" s="59" customFormat="1"/>
    <row r="118" s="59" customFormat="1"/>
    <row r="119" s="59" customFormat="1"/>
    <row r="120" s="59" customFormat="1"/>
    <row r="121" s="59" customFormat="1"/>
    <row r="122" s="59" customFormat="1"/>
    <row r="123" s="59" customFormat="1"/>
    <row r="124" s="59" customFormat="1"/>
    <row r="125" s="59" customFormat="1"/>
    <row r="126" s="59" customFormat="1"/>
    <row r="127" s="59" customFormat="1"/>
    <row r="128" s="59" customFormat="1"/>
    <row r="129" s="59" customFormat="1"/>
    <row r="130" s="59" customFormat="1"/>
    <row r="131" s="59" customFormat="1"/>
    <row r="132" s="59" customFormat="1"/>
    <row r="133" s="59" customFormat="1"/>
    <row r="134" s="59" customFormat="1"/>
    <row r="135" s="59" customFormat="1"/>
    <row r="136" s="59" customFormat="1"/>
    <row r="137" s="59" customFormat="1"/>
    <row r="138" s="59" customFormat="1"/>
    <row r="139" s="59" customFormat="1"/>
    <row r="140" s="59" customFormat="1"/>
    <row r="141" s="59" customFormat="1"/>
    <row r="142" s="59" customFormat="1"/>
    <row r="143" s="59" customFormat="1"/>
    <row r="144" s="59" customFormat="1"/>
    <row r="145" s="59" customFormat="1"/>
    <row r="146" s="59" customFormat="1"/>
    <row r="147" s="59" customFormat="1"/>
    <row r="148" s="59" customFormat="1"/>
    <row r="149" s="59" customFormat="1"/>
    <row r="150" s="59" customFormat="1"/>
    <row r="151" s="59" customFormat="1"/>
    <row r="152" s="59" customFormat="1"/>
    <row r="153" s="59" customFormat="1"/>
    <row r="154" s="59" customFormat="1"/>
    <row r="155" s="59" customFormat="1"/>
    <row r="156" s="59" customFormat="1"/>
    <row r="157" s="59" customFormat="1"/>
    <row r="158" s="59" customFormat="1"/>
    <row r="159" s="59" customFormat="1"/>
    <row r="160" s="59" customFormat="1"/>
    <row r="161" s="59" customFormat="1"/>
    <row r="162" s="59" customFormat="1"/>
    <row r="163" s="59" customFormat="1"/>
    <row r="164" s="59" customFormat="1"/>
    <row r="165" s="59" customFormat="1"/>
    <row r="166" s="59" customFormat="1"/>
    <row r="167" s="59" customFormat="1"/>
    <row r="168" s="59" customFormat="1"/>
    <row r="169" s="59" customFormat="1"/>
    <row r="170" s="59" customFormat="1"/>
    <row r="171" s="59" customFormat="1"/>
    <row r="172" s="59" customFormat="1"/>
    <row r="173" s="59" customFormat="1"/>
    <row r="174" s="59" customFormat="1"/>
    <row r="175" s="59" customFormat="1"/>
    <row r="176" s="59" customFormat="1"/>
    <row r="177" s="59" customFormat="1"/>
    <row r="178" s="59" customFormat="1"/>
    <row r="179" s="59" customFormat="1"/>
    <row r="180" s="59" customFormat="1"/>
    <row r="181" s="59" customFormat="1"/>
    <row r="182" s="59" customFormat="1"/>
    <row r="183" s="59" customFormat="1"/>
    <row r="184" s="59" customFormat="1"/>
    <row r="185" s="59" customFormat="1"/>
    <row r="186" s="59" customFormat="1"/>
    <row r="187" s="59" customFormat="1"/>
    <row r="188" s="59" customFormat="1"/>
    <row r="189" s="59" customFormat="1"/>
    <row r="190" s="59" customFormat="1"/>
    <row r="191" s="59" customFormat="1"/>
    <row r="192" s="59" customFormat="1"/>
    <row r="193" s="59" customFormat="1"/>
    <row r="194" s="59" customFormat="1"/>
    <row r="195" s="59" customFormat="1"/>
    <row r="196" s="59" customFormat="1"/>
    <row r="197" s="59" customFormat="1"/>
    <row r="198" s="59" customFormat="1"/>
    <row r="199" s="59" customFormat="1"/>
    <row r="200" s="59" customFormat="1"/>
    <row r="201" s="59" customFormat="1"/>
    <row r="202" s="59" customFormat="1"/>
    <row r="203" s="59" customFormat="1"/>
    <row r="204" s="59" customFormat="1"/>
    <row r="205" s="59" customFormat="1"/>
    <row r="206" s="59" customFormat="1"/>
    <row r="207" s="59" customFormat="1"/>
    <row r="208" s="59" customFormat="1"/>
    <row r="209" s="59" customFormat="1"/>
    <row r="210" s="59" customFormat="1"/>
    <row r="211" s="59" customFormat="1"/>
    <row r="212" s="59" customFormat="1"/>
    <row r="213" s="59" customFormat="1"/>
    <row r="214" s="59" customFormat="1"/>
    <row r="215" s="59" customFormat="1"/>
  </sheetData>
  <sheetProtection algorithmName="SHA-512" hashValue="s75pdDApRlmWXkvvYE7q0Pu5ViP86p7LaLxZ3zQJ3LvX3Yza4X89BXTl9OH1ECZtvRWiUj1jUhJZyfL04Jby2g==" saltValue="Eti/u77z3j6UC73S0EEutw==" spinCount="100000" sheet="1" formatCells="0" selectLockedCells="1"/>
  <mergeCells count="10">
    <mergeCell ref="B1:Y2"/>
    <mergeCell ref="B7:D7"/>
    <mergeCell ref="Y5:Y7"/>
    <mergeCell ref="B3:Y4"/>
    <mergeCell ref="B5:X6"/>
    <mergeCell ref="Y10:Y12"/>
    <mergeCell ref="B12:D12"/>
    <mergeCell ref="B10:X11"/>
    <mergeCell ref="B13:D13"/>
    <mergeCell ref="B8:D8"/>
  </mergeCells>
  <phoneticPr fontId="5" type="noConversion"/>
  <dataValidations count="1">
    <dataValidation allowBlank="1" showInputMessage="1" showErrorMessage="1" prompt="Sorunun puan değerini giriniz." sqref="E8:X8 E13:X13" xr:uid="{00000000-0002-0000-0400-000000000000}"/>
  </dataValidation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15" max="4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AD45"/>
  <sheetViews>
    <sheetView zoomScale="64" zoomScaleNormal="64" zoomScaleSheetLayoutView="98" workbookViewId="0"/>
  </sheetViews>
  <sheetFormatPr defaultRowHeight="12.75"/>
  <cols>
    <col min="1" max="1" width="9.140625" style="56"/>
    <col min="2" max="2" width="15.28515625" style="60" customWidth="1"/>
    <col min="3" max="3" width="70.7109375" style="58" customWidth="1"/>
    <col min="4" max="4" width="17.140625" customWidth="1"/>
    <col min="5" max="5" width="9.140625" style="56"/>
    <col min="6" max="30" width="9.140625" style="59"/>
  </cols>
  <sheetData>
    <row r="1" spans="1:5" ht="52.5" customHeight="1">
      <c r="B1" s="65"/>
      <c r="C1" s="57"/>
      <c r="D1" s="56"/>
    </row>
    <row r="2" spans="1:5" ht="15.75" customHeight="1">
      <c r="A2" s="378" t="str">
        <f>'K. Bilgiler'!G14&amp;" EĞİTİM ÖĞRETİM YILI "</f>
        <v xml:space="preserve">2023-2024 EĞİTİM ÖĞRETİM YILI </v>
      </c>
      <c r="B2" s="378"/>
      <c r="C2" s="378"/>
      <c r="D2" s="378"/>
      <c r="E2" s="378"/>
    </row>
    <row r="3" spans="1:5" ht="15.75" customHeight="1">
      <c r="A3" s="384" t="str">
        <f>'K. Bilgiler'!G10&amp;" / "&amp;'K. Bilgiler'!G12&amp;" SINIFI "&amp;'K. Bilgiler'!G8&amp;" DERSİ "&amp;'K. Bilgiler'!G16&amp;" 1. YAZILI SINAVI BELİRTKE TABLOSU"</f>
        <v>8 / A SINIFI T.C. İNKILÂP TARİHİ VE ATATÜRKÇÜLÜK DERSİ I. DÖNEM 1. YAZILI SINAVI BELİRTKE TABLOSU</v>
      </c>
      <c r="B3" s="384"/>
      <c r="C3" s="384"/>
      <c r="D3" s="384"/>
      <c r="E3" s="384"/>
    </row>
    <row r="4" spans="1:5" ht="22.5" customHeight="1">
      <c r="B4" s="385" t="str">
        <f>'K. Bilgiler'!G24&amp;""</f>
        <v>SENARYO : 1</v>
      </c>
      <c r="C4" s="386" t="str">
        <f>'K. Bilgiler'!G8&amp;" DERSİ ne ait İlimizde yayınlanan Senaryolardan seçilerek hazılanmıştır."</f>
        <v>T.C. İNKILÂP TARİHİ VE ATATÜRKÇÜLÜK DERSİ ne ait İlimizde yayınlanan Senaryolardan seçilerek hazılanmıştır.</v>
      </c>
      <c r="D4" s="381" t="s">
        <v>13</v>
      </c>
    </row>
    <row r="5" spans="1:5" ht="30" customHeight="1">
      <c r="B5" s="385"/>
      <c r="C5" s="387"/>
      <c r="D5" s="382"/>
    </row>
    <row r="6" spans="1:5" ht="30" customHeight="1">
      <c r="B6" s="64">
        <v>1</v>
      </c>
      <c r="C6" s="85" t="s">
        <v>334</v>
      </c>
      <c r="D6" s="215">
        <v>1</v>
      </c>
    </row>
    <row r="7" spans="1:5" ht="30" customHeight="1">
      <c r="B7" s="64">
        <v>2</v>
      </c>
      <c r="C7" s="85" t="s">
        <v>190</v>
      </c>
      <c r="D7" s="216">
        <v>1</v>
      </c>
    </row>
    <row r="8" spans="1:5" ht="30" customHeight="1">
      <c r="B8" s="64">
        <v>3</v>
      </c>
      <c r="C8" s="85" t="s">
        <v>215</v>
      </c>
      <c r="D8" s="215">
        <v>1</v>
      </c>
    </row>
    <row r="9" spans="1:5" ht="30" customHeight="1">
      <c r="B9" s="64">
        <v>4</v>
      </c>
      <c r="C9" s="85" t="s">
        <v>92</v>
      </c>
      <c r="D9" s="216">
        <v>1</v>
      </c>
    </row>
    <row r="10" spans="1:5" ht="30" customHeight="1">
      <c r="B10" s="64">
        <v>5</v>
      </c>
      <c r="C10" s="85" t="s">
        <v>92</v>
      </c>
      <c r="D10" s="215">
        <v>1</v>
      </c>
    </row>
    <row r="11" spans="1:5" ht="30" customHeight="1">
      <c r="B11" s="64">
        <v>6</v>
      </c>
      <c r="C11" s="85" t="s">
        <v>92</v>
      </c>
      <c r="D11" s="216">
        <v>1</v>
      </c>
    </row>
    <row r="12" spans="1:5" ht="30" customHeight="1">
      <c r="B12" s="64">
        <v>7</v>
      </c>
      <c r="C12" s="85" t="s">
        <v>92</v>
      </c>
      <c r="D12" s="215">
        <v>1</v>
      </c>
    </row>
    <row r="13" spans="1:5" ht="30" customHeight="1">
      <c r="B13" s="64">
        <v>8</v>
      </c>
      <c r="C13" s="85" t="s">
        <v>92</v>
      </c>
      <c r="D13" s="216">
        <v>1</v>
      </c>
    </row>
    <row r="14" spans="1:5" ht="30" customHeight="1">
      <c r="B14" s="64">
        <v>9</v>
      </c>
      <c r="C14" s="85" t="s">
        <v>198</v>
      </c>
      <c r="D14" s="215"/>
    </row>
    <row r="15" spans="1:5" ht="30" customHeight="1">
      <c r="B15" s="64">
        <v>10</v>
      </c>
      <c r="C15" s="85" t="s">
        <v>201</v>
      </c>
      <c r="D15" s="216"/>
    </row>
    <row r="16" spans="1:5" ht="30" customHeight="1">
      <c r="B16" s="64">
        <v>11</v>
      </c>
      <c r="C16" s="85" t="s">
        <v>201</v>
      </c>
      <c r="D16" s="217"/>
    </row>
    <row r="17" spans="1:30" ht="30" customHeight="1">
      <c r="B17" s="64">
        <v>12</v>
      </c>
      <c r="C17" s="85" t="s">
        <v>192</v>
      </c>
      <c r="D17" s="217"/>
    </row>
    <row r="18" spans="1:30" ht="30" customHeight="1">
      <c r="B18" s="64">
        <v>13</v>
      </c>
      <c r="C18" s="85" t="s">
        <v>189</v>
      </c>
      <c r="D18" s="217"/>
    </row>
    <row r="19" spans="1:30" ht="30" customHeight="1">
      <c r="B19" s="64">
        <v>14</v>
      </c>
      <c r="C19" s="85" t="s">
        <v>195</v>
      </c>
      <c r="D19" s="217"/>
    </row>
    <row r="20" spans="1:30" ht="30" customHeight="1">
      <c r="B20" s="64">
        <v>15</v>
      </c>
      <c r="C20" s="85" t="s">
        <v>198</v>
      </c>
      <c r="D20" s="217"/>
    </row>
    <row r="21" spans="1:30" ht="30" customHeight="1">
      <c r="B21" s="64">
        <v>16</v>
      </c>
      <c r="C21" s="85"/>
      <c r="D21" s="217"/>
    </row>
    <row r="22" spans="1:30" ht="30" customHeight="1">
      <c r="B22" s="64">
        <v>17</v>
      </c>
      <c r="C22" s="85"/>
      <c r="D22" s="217"/>
    </row>
    <row r="23" spans="1:30" ht="30" customHeight="1">
      <c r="B23" s="64">
        <v>18</v>
      </c>
      <c r="C23" s="85"/>
      <c r="D23" s="217"/>
    </row>
    <row r="24" spans="1:30" ht="30" customHeight="1">
      <c r="B24" s="64">
        <v>19</v>
      </c>
      <c r="C24" s="85"/>
      <c r="D24" s="217"/>
    </row>
    <row r="25" spans="1:30" ht="30" customHeight="1">
      <c r="B25" s="64">
        <v>20</v>
      </c>
      <c r="C25" s="85"/>
      <c r="D25" s="217"/>
    </row>
    <row r="26" spans="1:30">
      <c r="B26" s="379" t="s">
        <v>88</v>
      </c>
      <c r="C26" s="380"/>
      <c r="D26" s="63">
        <f>SUM(D6:D25)</f>
        <v>8</v>
      </c>
    </row>
    <row r="27" spans="1:30" s="61" customFormat="1" ht="30" customHeight="1">
      <c r="A27" s="62"/>
      <c r="B27" s="383" t="s">
        <v>87</v>
      </c>
      <c r="C27" s="383"/>
      <c r="D27" s="383"/>
      <c r="E27" s="62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</row>
    <row r="28" spans="1:30">
      <c r="B28" s="65"/>
      <c r="C28" s="57"/>
      <c r="D28" s="56"/>
    </row>
    <row r="29" spans="1:30">
      <c r="B29" s="65"/>
      <c r="C29" s="57" t="str">
        <f>'K. Bilgiler'!G18</f>
        <v>Muammer ASLAN</v>
      </c>
      <c r="D29" s="56" t="str">
        <f>'K. Bilgiler'!G22</f>
        <v>SBD FACEBOOK</v>
      </c>
    </row>
    <row r="30" spans="1:30">
      <c r="B30" s="65"/>
      <c r="C30" s="57" t="str">
        <f>'K. Bilgiler'!G20</f>
        <v>İnkılap Tarihi Öğretmeni</v>
      </c>
      <c r="D30" s="56" t="s">
        <v>35</v>
      </c>
    </row>
    <row r="31" spans="1:30">
      <c r="B31" s="65"/>
      <c r="C31" s="57"/>
      <c r="D31" s="56"/>
    </row>
    <row r="32" spans="1:30">
      <c r="B32" s="65"/>
      <c r="C32" s="57"/>
      <c r="D32" s="56"/>
    </row>
    <row r="33" spans="2:4">
      <c r="B33" s="65"/>
      <c r="C33" s="166"/>
      <c r="D33" s="167"/>
    </row>
    <row r="34" spans="2:4">
      <c r="B34" s="65"/>
      <c r="C34" s="166"/>
      <c r="D34" s="167"/>
    </row>
    <row r="35" spans="2:4">
      <c r="B35" s="65"/>
      <c r="C35" s="57"/>
      <c r="D35" s="56"/>
    </row>
    <row r="36" spans="2:4">
      <c r="B36" s="65"/>
      <c r="C36" s="57"/>
      <c r="D36" s="56"/>
    </row>
    <row r="37" spans="2:4">
      <c r="B37" s="65"/>
      <c r="C37" s="57"/>
      <c r="D37" s="56"/>
    </row>
    <row r="38" spans="2:4">
      <c r="B38" s="65"/>
      <c r="C38" s="57"/>
      <c r="D38" s="56"/>
    </row>
    <row r="39" spans="2:4">
      <c r="B39" s="65"/>
      <c r="C39" s="57"/>
      <c r="D39" s="56"/>
    </row>
    <row r="40" spans="2:4">
      <c r="B40" s="65"/>
      <c r="C40" s="57"/>
      <c r="D40" s="56"/>
    </row>
    <row r="41" spans="2:4">
      <c r="B41" s="65"/>
      <c r="C41" s="57"/>
      <c r="D41" s="56"/>
    </row>
    <row r="42" spans="2:4">
      <c r="B42" s="65"/>
      <c r="C42" s="57"/>
      <c r="D42" s="56"/>
    </row>
    <row r="43" spans="2:4">
      <c r="B43" s="65"/>
      <c r="C43" s="57"/>
      <c r="D43" s="56"/>
    </row>
    <row r="44" spans="2:4">
      <c r="B44" s="65"/>
      <c r="C44" s="57"/>
      <c r="D44" s="56"/>
    </row>
    <row r="45" spans="2:4">
      <c r="B45" s="65"/>
      <c r="C45" s="57"/>
      <c r="D45" s="56"/>
    </row>
  </sheetData>
  <sheetProtection algorithmName="SHA-512" hashValue="WE3xJBZPHTK1nH7sAf1eNqIoWLYx54Qvr3duZbw9McvIx93lvq4cuuw9nMFGzy/0VF6tMaCypa0OrpklOMANWA==" saltValue="MIxr5vNlUS4Q70xgtfAOEQ==" spinCount="100000" sheet="1" objects="1" scenarios="1"/>
  <protectedRanges>
    <protectedRange algorithmName="SHA-512" hashValue="0VIP4zJjjRX1XF7dsBlGJkb0SxuWCVAnO2q0gzNLZe1jx+5nIeY1hnhRrzWYgdxlLS5o+1gKBG5uPMPd3BvGgA==" saltValue="j+TStCgYKbVF9d//NojPtg==" spinCount="100000" sqref="A6:E38" name="Aralık1"/>
  </protectedRanges>
  <mergeCells count="7">
    <mergeCell ref="A2:E2"/>
    <mergeCell ref="B26:C26"/>
    <mergeCell ref="D4:D5"/>
    <mergeCell ref="B27:D27"/>
    <mergeCell ref="A3:E3"/>
    <mergeCell ref="B4:B5"/>
    <mergeCell ref="C4:C5"/>
  </mergeCells>
  <phoneticPr fontId="5" type="noConversion"/>
  <pageMargins left="0.7" right="0.7" top="0.75" bottom="0.75" header="0.3" footer="0.3"/>
  <pageSetup paperSize="9" scale="73" orientation="portrait" verticalDpi="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FD889B4-9EBA-46DF-9951-58BFCD5C7401}">
          <x14:formula1>
            <xm:f>kazanımlar!$B$2:$B$140</xm:f>
          </x14:formula1>
          <xm:sqref>C7:C25</xm:sqref>
        </x14:dataValidation>
        <x14:dataValidation type="list" allowBlank="1" showInputMessage="1" showErrorMessage="1" xr:uid="{8218B098-E906-4A7C-A770-25E01274F94C}">
          <x14:formula1>
            <xm:f>kazanımlar!$B$2:$B$222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yfa1">
    <tabColor indexed="44"/>
    <pageSetUpPr fitToPage="1"/>
  </sheetPr>
  <dimension ref="A1:BD105"/>
  <sheetViews>
    <sheetView view="pageBreakPreview" zoomScale="53" zoomScaleNormal="100" zoomScaleSheetLayoutView="53" workbookViewId="0">
      <selection activeCell="AS6" sqref="AS6"/>
    </sheetView>
  </sheetViews>
  <sheetFormatPr defaultRowHeight="12.75"/>
  <cols>
    <col min="1" max="1" width="3.85546875" style="3" customWidth="1"/>
    <col min="2" max="2" width="5.7109375" style="3" customWidth="1"/>
    <col min="3" max="4" width="8.7109375" style="3" customWidth="1"/>
    <col min="5" max="5" width="6.7109375" style="3" customWidth="1"/>
    <col min="6" max="6" width="15.5703125" style="3" customWidth="1"/>
    <col min="7" max="19" width="13.7109375" style="3" customWidth="1"/>
    <col min="20" max="20" width="13.42578125" style="3" customWidth="1"/>
    <col min="21" max="21" width="5.140625" style="3" hidden="1" customWidth="1"/>
    <col min="22" max="22" width="5.5703125" style="3" hidden="1" customWidth="1"/>
    <col min="23" max="23" width="4.85546875" style="3" hidden="1" customWidth="1"/>
    <col min="24" max="24" width="5.42578125" style="3" hidden="1" customWidth="1"/>
    <col min="25" max="25" width="4" style="3" hidden="1" customWidth="1"/>
    <col min="26" max="26" width="20.140625" style="3" customWidth="1"/>
    <col min="27" max="27" width="14.140625" style="3" customWidth="1"/>
    <col min="28" max="28" width="12.5703125" style="3" hidden="1" customWidth="1"/>
    <col min="29" max="29" width="6.140625" style="3" hidden="1" customWidth="1"/>
    <col min="30" max="38" width="1.85546875" style="3" hidden="1" customWidth="1"/>
    <col min="39" max="41" width="2.7109375" style="3" hidden="1" customWidth="1"/>
    <col min="42" max="42" width="21.85546875" style="3" hidden="1" customWidth="1"/>
    <col min="43" max="56" width="9.140625" style="59"/>
    <col min="57" max="16384" width="9.140625" style="3"/>
  </cols>
  <sheetData>
    <row r="1" spans="1:42" ht="20.25" customHeight="1">
      <c r="A1" s="396" t="str">
        <f>'K. Bilgiler'!G14&amp;" EĞİTİM ÖĞRETİM YILI "&amp;'K. Bilgiler'!G6</f>
        <v>2023-2024 EĞİTİM ÖĞRETİM YILI ATATÜRK ORTAOKULU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  <c r="S1" s="397"/>
      <c r="T1" s="397"/>
      <c r="U1" s="397"/>
      <c r="V1" s="397"/>
      <c r="W1" s="397"/>
      <c r="X1" s="397"/>
      <c r="Y1" s="398"/>
      <c r="Z1" s="403">
        <f>'K. Bilgiler'!G26</f>
        <v>45249</v>
      </c>
      <c r="AA1" s="403"/>
      <c r="AB1" s="176"/>
      <c r="AC1" s="176"/>
      <c r="AD1" s="176"/>
      <c r="AE1" s="176"/>
      <c r="AF1" s="176"/>
      <c r="AG1" s="176"/>
      <c r="AH1" s="176"/>
      <c r="AI1" s="176"/>
      <c r="AJ1" s="176"/>
      <c r="AK1" s="176"/>
      <c r="AL1" s="176"/>
      <c r="AM1" s="176"/>
      <c r="AN1" s="176"/>
      <c r="AO1" s="176"/>
      <c r="AP1" s="177"/>
    </row>
    <row r="2" spans="1:42" ht="16.5" customHeight="1">
      <c r="A2" s="388" t="str">
        <f>'K. Bilgiler'!G10&amp;" / "&amp;'K. Bilgiler'!G12&amp;" SINIFI "&amp;'K. Bilgiler'!G8&amp;" DERSİ "&amp;'K. Bilgiler'!G16&amp;" 1.SINAV ANALİZİ"</f>
        <v>8 / A SINIFI T.C. İNKILÂP TARİHİ VE ATATÜRKÇÜLÜK DERSİ I. DÖNEM 1.SINAV ANALİZİ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90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391"/>
      <c r="AA2" s="392"/>
      <c r="AB2" s="274"/>
      <c r="AC2" s="274"/>
      <c r="AD2" s="274"/>
      <c r="AE2" s="274"/>
      <c r="AF2" s="274"/>
      <c r="AG2" s="274"/>
      <c r="AH2" s="274"/>
      <c r="AI2" s="274"/>
      <c r="AJ2" s="274"/>
      <c r="AK2" s="274"/>
      <c r="AL2" s="274"/>
      <c r="AM2" s="274"/>
      <c r="AN2" s="274"/>
      <c r="AO2" s="274"/>
      <c r="AP2" s="274"/>
    </row>
    <row r="3" spans="1:42" ht="252" customHeight="1">
      <c r="A3" s="457" t="s">
        <v>98</v>
      </c>
      <c r="B3" s="458"/>
      <c r="C3" s="458"/>
      <c r="D3" s="458"/>
      <c r="E3" s="459"/>
      <c r="F3" s="242" t="str">
        <f>'SENARYO GİR'!C6</f>
        <v>BURAYI TIKLAYIP LİSTEDEN SEÇİM YAPIN</v>
      </c>
      <c r="G3" s="288" t="str">
        <f>'SENARYO GİR'!C7</f>
        <v>SB.6.1.2. Sosyal, kültürel ve tarihî bağların toplumsal birlikteliğin oluşmasındaki yerini ve rolünü analiz eder.</v>
      </c>
      <c r="H3" s="288" t="str">
        <f>'SENARYO GİR'!C8</f>
        <v>İTA.8.2.5. Millî Mücadele’nin hazırlık döneminde Mustafa Kemal’in yaptığı çalışmaları analiz eder.</v>
      </c>
      <c r="I3" s="288" t="str">
        <f>'SENARYO GİR'!C9</f>
        <v>İTA.8.1.3. Gençlik döneminde Mustafa Kemal’in fikir hayatını etkileyen önemli kişileri ve olayları kavrar.</v>
      </c>
      <c r="J3" s="288" t="str">
        <f>'SENARYO GİR'!C10</f>
        <v>İTA.8.1.3. Gençlik döneminde Mustafa Kemal’in fikir hayatını etkileyen önemli kişileri ve olayları kavrar.</v>
      </c>
      <c r="K3" s="288" t="str">
        <f>'SENARYO GİR'!C11</f>
        <v>İTA.8.1.3. Gençlik döneminde Mustafa Kemal’in fikir hayatını etkileyen önemli kişileri ve olayları kavrar.</v>
      </c>
      <c r="L3" s="288" t="str">
        <f>'SENARYO GİR'!C12</f>
        <v>İTA.8.1.3. Gençlik döneminde Mustafa Kemal’in fikir hayatını etkileyen önemli kişileri ve olayları kavrar.</v>
      </c>
      <c r="M3" s="288" t="str">
        <f>'SENARYO GİR'!C13</f>
        <v>İTA.8.1.3. Gençlik döneminde Mustafa Kemal’in fikir hayatını etkileyen önemli kişileri ve olayları kavrar.</v>
      </c>
      <c r="N3" s="287" t="str">
        <f>'SENARYO GİR'!C14</f>
        <v>SB.5.2.1. Somut kalıntılarından yola çıkarak Anadolu ve Mezopotamya uygarlıklarının insanlık tarihine önemli katkılarını fark eder.</v>
      </c>
      <c r="O3" s="287" t="str">
        <f>'SENARYO GİR'!C15</f>
        <v>SB.5.2.2. Çevresindeki doğal varlıklar ile tarihî mekânları, nesneleri ve eserleri tanıtır.</v>
      </c>
      <c r="P3" s="287" t="str">
        <f>'SENARYO GİR'!C16</f>
        <v>SB.5.2.2. Çevresindeki doğal varlıklar ile tarihî mekânları, nesneleri ve eserleri tanıtır.</v>
      </c>
      <c r="Q3" s="287" t="str">
        <f>'SENARYO GİR'!C17</f>
        <v>SB.5.1.3. Sahip olduğu haklarının farkında olan bir birey olarak katıldığı gruplarda aldığı rollerin gerektirdiği görev ve sorumluluklara uygun davranır.</v>
      </c>
      <c r="R3" s="287" t="str">
        <f>'SENARYO GİR'!C18</f>
        <v>SB.5.1.2. Yakın çevresinde yaşanan bir örnekten yola çıkarak bir olayın çok boyutluluğunu açıklar.</v>
      </c>
      <c r="S3" s="287" t="str">
        <f>'SENARYO GİR'!C19</f>
        <v>SB.5.1.4. Çocuk olarak haklarından yararlanmaya ve bu hakların ihlal edildiği durumlara örnekler verir.</v>
      </c>
      <c r="T3" s="287" t="str">
        <f>'SENARYO GİR'!C20</f>
        <v>SB.5.2.1. Somut kalıntılarından yola çıkarak Anadolu ve Mezopotamya uygarlıklarının insanlık tarihine önemli katkılarını fark eder.</v>
      </c>
      <c r="U3" s="190">
        <f>'SENARYO GİR'!C21</f>
        <v>0</v>
      </c>
      <c r="V3" s="190">
        <f>'SENARYO GİR'!C22</f>
        <v>0</v>
      </c>
      <c r="W3" s="190">
        <f>'SENARYO GİR'!C23</f>
        <v>0</v>
      </c>
      <c r="X3" s="190">
        <f>'SENARYO GİR'!C24</f>
        <v>0</v>
      </c>
      <c r="Y3" s="190">
        <f>'SENARYO GİR'!C25</f>
        <v>0</v>
      </c>
      <c r="Z3" s="460" t="str">
        <f>'K. Bilgiler'!G24</f>
        <v>SENARYO : 1</v>
      </c>
      <c r="AA3" s="461"/>
    </row>
    <row r="4" spans="1:42" ht="24" customHeight="1">
      <c r="A4" s="463" t="s">
        <v>15</v>
      </c>
      <c r="B4" s="463"/>
      <c r="C4" s="463"/>
      <c r="D4" s="463"/>
      <c r="E4" s="463"/>
      <c r="F4" s="243">
        <f>IF('NOT Baremi'!E8=0," ",'NOT Baremi'!E8)</f>
        <v>7</v>
      </c>
      <c r="G4" s="243">
        <f>IF('NOT Baremi'!F8=0," ",'NOT Baremi'!F8)</f>
        <v>7</v>
      </c>
      <c r="H4" s="243">
        <f>IF('NOT Baremi'!G8=0," ",'NOT Baremi'!G8)</f>
        <v>7</v>
      </c>
      <c r="I4" s="243">
        <f>IF('NOT Baremi'!H8=0," ",'NOT Baremi'!H8)</f>
        <v>7</v>
      </c>
      <c r="J4" s="243">
        <f>IF('NOT Baremi'!I8=0," ",'NOT Baremi'!I8)</f>
        <v>7</v>
      </c>
      <c r="K4" s="243">
        <f>IF('NOT Baremi'!J8=0," ",'NOT Baremi'!J8)</f>
        <v>7</v>
      </c>
      <c r="L4" s="243">
        <f>IF('NOT Baremi'!K8=0," ",'NOT Baremi'!K8)</f>
        <v>7</v>
      </c>
      <c r="M4" s="243">
        <f>IF('NOT Baremi'!L8=0," ",'NOT Baremi'!L8)</f>
        <v>7</v>
      </c>
      <c r="N4" s="243">
        <f>IF('NOT Baremi'!M8=0," ",'NOT Baremi'!M8)</f>
        <v>7</v>
      </c>
      <c r="O4" s="243">
        <f>IF('NOT Baremi'!N8=0," ",'NOT Baremi'!N8)</f>
        <v>7</v>
      </c>
      <c r="P4" s="243">
        <f>IF('NOT Baremi'!O8=0," ",'NOT Baremi'!O8)</f>
        <v>7</v>
      </c>
      <c r="Q4" s="243">
        <f>IF('NOT Baremi'!P8=0," ",'NOT Baremi'!P8)</f>
        <v>7</v>
      </c>
      <c r="R4" s="243">
        <f>IF('NOT Baremi'!Q8=0," ",'NOT Baremi'!Q8)</f>
        <v>6</v>
      </c>
      <c r="S4" s="243">
        <f>IF('NOT Baremi'!R8=0," ",'NOT Baremi'!R8)</f>
        <v>5</v>
      </c>
      <c r="T4" s="243">
        <f>IF('NOT Baremi'!S8=0," ",'NOT Baremi'!S8)</f>
        <v>5</v>
      </c>
      <c r="U4" s="243" t="str">
        <f>IF('NOT Baremi'!T8=0," ",'NOT Baremi'!T8)</f>
        <v xml:space="preserve"> </v>
      </c>
      <c r="V4" s="243" t="str">
        <f>IF('NOT Baremi'!U8=0," ",'NOT Baremi'!U8)</f>
        <v xml:space="preserve"> </v>
      </c>
      <c r="W4" s="243" t="str">
        <f>IF('NOT Baremi'!V8=0," ",'NOT Baremi'!V8)</f>
        <v xml:space="preserve"> </v>
      </c>
      <c r="X4" s="243" t="str">
        <f>IF('NOT Baremi'!W8=0," ",'NOT Baremi'!W8)</f>
        <v xml:space="preserve"> </v>
      </c>
      <c r="Y4" s="243" t="str">
        <f>IF('NOT Baremi'!X8=0," ",'NOT Baremi'!X8)</f>
        <v xml:space="preserve"> </v>
      </c>
      <c r="Z4" s="244">
        <f>IF(SUM(F4:Y4)=0," ",SUM(F4:Y4))</f>
        <v>100</v>
      </c>
      <c r="AA4" s="483" t="s">
        <v>59</v>
      </c>
    </row>
    <row r="5" spans="1:42" ht="54.75">
      <c r="A5" s="250" t="s">
        <v>0</v>
      </c>
      <c r="B5" s="250" t="s">
        <v>23</v>
      </c>
      <c r="C5" s="464" t="s">
        <v>14</v>
      </c>
      <c r="D5" s="464"/>
      <c r="E5" s="464"/>
      <c r="F5" s="245" t="str">
        <f>IF('NOT Baremi'!E8&gt;0,'NOT Baremi'!E7&amp;"."&amp;"SORU"," ")</f>
        <v>1.SORU</v>
      </c>
      <c r="G5" s="245" t="str">
        <f>IF('NOT Baremi'!F8&gt;0,'NOT Baremi'!F7&amp;"."&amp;"SORU"," ")</f>
        <v>2.SORU</v>
      </c>
      <c r="H5" s="245" t="str">
        <f>IF('NOT Baremi'!G8&gt;0,'NOT Baremi'!G7&amp;"."&amp;"SORU"," ")</f>
        <v>3.SORU</v>
      </c>
      <c r="I5" s="245" t="str">
        <f>IF('NOT Baremi'!H8&gt;0,'NOT Baremi'!H7&amp;"."&amp;"SORU"," ")</f>
        <v>4.SORU</v>
      </c>
      <c r="J5" s="245" t="str">
        <f>IF('NOT Baremi'!I8&gt;0,'NOT Baremi'!I7&amp;"."&amp;"SORU"," ")</f>
        <v>5.SORU</v>
      </c>
      <c r="K5" s="245" t="str">
        <f>IF('NOT Baremi'!J8&gt;0,'NOT Baremi'!J7&amp;"."&amp;"SORU"," ")</f>
        <v>6.SORU</v>
      </c>
      <c r="L5" s="245" t="str">
        <f>IF('NOT Baremi'!K8&gt;0,'NOT Baremi'!K7&amp;"."&amp;"SORU"," ")</f>
        <v>7.SORU</v>
      </c>
      <c r="M5" s="245" t="str">
        <f>IF('NOT Baremi'!L8&gt;0,'NOT Baremi'!L7&amp;"."&amp;"SORU"," ")</f>
        <v>8.SORU</v>
      </c>
      <c r="N5" s="245" t="str">
        <f>IF('NOT Baremi'!M8&gt;0,'NOT Baremi'!M7&amp;"."&amp;"SORU"," ")</f>
        <v>9.SORU</v>
      </c>
      <c r="O5" s="245" t="str">
        <f>IF('NOT Baremi'!N8&gt;0,'NOT Baremi'!N7&amp;"."&amp;"SORU"," ")</f>
        <v>10.SORU</v>
      </c>
      <c r="P5" s="245" t="str">
        <f>IF('NOT Baremi'!O8&gt;0,'NOT Baremi'!O7&amp;"."&amp;"SORU"," ")</f>
        <v>11.SORU</v>
      </c>
      <c r="Q5" s="245" t="str">
        <f>IF('NOT Baremi'!P8&gt;0,'NOT Baremi'!P7&amp;"."&amp;"SORU"," ")</f>
        <v>12.SORU</v>
      </c>
      <c r="R5" s="245" t="str">
        <f>IF('NOT Baremi'!Q8&gt;0,'NOT Baremi'!Q7&amp;"."&amp;"SORU"," ")</f>
        <v>13.SORU</v>
      </c>
      <c r="S5" s="245" t="str">
        <f>IF('NOT Baremi'!R8&gt;0,'NOT Baremi'!R7&amp;"."&amp;"SORU"," ")</f>
        <v>14.SORU</v>
      </c>
      <c r="T5" s="245" t="str">
        <f>IF('NOT Baremi'!S8&gt;0,'NOT Baremi'!S7&amp;"."&amp;"SORU"," ")</f>
        <v>15.SORU</v>
      </c>
      <c r="U5" s="245" t="str">
        <f>IF('NOT Baremi'!T8&gt;0,'NOT Baremi'!T7&amp;"."&amp;"SORU"," ")</f>
        <v xml:space="preserve"> </v>
      </c>
      <c r="V5" s="245" t="str">
        <f>IF('NOT Baremi'!U8&gt;0,'NOT Baremi'!U7&amp;"."&amp;"SORU"," ")</f>
        <v xml:space="preserve"> </v>
      </c>
      <c r="W5" s="245" t="str">
        <f>IF('NOT Baremi'!V8&gt;0,'NOT Baremi'!V7&amp;"."&amp;"SORU"," ")</f>
        <v xml:space="preserve"> </v>
      </c>
      <c r="X5" s="245" t="str">
        <f>IF('NOT Baremi'!W8&gt;0,'NOT Baremi'!W7&amp;"."&amp;"SORU"," ")</f>
        <v xml:space="preserve"> </v>
      </c>
      <c r="Y5" s="245" t="str">
        <f>IF('NOT Baremi'!X8&gt;0,'NOT Baremi'!X7&amp;"."&amp;"SORU"," ")</f>
        <v xml:space="preserve"> </v>
      </c>
      <c r="Z5" s="246" t="s">
        <v>18</v>
      </c>
      <c r="AA5" s="483"/>
    </row>
    <row r="6" spans="1:42" ht="15" customHeight="1">
      <c r="A6" s="251">
        <v>1</v>
      </c>
      <c r="B6" s="252">
        <f>Liste!C4</f>
        <v>200</v>
      </c>
      <c r="C6" s="465" t="str">
        <f>Liste!D4</f>
        <v>ABDULKADİR SEVİÇ</v>
      </c>
      <c r="D6" s="465"/>
      <c r="E6" s="465"/>
      <c r="F6" s="247">
        <v>7</v>
      </c>
      <c r="G6" s="247">
        <v>7</v>
      </c>
      <c r="H6" s="247">
        <v>2</v>
      </c>
      <c r="I6" s="247">
        <v>7</v>
      </c>
      <c r="J6" s="247">
        <v>7</v>
      </c>
      <c r="K6" s="247">
        <v>7</v>
      </c>
      <c r="L6" s="247">
        <v>7</v>
      </c>
      <c r="M6" s="247">
        <v>7</v>
      </c>
      <c r="N6" s="247">
        <v>7</v>
      </c>
      <c r="O6" s="247">
        <v>7</v>
      </c>
      <c r="P6" s="247">
        <v>7</v>
      </c>
      <c r="Q6" s="247">
        <v>7</v>
      </c>
      <c r="R6" s="247">
        <v>6</v>
      </c>
      <c r="S6" s="247">
        <v>5</v>
      </c>
      <c r="T6" s="247">
        <v>5</v>
      </c>
      <c r="U6" s="247"/>
      <c r="V6" s="247"/>
      <c r="W6" s="247"/>
      <c r="X6" s="247"/>
      <c r="Y6" s="247"/>
      <c r="Z6" s="248">
        <f t="shared" ref="Z6:Z45" si="0">IF(COUNTBLANK(F6:Y6)=COLUMNS(F6:Y6)," ",IF(SUM(F6:Y6)=0,0,SUM(F6:Y6)))</f>
        <v>95</v>
      </c>
      <c r="AA6" s="248" t="str">
        <f>IF(Z6=" "," ",IF(Z6&gt;=85,"Pekiyi",IF(Z6&gt;=70,"İyi",IF(Z6&gt;=55,"Orta",IF(Z6&gt;=50,"Geçer",IF(Z6&gt;=0,"Geçmez",0))))))</f>
        <v>Pekiyi</v>
      </c>
    </row>
    <row r="7" spans="1:42" ht="15" customHeight="1">
      <c r="A7" s="251">
        <v>2</v>
      </c>
      <c r="B7" s="252">
        <f>Liste!C5</f>
        <v>204</v>
      </c>
      <c r="C7" s="465" t="str">
        <f>Liste!D5</f>
        <v>BİRSEN BİLGİ</v>
      </c>
      <c r="D7" s="465"/>
      <c r="E7" s="465"/>
      <c r="F7" s="247">
        <v>7</v>
      </c>
      <c r="G7" s="247">
        <v>7</v>
      </c>
      <c r="H7" s="247">
        <v>2</v>
      </c>
      <c r="I7" s="247">
        <v>7</v>
      </c>
      <c r="J7" s="247">
        <v>7</v>
      </c>
      <c r="K7" s="247">
        <v>7</v>
      </c>
      <c r="L7" s="247">
        <v>7</v>
      </c>
      <c r="M7" s="247">
        <v>7</v>
      </c>
      <c r="N7" s="247">
        <v>7</v>
      </c>
      <c r="O7" s="247">
        <v>7</v>
      </c>
      <c r="P7" s="247">
        <v>7</v>
      </c>
      <c r="Q7" s="247">
        <v>7</v>
      </c>
      <c r="R7" s="247">
        <v>6</v>
      </c>
      <c r="S7" s="247">
        <v>5</v>
      </c>
      <c r="T7" s="247">
        <v>5</v>
      </c>
      <c r="U7" s="247"/>
      <c r="V7" s="247"/>
      <c r="W7" s="247"/>
      <c r="X7" s="247"/>
      <c r="Y7" s="247"/>
      <c r="Z7" s="248">
        <f t="shared" si="0"/>
        <v>95</v>
      </c>
      <c r="AA7" s="248" t="str">
        <f>IF(Z7=" "," ",IF(Z7&gt;=85,"Pekiyi",IF(Z7&gt;=70,"İyi",IF(Z7&gt;=55,"Orta",IF(Z7&gt;=50,"Geçer",IF(Z7&gt;=0,"Geçmez",0))))))</f>
        <v>Pekiyi</v>
      </c>
    </row>
    <row r="8" spans="1:42" ht="15" customHeight="1">
      <c r="A8" s="251">
        <v>3</v>
      </c>
      <c r="B8" s="252">
        <f>Liste!C6</f>
        <v>205</v>
      </c>
      <c r="C8" s="465" t="str">
        <f>Liste!D6</f>
        <v>CENNET YAREN EKSEM</v>
      </c>
      <c r="D8" s="465"/>
      <c r="E8" s="465"/>
      <c r="F8" s="247">
        <v>2</v>
      </c>
      <c r="G8" s="247">
        <v>2</v>
      </c>
      <c r="H8" s="247">
        <v>2</v>
      </c>
      <c r="I8" s="247">
        <v>2</v>
      </c>
      <c r="J8" s="247">
        <v>2</v>
      </c>
      <c r="K8" s="247">
        <v>2</v>
      </c>
      <c r="L8" s="247">
        <v>2</v>
      </c>
      <c r="M8" s="247">
        <v>2</v>
      </c>
      <c r="N8" s="247">
        <v>2</v>
      </c>
      <c r="O8" s="247">
        <v>2</v>
      </c>
      <c r="P8" s="247">
        <v>7</v>
      </c>
      <c r="Q8" s="247">
        <v>7</v>
      </c>
      <c r="R8" s="247">
        <v>6</v>
      </c>
      <c r="S8" s="247">
        <v>5</v>
      </c>
      <c r="T8" s="247">
        <v>5</v>
      </c>
      <c r="U8" s="247"/>
      <c r="V8" s="247"/>
      <c r="W8" s="247"/>
      <c r="X8" s="247"/>
      <c r="Y8" s="247"/>
      <c r="Z8" s="248">
        <f t="shared" si="0"/>
        <v>50</v>
      </c>
      <c r="AA8" s="248" t="str">
        <f t="shared" ref="AA8:AA45" si="1">IF(Z8=" "," ",IF(Z8&gt;=85,"Pekiyi",IF(Z8&gt;=70,"İyi",IF(Z8&gt;=55,"Orta",IF(Z8&gt;=50,"Geçer",IF(Z8&gt;=0,"Geçmez",0))))))</f>
        <v>Geçer</v>
      </c>
    </row>
    <row r="9" spans="1:42" ht="15" customHeight="1">
      <c r="A9" s="251">
        <v>4</v>
      </c>
      <c r="B9" s="252">
        <f>Liste!C7</f>
        <v>206</v>
      </c>
      <c r="C9" s="465" t="str">
        <f>Liste!D7</f>
        <v>DÖNE AVCI</v>
      </c>
      <c r="D9" s="465"/>
      <c r="E9" s="465"/>
      <c r="F9" s="247">
        <v>2</v>
      </c>
      <c r="G9" s="247">
        <v>2</v>
      </c>
      <c r="H9" s="247">
        <v>2</v>
      </c>
      <c r="I9" s="247">
        <v>2</v>
      </c>
      <c r="J9" s="247">
        <v>2</v>
      </c>
      <c r="K9" s="247">
        <v>2</v>
      </c>
      <c r="L9" s="247">
        <v>2</v>
      </c>
      <c r="M9" s="247">
        <v>2</v>
      </c>
      <c r="N9" s="247">
        <v>7</v>
      </c>
      <c r="O9" s="247">
        <v>7</v>
      </c>
      <c r="P9" s="247">
        <v>7</v>
      </c>
      <c r="Q9" s="247">
        <v>7</v>
      </c>
      <c r="R9" s="247">
        <v>6</v>
      </c>
      <c r="S9" s="247">
        <v>5</v>
      </c>
      <c r="T9" s="247">
        <v>5</v>
      </c>
      <c r="U9" s="247"/>
      <c r="V9" s="247"/>
      <c r="W9" s="247"/>
      <c r="X9" s="247"/>
      <c r="Y9" s="247"/>
      <c r="Z9" s="248">
        <f t="shared" si="0"/>
        <v>60</v>
      </c>
      <c r="AA9" s="248" t="str">
        <f t="shared" si="1"/>
        <v>Orta</v>
      </c>
    </row>
    <row r="10" spans="1:42" ht="15" customHeight="1">
      <c r="A10" s="251">
        <v>5</v>
      </c>
      <c r="B10" s="252">
        <f>Liste!C8</f>
        <v>208</v>
      </c>
      <c r="C10" s="465" t="str">
        <f>Liste!D8</f>
        <v>ELA NUR TAVUKÇU</v>
      </c>
      <c r="D10" s="465"/>
      <c r="E10" s="465"/>
      <c r="F10" s="247">
        <v>7</v>
      </c>
      <c r="G10" s="247">
        <v>7</v>
      </c>
      <c r="H10" s="247">
        <v>2</v>
      </c>
      <c r="I10" s="247">
        <v>7</v>
      </c>
      <c r="J10" s="247">
        <v>7</v>
      </c>
      <c r="K10" s="247">
        <v>7</v>
      </c>
      <c r="L10" s="247">
        <v>6</v>
      </c>
      <c r="M10" s="247">
        <v>3</v>
      </c>
      <c r="N10" s="247">
        <v>3</v>
      </c>
      <c r="O10" s="247">
        <v>4</v>
      </c>
      <c r="P10" s="247">
        <v>5</v>
      </c>
      <c r="Q10" s="247">
        <v>3</v>
      </c>
      <c r="R10" s="247">
        <v>6</v>
      </c>
      <c r="S10" s="247">
        <v>5</v>
      </c>
      <c r="T10" s="247">
        <v>5</v>
      </c>
      <c r="U10" s="247"/>
      <c r="V10" s="247"/>
      <c r="W10" s="247"/>
      <c r="X10" s="247"/>
      <c r="Y10" s="247"/>
      <c r="Z10" s="248">
        <f t="shared" si="0"/>
        <v>77</v>
      </c>
      <c r="AA10" s="248" t="str">
        <f t="shared" si="1"/>
        <v>İyi</v>
      </c>
    </row>
    <row r="11" spans="1:42" ht="15" customHeight="1">
      <c r="A11" s="251">
        <v>6</v>
      </c>
      <c r="B11" s="252">
        <f>Liste!C9</f>
        <v>209</v>
      </c>
      <c r="C11" s="465" t="str">
        <f>Liste!D9</f>
        <v>ELİF EKİM</v>
      </c>
      <c r="D11" s="465"/>
      <c r="E11" s="465"/>
      <c r="F11" s="247">
        <v>7</v>
      </c>
      <c r="G11" s="247">
        <v>5</v>
      </c>
      <c r="H11" s="247">
        <v>2</v>
      </c>
      <c r="I11" s="247">
        <v>7</v>
      </c>
      <c r="J11" s="247">
        <v>2</v>
      </c>
      <c r="K11" s="247">
        <v>3</v>
      </c>
      <c r="L11" s="247">
        <v>4</v>
      </c>
      <c r="M11" s="247">
        <v>7</v>
      </c>
      <c r="N11" s="247">
        <v>6</v>
      </c>
      <c r="O11" s="247">
        <v>7</v>
      </c>
      <c r="P11" s="247">
        <v>8</v>
      </c>
      <c r="Q11" s="247">
        <v>6</v>
      </c>
      <c r="R11" s="247">
        <v>6</v>
      </c>
      <c r="S11" s="247">
        <v>5</v>
      </c>
      <c r="T11" s="247">
        <v>5</v>
      </c>
      <c r="U11" s="247"/>
      <c r="V11" s="247"/>
      <c r="W11" s="247"/>
      <c r="X11" s="247"/>
      <c r="Y11" s="247"/>
      <c r="Z11" s="248">
        <f t="shared" si="0"/>
        <v>80</v>
      </c>
      <c r="AA11" s="248" t="str">
        <f t="shared" si="1"/>
        <v>İyi</v>
      </c>
    </row>
    <row r="12" spans="1:42" ht="15" customHeight="1">
      <c r="A12" s="251">
        <v>7</v>
      </c>
      <c r="B12" s="252">
        <f>Liste!C10</f>
        <v>211</v>
      </c>
      <c r="C12" s="465" t="str">
        <f>Liste!D10</f>
        <v>EROL SERT</v>
      </c>
      <c r="D12" s="465"/>
      <c r="E12" s="465"/>
      <c r="F12" s="247">
        <v>7</v>
      </c>
      <c r="G12" s="247">
        <v>4</v>
      </c>
      <c r="H12" s="247">
        <v>2</v>
      </c>
      <c r="I12" s="247">
        <v>7</v>
      </c>
      <c r="J12" s="247">
        <v>7</v>
      </c>
      <c r="K12" s="247">
        <v>7</v>
      </c>
      <c r="L12" s="247">
        <v>7</v>
      </c>
      <c r="M12" s="247">
        <v>7</v>
      </c>
      <c r="N12" s="247">
        <v>4</v>
      </c>
      <c r="O12" s="247">
        <v>9</v>
      </c>
      <c r="P12" s="247">
        <v>8</v>
      </c>
      <c r="Q12" s="247">
        <v>4</v>
      </c>
      <c r="R12" s="247">
        <v>6</v>
      </c>
      <c r="S12" s="247">
        <v>5</v>
      </c>
      <c r="T12" s="247">
        <v>5</v>
      </c>
      <c r="U12" s="247"/>
      <c r="V12" s="247"/>
      <c r="W12" s="247"/>
      <c r="X12" s="247"/>
      <c r="Y12" s="247"/>
      <c r="Z12" s="248">
        <f t="shared" si="0"/>
        <v>89</v>
      </c>
      <c r="AA12" s="248" t="str">
        <f t="shared" si="1"/>
        <v>Pekiyi</v>
      </c>
    </row>
    <row r="13" spans="1:42" ht="15" customHeight="1">
      <c r="A13" s="251">
        <v>8</v>
      </c>
      <c r="B13" s="252">
        <f>Liste!C11</f>
        <v>213</v>
      </c>
      <c r="C13" s="465" t="str">
        <f>Liste!D11</f>
        <v>ALİ VELİ</v>
      </c>
      <c r="D13" s="465"/>
      <c r="E13" s="465"/>
      <c r="F13" s="247">
        <v>2</v>
      </c>
      <c r="G13" s="247">
        <v>2</v>
      </c>
      <c r="H13" s="247">
        <v>2</v>
      </c>
      <c r="I13" s="247">
        <v>2</v>
      </c>
      <c r="J13" s="247">
        <v>2</v>
      </c>
      <c r="K13" s="247">
        <v>2</v>
      </c>
      <c r="L13" s="247">
        <v>2</v>
      </c>
      <c r="M13" s="247">
        <v>2</v>
      </c>
      <c r="N13" s="247">
        <v>2</v>
      </c>
      <c r="O13" s="247">
        <v>2</v>
      </c>
      <c r="P13" s="247">
        <v>2</v>
      </c>
      <c r="Q13" s="247">
        <v>2</v>
      </c>
      <c r="R13" s="247">
        <v>6</v>
      </c>
      <c r="S13" s="247">
        <v>5</v>
      </c>
      <c r="T13" s="247">
        <v>5</v>
      </c>
      <c r="U13" s="247"/>
      <c r="V13" s="247"/>
      <c r="W13" s="247"/>
      <c r="X13" s="247"/>
      <c r="Y13" s="247"/>
      <c r="Z13" s="248">
        <f t="shared" si="0"/>
        <v>40</v>
      </c>
      <c r="AA13" s="248" t="str">
        <f t="shared" si="1"/>
        <v>Geçmez</v>
      </c>
    </row>
    <row r="14" spans="1:42" ht="15" customHeight="1">
      <c r="A14" s="251">
        <v>9</v>
      </c>
      <c r="B14" s="252">
        <f>Liste!C12</f>
        <v>215</v>
      </c>
      <c r="C14" s="465" t="str">
        <f>Liste!D12</f>
        <v>FURKAN AYDIN</v>
      </c>
      <c r="D14" s="465"/>
      <c r="E14" s="465"/>
      <c r="F14" s="247">
        <v>7</v>
      </c>
      <c r="G14" s="247">
        <v>7</v>
      </c>
      <c r="H14" s="247">
        <v>2</v>
      </c>
      <c r="I14" s="247">
        <v>7</v>
      </c>
      <c r="J14" s="247">
        <v>8</v>
      </c>
      <c r="K14" s="247">
        <v>6</v>
      </c>
      <c r="L14" s="247">
        <v>7</v>
      </c>
      <c r="M14" s="247">
        <v>5</v>
      </c>
      <c r="N14" s="247">
        <v>6</v>
      </c>
      <c r="O14" s="247">
        <v>7</v>
      </c>
      <c r="P14" s="247">
        <v>7</v>
      </c>
      <c r="Q14" s="247">
        <v>7</v>
      </c>
      <c r="R14" s="247">
        <v>6</v>
      </c>
      <c r="S14" s="247">
        <v>5</v>
      </c>
      <c r="T14" s="247">
        <v>5</v>
      </c>
      <c r="U14" s="247"/>
      <c r="V14" s="247"/>
      <c r="W14" s="247"/>
      <c r="X14" s="247"/>
      <c r="Y14" s="247"/>
      <c r="Z14" s="248">
        <f t="shared" si="0"/>
        <v>92</v>
      </c>
      <c r="AA14" s="248" t="str">
        <f t="shared" si="1"/>
        <v>Pekiyi</v>
      </c>
    </row>
    <row r="15" spans="1:42" ht="15" customHeight="1">
      <c r="A15" s="251">
        <v>10</v>
      </c>
      <c r="B15" s="252">
        <f>Liste!C13</f>
        <v>219</v>
      </c>
      <c r="C15" s="465" t="str">
        <f>Liste!D13</f>
        <v>İREM NUR ÇELİK</v>
      </c>
      <c r="D15" s="465"/>
      <c r="E15" s="465"/>
      <c r="F15" s="247">
        <v>7</v>
      </c>
      <c r="G15" s="247">
        <v>7</v>
      </c>
      <c r="H15" s="247">
        <v>2</v>
      </c>
      <c r="I15" s="247">
        <v>9</v>
      </c>
      <c r="J15" s="247">
        <v>8</v>
      </c>
      <c r="K15" s="247">
        <v>4</v>
      </c>
      <c r="L15" s="247">
        <v>6</v>
      </c>
      <c r="M15" s="247">
        <v>2</v>
      </c>
      <c r="N15" s="247">
        <v>4</v>
      </c>
      <c r="O15" s="247">
        <v>7</v>
      </c>
      <c r="P15" s="247">
        <v>7</v>
      </c>
      <c r="Q15" s="247">
        <v>7</v>
      </c>
      <c r="R15" s="247">
        <v>6</v>
      </c>
      <c r="S15" s="247">
        <v>5</v>
      </c>
      <c r="T15" s="247">
        <v>5</v>
      </c>
      <c r="U15" s="247"/>
      <c r="V15" s="247"/>
      <c r="W15" s="247"/>
      <c r="X15" s="247"/>
      <c r="Y15" s="247"/>
      <c r="Z15" s="248">
        <f t="shared" si="0"/>
        <v>86</v>
      </c>
      <c r="AA15" s="248" t="str">
        <f t="shared" si="1"/>
        <v>Pekiyi</v>
      </c>
    </row>
    <row r="16" spans="1:42" ht="15" customHeight="1">
      <c r="A16" s="251">
        <v>11</v>
      </c>
      <c r="B16" s="252">
        <f>Liste!C14</f>
        <v>221</v>
      </c>
      <c r="C16" s="465" t="str">
        <f>Liste!D14</f>
        <v>MUHAMMED ALİ KÜÇÜKDEVECİ</v>
      </c>
      <c r="D16" s="465"/>
      <c r="E16" s="465"/>
      <c r="F16" s="247">
        <v>7</v>
      </c>
      <c r="G16" s="247">
        <v>7</v>
      </c>
      <c r="H16" s="247">
        <v>2</v>
      </c>
      <c r="I16" s="247">
        <v>7</v>
      </c>
      <c r="J16" s="247">
        <v>7</v>
      </c>
      <c r="K16" s="247">
        <v>3</v>
      </c>
      <c r="L16" s="247">
        <v>4</v>
      </c>
      <c r="M16" s="247">
        <v>5</v>
      </c>
      <c r="N16" s="247">
        <v>3</v>
      </c>
      <c r="O16" s="247">
        <v>7</v>
      </c>
      <c r="P16" s="247">
        <v>7</v>
      </c>
      <c r="Q16" s="247">
        <v>7</v>
      </c>
      <c r="R16" s="247">
        <v>6</v>
      </c>
      <c r="S16" s="247">
        <v>5</v>
      </c>
      <c r="T16" s="247">
        <v>5</v>
      </c>
      <c r="U16" s="247"/>
      <c r="V16" s="249"/>
      <c r="W16" s="249"/>
      <c r="X16" s="249"/>
      <c r="Y16" s="249"/>
      <c r="Z16" s="248">
        <f t="shared" si="0"/>
        <v>82</v>
      </c>
      <c r="AA16" s="248" t="str">
        <f t="shared" si="1"/>
        <v>İyi</v>
      </c>
    </row>
    <row r="17" spans="1:27" ht="15" customHeight="1">
      <c r="A17" s="251">
        <v>12</v>
      </c>
      <c r="B17" s="252">
        <f>Liste!C15</f>
        <v>224</v>
      </c>
      <c r="C17" s="465" t="str">
        <f>Liste!D15</f>
        <v>OĞUZHAN TUTAR</v>
      </c>
      <c r="D17" s="465"/>
      <c r="E17" s="465"/>
      <c r="F17" s="247">
        <v>7</v>
      </c>
      <c r="G17" s="247">
        <v>7</v>
      </c>
      <c r="H17" s="247">
        <v>2</v>
      </c>
      <c r="I17" s="247">
        <v>7</v>
      </c>
      <c r="J17" s="247">
        <v>7</v>
      </c>
      <c r="K17" s="247">
        <v>6</v>
      </c>
      <c r="L17" s="247">
        <v>7</v>
      </c>
      <c r="M17" s="247">
        <v>3</v>
      </c>
      <c r="N17" s="247">
        <v>4</v>
      </c>
      <c r="O17" s="247">
        <v>5</v>
      </c>
      <c r="P17" s="247">
        <v>3</v>
      </c>
      <c r="Q17" s="247">
        <v>7</v>
      </c>
      <c r="R17" s="247">
        <v>6</v>
      </c>
      <c r="S17" s="247">
        <v>5</v>
      </c>
      <c r="T17" s="247">
        <v>5</v>
      </c>
      <c r="U17" s="247"/>
      <c r="V17" s="249"/>
      <c r="W17" s="249"/>
      <c r="X17" s="249"/>
      <c r="Y17" s="249"/>
      <c r="Z17" s="248">
        <f t="shared" si="0"/>
        <v>81</v>
      </c>
      <c r="AA17" s="248" t="str">
        <f>IF(Z17=" "," ",IF(Z17&gt;=85,"Pekiyi",IF(Z17&gt;=70,"İyi",IF(Z17&gt;=55,"Orta",IF(Z17&gt;=50,"Geçer",IF(Z17&gt;=0,"Geçmez",0))))))</f>
        <v>İyi</v>
      </c>
    </row>
    <row r="18" spans="1:27" ht="15" customHeight="1">
      <c r="A18" s="251">
        <v>13</v>
      </c>
      <c r="B18" s="252">
        <f>Liste!C16</f>
        <v>226</v>
      </c>
      <c r="C18" s="465" t="str">
        <f>Liste!D16</f>
        <v>TUĞBA AKBAŞ</v>
      </c>
      <c r="D18" s="465"/>
      <c r="E18" s="465"/>
      <c r="F18" s="247">
        <v>3</v>
      </c>
      <c r="G18" s="247">
        <v>3</v>
      </c>
      <c r="H18" s="247">
        <v>2</v>
      </c>
      <c r="I18" s="247">
        <v>3</v>
      </c>
      <c r="J18" s="247">
        <v>3</v>
      </c>
      <c r="K18" s="247">
        <v>3</v>
      </c>
      <c r="L18" s="247">
        <v>3</v>
      </c>
      <c r="M18" s="247">
        <v>3</v>
      </c>
      <c r="N18" s="247">
        <v>3</v>
      </c>
      <c r="O18" s="247">
        <v>3</v>
      </c>
      <c r="P18" s="247">
        <v>3</v>
      </c>
      <c r="Q18" s="247">
        <v>3</v>
      </c>
      <c r="R18" s="247">
        <v>3</v>
      </c>
      <c r="S18" s="247">
        <v>5</v>
      </c>
      <c r="T18" s="247">
        <v>5</v>
      </c>
      <c r="U18" s="247"/>
      <c r="V18" s="249"/>
      <c r="W18" s="249"/>
      <c r="X18" s="249"/>
      <c r="Y18" s="249"/>
      <c r="Z18" s="248">
        <f t="shared" si="0"/>
        <v>48</v>
      </c>
      <c r="AA18" s="248" t="str">
        <f>IF(Z18=" "," ",IF(Z18&gt;=85,"Pekiyi",IF(Z18&gt;=70,"İyi",IF(Z18&gt;=55,"Orta",IF(Z18&gt;=50,"Geçer",IF(Z18&gt;=0,"Geçmez",0))))))</f>
        <v>Geçmez</v>
      </c>
    </row>
    <row r="19" spans="1:27" ht="15" customHeight="1">
      <c r="A19" s="251">
        <v>14</v>
      </c>
      <c r="B19" s="252">
        <f>Liste!C17</f>
        <v>227</v>
      </c>
      <c r="C19" s="465" t="str">
        <f>Liste!D17</f>
        <v>YASEMİN ÇOKMETİN</v>
      </c>
      <c r="D19" s="465"/>
      <c r="E19" s="465"/>
      <c r="F19" s="247">
        <v>7</v>
      </c>
      <c r="G19" s="247">
        <v>7</v>
      </c>
      <c r="H19" s="247">
        <v>2</v>
      </c>
      <c r="I19" s="247">
        <v>7</v>
      </c>
      <c r="J19" s="247">
        <v>7</v>
      </c>
      <c r="K19" s="247">
        <v>7</v>
      </c>
      <c r="L19" s="247">
        <v>7</v>
      </c>
      <c r="M19" s="247">
        <v>4</v>
      </c>
      <c r="N19" s="247">
        <v>9</v>
      </c>
      <c r="O19" s="247">
        <v>8</v>
      </c>
      <c r="P19" s="247">
        <v>3</v>
      </c>
      <c r="Q19" s="247">
        <v>4</v>
      </c>
      <c r="R19" s="247">
        <v>5</v>
      </c>
      <c r="S19" s="247">
        <v>5</v>
      </c>
      <c r="T19" s="247">
        <v>5</v>
      </c>
      <c r="U19" s="247"/>
      <c r="V19" s="249"/>
      <c r="W19" s="249"/>
      <c r="X19" s="249"/>
      <c r="Y19" s="249"/>
      <c r="Z19" s="248">
        <f t="shared" si="0"/>
        <v>87</v>
      </c>
      <c r="AA19" s="248" t="str">
        <f t="shared" si="1"/>
        <v>Pekiyi</v>
      </c>
    </row>
    <row r="20" spans="1:27" ht="15" customHeight="1">
      <c r="A20" s="251">
        <v>15</v>
      </c>
      <c r="B20" s="252">
        <f>Liste!C18</f>
        <v>228</v>
      </c>
      <c r="C20" s="465" t="str">
        <f>Liste!D18</f>
        <v>YASİN SARICA</v>
      </c>
      <c r="D20" s="465"/>
      <c r="E20" s="465"/>
      <c r="F20" s="247">
        <v>2</v>
      </c>
      <c r="G20" s="247">
        <v>3</v>
      </c>
      <c r="H20" s="247">
        <v>2</v>
      </c>
      <c r="I20" s="247">
        <v>5</v>
      </c>
      <c r="J20" s="247">
        <v>3</v>
      </c>
      <c r="K20" s="247">
        <v>7</v>
      </c>
      <c r="L20" s="247">
        <v>2</v>
      </c>
      <c r="M20" s="247">
        <v>5</v>
      </c>
      <c r="N20" s="247">
        <v>3</v>
      </c>
      <c r="O20" s="247">
        <v>7</v>
      </c>
      <c r="P20" s="247">
        <v>6</v>
      </c>
      <c r="Q20" s="247">
        <v>7</v>
      </c>
      <c r="R20" s="247">
        <v>8</v>
      </c>
      <c r="S20" s="247">
        <v>5</v>
      </c>
      <c r="T20" s="247">
        <v>5</v>
      </c>
      <c r="U20" s="247"/>
      <c r="V20" s="249"/>
      <c r="W20" s="249"/>
      <c r="X20" s="249"/>
      <c r="Y20" s="249"/>
      <c r="Z20" s="248">
        <f t="shared" si="0"/>
        <v>70</v>
      </c>
      <c r="AA20" s="248" t="str">
        <f t="shared" si="1"/>
        <v>İyi</v>
      </c>
    </row>
    <row r="21" spans="1:27" ht="15" customHeight="1">
      <c r="A21" s="251">
        <v>16</v>
      </c>
      <c r="B21" s="252">
        <f>Liste!C19</f>
        <v>229</v>
      </c>
      <c r="C21" s="465" t="str">
        <f>Liste!D19</f>
        <v>YETER SÜMEYYE GÜRLEK</v>
      </c>
      <c r="D21" s="465"/>
      <c r="E21" s="465"/>
      <c r="F21" s="247">
        <v>3</v>
      </c>
      <c r="G21" s="247">
        <v>3</v>
      </c>
      <c r="H21" s="247">
        <v>2</v>
      </c>
      <c r="I21" s="247">
        <v>3</v>
      </c>
      <c r="J21" s="247">
        <v>3</v>
      </c>
      <c r="K21" s="247">
        <v>3</v>
      </c>
      <c r="L21" s="247">
        <v>3</v>
      </c>
      <c r="M21" s="247">
        <v>7</v>
      </c>
      <c r="N21" s="247">
        <v>7</v>
      </c>
      <c r="O21" s="247">
        <v>3</v>
      </c>
      <c r="P21" s="247">
        <v>3</v>
      </c>
      <c r="Q21" s="247">
        <v>3</v>
      </c>
      <c r="R21" s="247">
        <v>8</v>
      </c>
      <c r="S21" s="247">
        <v>3</v>
      </c>
      <c r="T21" s="247">
        <v>3</v>
      </c>
      <c r="U21" s="249"/>
      <c r="V21" s="249"/>
      <c r="W21" s="249"/>
      <c r="X21" s="249"/>
      <c r="Y21" s="249"/>
      <c r="Z21" s="248">
        <f>IF(COUNTBLANK(F21:Y21)=COLUMNS(F21:Y21)," ",IF(SUM(F21:Y21)=0,0,SUM(F21:Y21)))</f>
        <v>57</v>
      </c>
      <c r="AA21" s="248" t="str">
        <f t="shared" si="1"/>
        <v>Orta</v>
      </c>
    </row>
    <row r="22" spans="1:27" ht="15" customHeight="1">
      <c r="A22" s="251">
        <v>17</v>
      </c>
      <c r="B22" s="252">
        <f>Liste!C20</f>
        <v>230</v>
      </c>
      <c r="C22" s="465" t="str">
        <f>Liste!D20</f>
        <v>ZEKİ AYDIN</v>
      </c>
      <c r="D22" s="465"/>
      <c r="E22" s="465"/>
      <c r="F22" s="247">
        <v>2</v>
      </c>
      <c r="G22" s="247">
        <v>4</v>
      </c>
      <c r="H22" s="247">
        <v>2</v>
      </c>
      <c r="I22" s="247">
        <v>8</v>
      </c>
      <c r="J22" s="247">
        <v>4</v>
      </c>
      <c r="K22" s="247">
        <v>6</v>
      </c>
      <c r="L22" s="247">
        <v>2</v>
      </c>
      <c r="M22" s="247">
        <v>8</v>
      </c>
      <c r="N22" s="247">
        <v>4</v>
      </c>
      <c r="O22" s="247">
        <v>6</v>
      </c>
      <c r="P22" s="247">
        <v>2</v>
      </c>
      <c r="Q22" s="247">
        <v>4</v>
      </c>
      <c r="R22" s="247">
        <v>8</v>
      </c>
      <c r="S22" s="247">
        <v>5</v>
      </c>
      <c r="T22" s="249">
        <v>3</v>
      </c>
      <c r="U22" s="249"/>
      <c r="V22" s="249"/>
      <c r="W22" s="249"/>
      <c r="X22" s="249"/>
      <c r="Y22" s="249"/>
      <c r="Z22" s="248">
        <f t="shared" si="0"/>
        <v>68</v>
      </c>
      <c r="AA22" s="248" t="str">
        <f t="shared" si="1"/>
        <v>Orta</v>
      </c>
    </row>
    <row r="23" spans="1:27" ht="15" customHeight="1">
      <c r="A23" s="251">
        <v>18</v>
      </c>
      <c r="B23" s="252">
        <f>Liste!C21</f>
        <v>0</v>
      </c>
      <c r="C23" s="465">
        <f>Liste!D21</f>
        <v>0</v>
      </c>
      <c r="D23" s="465"/>
      <c r="E23" s="465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9"/>
      <c r="U23" s="249"/>
      <c r="V23" s="249"/>
      <c r="W23" s="249"/>
      <c r="X23" s="249"/>
      <c r="Y23" s="249"/>
      <c r="Z23" s="248" t="str">
        <f t="shared" si="0"/>
        <v xml:space="preserve"> </v>
      </c>
      <c r="AA23" s="248" t="str">
        <f t="shared" si="1"/>
        <v xml:space="preserve"> </v>
      </c>
    </row>
    <row r="24" spans="1:27" ht="15" customHeight="1">
      <c r="A24" s="251">
        <v>19</v>
      </c>
      <c r="B24" s="252">
        <f>Liste!C22</f>
        <v>0</v>
      </c>
      <c r="C24" s="465">
        <f>Liste!D22</f>
        <v>0</v>
      </c>
      <c r="D24" s="465"/>
      <c r="E24" s="465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9"/>
      <c r="V24" s="249"/>
      <c r="W24" s="249"/>
      <c r="X24" s="249"/>
      <c r="Y24" s="249"/>
      <c r="Z24" s="248" t="str">
        <f t="shared" si="0"/>
        <v xml:space="preserve"> </v>
      </c>
      <c r="AA24" s="248" t="str">
        <f t="shared" si="1"/>
        <v xml:space="preserve"> </v>
      </c>
    </row>
    <row r="25" spans="1:27" ht="15" customHeight="1">
      <c r="A25" s="251">
        <v>20</v>
      </c>
      <c r="B25" s="252">
        <f>Liste!C23</f>
        <v>0</v>
      </c>
      <c r="C25" s="465">
        <f>Liste!D23</f>
        <v>0</v>
      </c>
      <c r="D25" s="465"/>
      <c r="E25" s="465"/>
      <c r="F25" s="247"/>
      <c r="G25" s="24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7"/>
      <c r="T25" s="247"/>
      <c r="U25" s="249"/>
      <c r="V25" s="249"/>
      <c r="W25" s="249"/>
      <c r="X25" s="249"/>
      <c r="Y25" s="249"/>
      <c r="Z25" s="248" t="str">
        <f t="shared" si="0"/>
        <v xml:space="preserve"> </v>
      </c>
      <c r="AA25" s="248" t="str">
        <f t="shared" si="1"/>
        <v xml:space="preserve"> </v>
      </c>
    </row>
    <row r="26" spans="1:27" ht="15" customHeight="1">
      <c r="A26" s="251">
        <v>21</v>
      </c>
      <c r="B26" s="252">
        <f>Liste!C24</f>
        <v>0</v>
      </c>
      <c r="C26" s="465">
        <f>Liste!D24</f>
        <v>0</v>
      </c>
      <c r="D26" s="465"/>
      <c r="E26" s="465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  <c r="T26" s="247"/>
      <c r="U26" s="249"/>
      <c r="V26" s="249"/>
      <c r="W26" s="249"/>
      <c r="X26" s="249"/>
      <c r="Y26" s="249"/>
      <c r="Z26" s="248" t="str">
        <f t="shared" si="0"/>
        <v xml:space="preserve"> </v>
      </c>
      <c r="AA26" s="248" t="str">
        <f t="shared" si="1"/>
        <v xml:space="preserve"> </v>
      </c>
    </row>
    <row r="27" spans="1:27" ht="15" customHeight="1">
      <c r="A27" s="251">
        <v>22</v>
      </c>
      <c r="B27" s="252">
        <f>Liste!C25</f>
        <v>0</v>
      </c>
      <c r="C27" s="465">
        <f>Liste!D25</f>
        <v>0</v>
      </c>
      <c r="D27" s="465"/>
      <c r="E27" s="465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9"/>
      <c r="V27" s="249"/>
      <c r="W27" s="249"/>
      <c r="X27" s="249"/>
      <c r="Y27" s="249"/>
      <c r="Z27" s="248" t="str">
        <f t="shared" si="0"/>
        <v xml:space="preserve"> </v>
      </c>
      <c r="AA27" s="248" t="str">
        <f t="shared" si="1"/>
        <v xml:space="preserve"> </v>
      </c>
    </row>
    <row r="28" spans="1:27" ht="15" customHeight="1">
      <c r="A28" s="251">
        <v>23</v>
      </c>
      <c r="B28" s="252">
        <f>Liste!C26</f>
        <v>0</v>
      </c>
      <c r="C28" s="465">
        <f>Liste!D26</f>
        <v>0</v>
      </c>
      <c r="D28" s="465"/>
      <c r="E28" s="465"/>
      <c r="F28" s="247"/>
      <c r="G28" s="24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7"/>
      <c r="T28" s="247"/>
      <c r="U28" s="249"/>
      <c r="V28" s="249"/>
      <c r="W28" s="249"/>
      <c r="X28" s="249"/>
      <c r="Y28" s="249"/>
      <c r="Z28" s="248" t="str">
        <f t="shared" si="0"/>
        <v xml:space="preserve"> </v>
      </c>
      <c r="AA28" s="248" t="str">
        <f t="shared" si="1"/>
        <v xml:space="preserve"> </v>
      </c>
    </row>
    <row r="29" spans="1:27" ht="15" customHeight="1">
      <c r="A29" s="251">
        <v>24</v>
      </c>
      <c r="B29" s="252">
        <f>Liste!C27</f>
        <v>0</v>
      </c>
      <c r="C29" s="465">
        <f>Liste!D27</f>
        <v>0</v>
      </c>
      <c r="D29" s="465"/>
      <c r="E29" s="465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9"/>
      <c r="V29" s="249"/>
      <c r="W29" s="249"/>
      <c r="X29" s="249"/>
      <c r="Y29" s="249"/>
      <c r="Z29" s="248" t="str">
        <f t="shared" si="0"/>
        <v xml:space="preserve"> </v>
      </c>
      <c r="AA29" s="248" t="str">
        <f t="shared" si="1"/>
        <v xml:space="preserve"> </v>
      </c>
    </row>
    <row r="30" spans="1:27" ht="15" customHeight="1">
      <c r="A30" s="251">
        <v>25</v>
      </c>
      <c r="B30" s="252">
        <f>Liste!C28</f>
        <v>0</v>
      </c>
      <c r="C30" s="465">
        <f>Liste!D28</f>
        <v>0</v>
      </c>
      <c r="D30" s="465"/>
      <c r="E30" s="465"/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9"/>
      <c r="V30" s="249"/>
      <c r="W30" s="249"/>
      <c r="X30" s="249"/>
      <c r="Y30" s="249"/>
      <c r="Z30" s="248" t="str">
        <f t="shared" si="0"/>
        <v xml:space="preserve"> </v>
      </c>
      <c r="AA30" s="248" t="str">
        <f t="shared" si="1"/>
        <v xml:space="preserve"> </v>
      </c>
    </row>
    <row r="31" spans="1:27" ht="15" customHeight="1">
      <c r="A31" s="251">
        <v>26</v>
      </c>
      <c r="B31" s="252">
        <f>Liste!C29</f>
        <v>0</v>
      </c>
      <c r="C31" s="465">
        <f>Liste!D29</f>
        <v>0</v>
      </c>
      <c r="D31" s="465"/>
      <c r="E31" s="465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9"/>
      <c r="V31" s="249"/>
      <c r="W31" s="249"/>
      <c r="X31" s="249"/>
      <c r="Y31" s="249"/>
      <c r="Z31" s="248" t="str">
        <f t="shared" si="0"/>
        <v xml:space="preserve"> </v>
      </c>
      <c r="AA31" s="248" t="str">
        <f t="shared" si="1"/>
        <v xml:space="preserve"> </v>
      </c>
    </row>
    <row r="32" spans="1:27" ht="15" customHeight="1">
      <c r="A32" s="251">
        <v>27</v>
      </c>
      <c r="B32" s="252">
        <f>Liste!C30</f>
        <v>0</v>
      </c>
      <c r="C32" s="465">
        <f>Liste!D30</f>
        <v>0</v>
      </c>
      <c r="D32" s="465"/>
      <c r="E32" s="465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7"/>
      <c r="T32" s="247"/>
      <c r="U32" s="249"/>
      <c r="V32" s="249"/>
      <c r="W32" s="249"/>
      <c r="X32" s="249"/>
      <c r="Y32" s="249"/>
      <c r="Z32" s="248" t="str">
        <f t="shared" si="0"/>
        <v xml:space="preserve"> </v>
      </c>
      <c r="AA32" s="248" t="str">
        <f t="shared" si="1"/>
        <v xml:space="preserve"> </v>
      </c>
    </row>
    <row r="33" spans="1:56" ht="15" customHeight="1">
      <c r="A33" s="251">
        <v>28</v>
      </c>
      <c r="B33" s="252">
        <f>Liste!C31</f>
        <v>0</v>
      </c>
      <c r="C33" s="465">
        <f>Liste!D31</f>
        <v>0</v>
      </c>
      <c r="D33" s="465"/>
      <c r="E33" s="465"/>
      <c r="F33" s="247"/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9"/>
      <c r="V33" s="249"/>
      <c r="W33" s="249"/>
      <c r="X33" s="249"/>
      <c r="Y33" s="249"/>
      <c r="Z33" s="248" t="str">
        <f t="shared" si="0"/>
        <v xml:space="preserve"> </v>
      </c>
      <c r="AA33" s="248" t="str">
        <f t="shared" si="1"/>
        <v xml:space="preserve"> </v>
      </c>
    </row>
    <row r="34" spans="1:56" ht="15" customHeight="1">
      <c r="A34" s="251">
        <v>29</v>
      </c>
      <c r="B34" s="252">
        <f>Liste!C32</f>
        <v>0</v>
      </c>
      <c r="C34" s="465">
        <f>Liste!D32</f>
        <v>0</v>
      </c>
      <c r="D34" s="465"/>
      <c r="E34" s="465"/>
      <c r="F34" s="247"/>
      <c r="G34" s="247"/>
      <c r="H34" s="247"/>
      <c r="I34" s="247"/>
      <c r="J34" s="247"/>
      <c r="K34" s="247"/>
      <c r="L34" s="247"/>
      <c r="M34" s="247"/>
      <c r="N34" s="247"/>
      <c r="O34" s="247"/>
      <c r="P34" s="247"/>
      <c r="Q34" s="247"/>
      <c r="R34" s="247"/>
      <c r="S34" s="247"/>
      <c r="T34" s="247"/>
      <c r="U34" s="249"/>
      <c r="V34" s="249"/>
      <c r="W34" s="249"/>
      <c r="X34" s="249"/>
      <c r="Y34" s="249"/>
      <c r="Z34" s="248" t="str">
        <f t="shared" si="0"/>
        <v xml:space="preserve"> </v>
      </c>
      <c r="AA34" s="248" t="str">
        <f t="shared" si="1"/>
        <v xml:space="preserve"> </v>
      </c>
    </row>
    <row r="35" spans="1:56" ht="15" customHeight="1">
      <c r="A35" s="251">
        <v>30</v>
      </c>
      <c r="B35" s="252">
        <f>Liste!C33</f>
        <v>0</v>
      </c>
      <c r="C35" s="465">
        <f>Liste!D33</f>
        <v>0</v>
      </c>
      <c r="D35" s="465"/>
      <c r="E35" s="465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9"/>
      <c r="V35" s="249"/>
      <c r="W35" s="249"/>
      <c r="X35" s="249"/>
      <c r="Y35" s="249"/>
      <c r="Z35" s="248" t="str">
        <f t="shared" si="0"/>
        <v xml:space="preserve"> </v>
      </c>
      <c r="AA35" s="248" t="str">
        <f t="shared" si="1"/>
        <v xml:space="preserve"> </v>
      </c>
    </row>
    <row r="36" spans="1:56" ht="15" customHeight="1">
      <c r="A36" s="251">
        <v>31</v>
      </c>
      <c r="B36" s="252">
        <f>Liste!C34</f>
        <v>0</v>
      </c>
      <c r="C36" s="465">
        <f>Liste!D34</f>
        <v>0</v>
      </c>
      <c r="D36" s="465"/>
      <c r="E36" s="465"/>
      <c r="F36" s="247"/>
      <c r="G36" s="24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7"/>
      <c r="T36" s="247"/>
      <c r="U36" s="249"/>
      <c r="V36" s="249"/>
      <c r="W36" s="249"/>
      <c r="X36" s="249"/>
      <c r="Y36" s="249"/>
      <c r="Z36" s="248" t="str">
        <f t="shared" si="0"/>
        <v xml:space="preserve"> </v>
      </c>
      <c r="AA36" s="248" t="str">
        <f t="shared" si="1"/>
        <v xml:space="preserve"> </v>
      </c>
    </row>
    <row r="37" spans="1:56" ht="15" customHeight="1">
      <c r="A37" s="251">
        <v>32</v>
      </c>
      <c r="B37" s="252">
        <f>Liste!C35</f>
        <v>0</v>
      </c>
      <c r="C37" s="465">
        <f>Liste!D35</f>
        <v>0</v>
      </c>
      <c r="D37" s="465"/>
      <c r="E37" s="465"/>
      <c r="F37" s="247"/>
      <c r="G37" s="247"/>
      <c r="H37" s="247"/>
      <c r="I37" s="247"/>
      <c r="J37" s="247"/>
      <c r="K37" s="247"/>
      <c r="L37" s="247"/>
      <c r="M37" s="247"/>
      <c r="N37" s="247"/>
      <c r="O37" s="247"/>
      <c r="P37" s="247"/>
      <c r="Q37" s="247"/>
      <c r="R37" s="247"/>
      <c r="S37" s="247"/>
      <c r="T37" s="247"/>
      <c r="U37" s="249"/>
      <c r="V37" s="249"/>
      <c r="W37" s="249"/>
      <c r="X37" s="249"/>
      <c r="Y37" s="249"/>
      <c r="Z37" s="248" t="str">
        <f t="shared" si="0"/>
        <v xml:space="preserve"> </v>
      </c>
      <c r="AA37" s="248" t="str">
        <f t="shared" si="1"/>
        <v xml:space="preserve"> </v>
      </c>
    </row>
    <row r="38" spans="1:56" ht="15" customHeight="1">
      <c r="A38" s="251">
        <v>33</v>
      </c>
      <c r="B38" s="252">
        <f>Liste!C36</f>
        <v>0</v>
      </c>
      <c r="C38" s="465">
        <f>Liste!D36</f>
        <v>0</v>
      </c>
      <c r="D38" s="465"/>
      <c r="E38" s="465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7"/>
      <c r="Q38" s="247"/>
      <c r="R38" s="247"/>
      <c r="S38" s="247"/>
      <c r="T38" s="247"/>
      <c r="U38" s="249"/>
      <c r="V38" s="249"/>
      <c r="W38" s="249"/>
      <c r="X38" s="249"/>
      <c r="Y38" s="249"/>
      <c r="Z38" s="248" t="str">
        <f t="shared" si="0"/>
        <v xml:space="preserve"> </v>
      </c>
      <c r="AA38" s="248" t="str">
        <f t="shared" si="1"/>
        <v xml:space="preserve"> </v>
      </c>
    </row>
    <row r="39" spans="1:56" ht="15" customHeight="1">
      <c r="A39" s="251">
        <v>34</v>
      </c>
      <c r="B39" s="252">
        <f>Liste!C37</f>
        <v>0</v>
      </c>
      <c r="C39" s="465">
        <f>Liste!D37</f>
        <v>0</v>
      </c>
      <c r="D39" s="465"/>
      <c r="E39" s="465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9"/>
      <c r="V39" s="249"/>
      <c r="W39" s="249"/>
      <c r="X39" s="249"/>
      <c r="Y39" s="249"/>
      <c r="Z39" s="248" t="str">
        <f t="shared" si="0"/>
        <v xml:space="preserve"> </v>
      </c>
      <c r="AA39" s="248" t="str">
        <f t="shared" si="1"/>
        <v xml:space="preserve"> </v>
      </c>
    </row>
    <row r="40" spans="1:56" ht="15" customHeight="1">
      <c r="A40" s="251">
        <v>35</v>
      </c>
      <c r="B40" s="252">
        <f>Liste!C38</f>
        <v>0</v>
      </c>
      <c r="C40" s="465">
        <f>Liste!D38</f>
        <v>0</v>
      </c>
      <c r="D40" s="465"/>
      <c r="E40" s="465"/>
      <c r="F40" s="247"/>
      <c r="G40" s="247"/>
      <c r="H40" s="247"/>
      <c r="I40" s="247"/>
      <c r="J40" s="247"/>
      <c r="K40" s="247"/>
      <c r="L40" s="247"/>
      <c r="M40" s="247"/>
      <c r="N40" s="247"/>
      <c r="O40" s="247"/>
      <c r="P40" s="247"/>
      <c r="Q40" s="247"/>
      <c r="R40" s="247"/>
      <c r="S40" s="247"/>
      <c r="T40" s="249"/>
      <c r="U40" s="249"/>
      <c r="V40" s="249"/>
      <c r="W40" s="249"/>
      <c r="X40" s="249"/>
      <c r="Y40" s="249"/>
      <c r="Z40" s="248" t="str">
        <f t="shared" si="0"/>
        <v xml:space="preserve"> </v>
      </c>
      <c r="AA40" s="248" t="str">
        <f t="shared" si="1"/>
        <v xml:space="preserve"> </v>
      </c>
    </row>
    <row r="41" spans="1:56" ht="15" customHeight="1">
      <c r="A41" s="251">
        <v>36</v>
      </c>
      <c r="B41" s="252">
        <f>Liste!C39</f>
        <v>0</v>
      </c>
      <c r="C41" s="465">
        <f>Liste!D39</f>
        <v>0</v>
      </c>
      <c r="D41" s="465"/>
      <c r="E41" s="465"/>
      <c r="F41" s="247"/>
      <c r="G41" s="247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9"/>
      <c r="U41" s="249"/>
      <c r="V41" s="249"/>
      <c r="W41" s="249"/>
      <c r="X41" s="249"/>
      <c r="Y41" s="249"/>
      <c r="Z41" s="248" t="str">
        <f t="shared" si="0"/>
        <v xml:space="preserve"> </v>
      </c>
      <c r="AA41" s="248" t="str">
        <f t="shared" si="1"/>
        <v xml:space="preserve"> </v>
      </c>
    </row>
    <row r="42" spans="1:56" ht="15" customHeight="1">
      <c r="A42" s="251">
        <v>37</v>
      </c>
      <c r="B42" s="252">
        <f>Liste!C40</f>
        <v>0</v>
      </c>
      <c r="C42" s="465">
        <f>Liste!D40</f>
        <v>0</v>
      </c>
      <c r="D42" s="465"/>
      <c r="E42" s="465"/>
      <c r="F42" s="247"/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9"/>
      <c r="U42" s="249"/>
      <c r="V42" s="249"/>
      <c r="W42" s="249"/>
      <c r="X42" s="249"/>
      <c r="Y42" s="249"/>
      <c r="Z42" s="248" t="str">
        <f t="shared" si="0"/>
        <v xml:space="preserve"> </v>
      </c>
      <c r="AA42" s="248" t="str">
        <f t="shared" si="1"/>
        <v xml:space="preserve"> </v>
      </c>
    </row>
    <row r="43" spans="1:56" ht="15" customHeight="1">
      <c r="A43" s="251">
        <v>38</v>
      </c>
      <c r="B43" s="252">
        <f>Liste!C41</f>
        <v>0</v>
      </c>
      <c r="C43" s="465">
        <f>Liste!D41</f>
        <v>0</v>
      </c>
      <c r="D43" s="465"/>
      <c r="E43" s="465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9"/>
      <c r="U43" s="249"/>
      <c r="V43" s="249"/>
      <c r="W43" s="249"/>
      <c r="X43" s="249"/>
      <c r="Y43" s="249"/>
      <c r="Z43" s="248" t="str">
        <f t="shared" si="0"/>
        <v xml:space="preserve"> </v>
      </c>
      <c r="AA43" s="248" t="str">
        <f t="shared" si="1"/>
        <v xml:space="preserve"> </v>
      </c>
    </row>
    <row r="44" spans="1:56" ht="15" customHeight="1">
      <c r="A44" s="251">
        <v>39</v>
      </c>
      <c r="B44" s="252">
        <f>Liste!C42</f>
        <v>0</v>
      </c>
      <c r="C44" s="465">
        <f>Liste!D42</f>
        <v>0</v>
      </c>
      <c r="D44" s="465"/>
      <c r="E44" s="465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9"/>
      <c r="U44" s="249"/>
      <c r="V44" s="249"/>
      <c r="W44" s="249"/>
      <c r="X44" s="249"/>
      <c r="Y44" s="249"/>
      <c r="Z44" s="248" t="str">
        <f t="shared" si="0"/>
        <v xml:space="preserve"> </v>
      </c>
      <c r="AA44" s="248" t="str">
        <f t="shared" si="1"/>
        <v xml:space="preserve"> </v>
      </c>
    </row>
    <row r="45" spans="1:56" ht="15" customHeight="1">
      <c r="A45" s="251">
        <v>40</v>
      </c>
      <c r="B45" s="252">
        <f>Liste!C43</f>
        <v>0</v>
      </c>
      <c r="C45" s="465">
        <f>Liste!D43</f>
        <v>0</v>
      </c>
      <c r="D45" s="465"/>
      <c r="E45" s="465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9"/>
      <c r="U45" s="249"/>
      <c r="V45" s="249"/>
      <c r="W45" s="249"/>
      <c r="X45" s="249"/>
      <c r="Y45" s="249"/>
      <c r="Z45" s="248" t="str">
        <f t="shared" si="0"/>
        <v xml:space="preserve"> </v>
      </c>
      <c r="AA45" s="248" t="str">
        <f t="shared" si="1"/>
        <v xml:space="preserve"> </v>
      </c>
    </row>
    <row r="46" spans="1:56" ht="39.75" customHeight="1">
      <c r="A46" s="472" t="s">
        <v>12</v>
      </c>
      <c r="B46" s="473"/>
      <c r="C46" s="473"/>
      <c r="D46" s="473"/>
      <c r="E46" s="474"/>
      <c r="F46" s="15" t="str">
        <f t="shared" ref="F46:Y46" si="2">F5</f>
        <v>1.SORU</v>
      </c>
      <c r="G46" s="15" t="str">
        <f t="shared" si="2"/>
        <v>2.SORU</v>
      </c>
      <c r="H46" s="15" t="str">
        <f t="shared" si="2"/>
        <v>3.SORU</v>
      </c>
      <c r="I46" s="15" t="str">
        <f t="shared" si="2"/>
        <v>4.SORU</v>
      </c>
      <c r="J46" s="15" t="str">
        <f t="shared" si="2"/>
        <v>5.SORU</v>
      </c>
      <c r="K46" s="15" t="str">
        <f t="shared" si="2"/>
        <v>6.SORU</v>
      </c>
      <c r="L46" s="15" t="str">
        <f t="shared" si="2"/>
        <v>7.SORU</v>
      </c>
      <c r="M46" s="15" t="str">
        <f t="shared" si="2"/>
        <v>8.SORU</v>
      </c>
      <c r="N46" s="15" t="str">
        <f t="shared" si="2"/>
        <v>9.SORU</v>
      </c>
      <c r="O46" s="15" t="str">
        <f>O5</f>
        <v>10.SORU</v>
      </c>
      <c r="P46" s="15" t="str">
        <f t="shared" si="2"/>
        <v>11.SORU</v>
      </c>
      <c r="Q46" s="15" t="str">
        <f t="shared" si="2"/>
        <v>12.SORU</v>
      </c>
      <c r="R46" s="15" t="str">
        <f t="shared" si="2"/>
        <v>13.SORU</v>
      </c>
      <c r="S46" s="15" t="str">
        <f t="shared" si="2"/>
        <v>14.SORU</v>
      </c>
      <c r="T46" s="15" t="str">
        <f t="shared" si="2"/>
        <v>15.SORU</v>
      </c>
      <c r="U46" s="15" t="str">
        <f t="shared" si="2"/>
        <v xml:space="preserve"> </v>
      </c>
      <c r="V46" s="15" t="str">
        <f t="shared" si="2"/>
        <v xml:space="preserve"> </v>
      </c>
      <c r="W46" s="15" t="str">
        <f t="shared" si="2"/>
        <v xml:space="preserve"> </v>
      </c>
      <c r="X46" s="15" t="str">
        <f t="shared" si="2"/>
        <v xml:space="preserve"> </v>
      </c>
      <c r="Y46" s="15" t="str">
        <f t="shared" si="2"/>
        <v xml:space="preserve"> </v>
      </c>
      <c r="Z46" s="13"/>
      <c r="AA46" s="13"/>
    </row>
    <row r="47" spans="1:56" ht="33.75" customHeight="1">
      <c r="A47" s="476" t="s">
        <v>17</v>
      </c>
      <c r="B47" s="476"/>
      <c r="C47" s="476"/>
      <c r="D47" s="476"/>
      <c r="E47" s="476"/>
      <c r="F47" s="75">
        <f t="shared" ref="F47:Y47" si="3">IF(COUNTBLANK(F6:F45)=ROWS(F6:F45)," ",SUM(F6:F45))</f>
        <v>86</v>
      </c>
      <c r="G47" s="75">
        <f t="shared" si="3"/>
        <v>84</v>
      </c>
      <c r="H47" s="75">
        <f t="shared" si="3"/>
        <v>34</v>
      </c>
      <c r="I47" s="75">
        <f t="shared" si="3"/>
        <v>97</v>
      </c>
      <c r="J47" s="75">
        <f t="shared" si="3"/>
        <v>86</v>
      </c>
      <c r="K47" s="75">
        <f t="shared" si="3"/>
        <v>82</v>
      </c>
      <c r="L47" s="75">
        <f t="shared" si="3"/>
        <v>78</v>
      </c>
      <c r="M47" s="75">
        <f t="shared" si="3"/>
        <v>79</v>
      </c>
      <c r="N47" s="75">
        <f t="shared" si="3"/>
        <v>81</v>
      </c>
      <c r="O47" s="75">
        <f t="shared" si="3"/>
        <v>98</v>
      </c>
      <c r="P47" s="75">
        <f t="shared" si="3"/>
        <v>92</v>
      </c>
      <c r="Q47" s="75">
        <f t="shared" si="3"/>
        <v>92</v>
      </c>
      <c r="R47" s="75">
        <f t="shared" si="3"/>
        <v>104</v>
      </c>
      <c r="S47" s="75">
        <f t="shared" si="3"/>
        <v>83</v>
      </c>
      <c r="T47" s="75">
        <f t="shared" si="3"/>
        <v>81</v>
      </c>
      <c r="U47" s="75" t="str">
        <f t="shared" si="3"/>
        <v xml:space="preserve"> </v>
      </c>
      <c r="V47" s="75" t="str">
        <f t="shared" si="3"/>
        <v xml:space="preserve"> </v>
      </c>
      <c r="W47" s="75" t="str">
        <f t="shared" si="3"/>
        <v xml:space="preserve"> </v>
      </c>
      <c r="X47" s="75" t="str">
        <f t="shared" si="3"/>
        <v xml:space="preserve"> </v>
      </c>
      <c r="Y47" s="75" t="str">
        <f t="shared" si="3"/>
        <v xml:space="preserve"> </v>
      </c>
      <c r="Z47" s="78"/>
      <c r="AA47" s="5"/>
    </row>
    <row r="48" spans="1:56" s="103" customFormat="1" ht="30" customHeight="1">
      <c r="A48" s="475" t="s">
        <v>31</v>
      </c>
      <c r="B48" s="475"/>
      <c r="C48" s="475"/>
      <c r="D48" s="475"/>
      <c r="E48" s="475"/>
      <c r="F48" s="101">
        <f t="shared" ref="F48:Y48" si="4">IF(COUNTBLANK(F6:F45)=ROWS(F6:F45)," ",AVERAGE(F6:F45))</f>
        <v>5.0588235294117645</v>
      </c>
      <c r="G48" s="101">
        <f t="shared" si="4"/>
        <v>4.9411764705882355</v>
      </c>
      <c r="H48" s="101">
        <f t="shared" si="4"/>
        <v>2</v>
      </c>
      <c r="I48" s="101">
        <f t="shared" si="4"/>
        <v>5.7058823529411766</v>
      </c>
      <c r="J48" s="101">
        <f t="shared" si="4"/>
        <v>5.0588235294117645</v>
      </c>
      <c r="K48" s="101">
        <f t="shared" si="4"/>
        <v>4.8235294117647056</v>
      </c>
      <c r="L48" s="101">
        <f t="shared" si="4"/>
        <v>4.5882352941176467</v>
      </c>
      <c r="M48" s="101">
        <f t="shared" si="4"/>
        <v>4.6470588235294121</v>
      </c>
      <c r="N48" s="101">
        <f t="shared" si="4"/>
        <v>4.7647058823529411</v>
      </c>
      <c r="O48" s="101">
        <f t="shared" si="4"/>
        <v>5.7647058823529411</v>
      </c>
      <c r="P48" s="101">
        <f t="shared" si="4"/>
        <v>5.4117647058823533</v>
      </c>
      <c r="Q48" s="101">
        <f t="shared" si="4"/>
        <v>5.4117647058823533</v>
      </c>
      <c r="R48" s="101">
        <f t="shared" si="4"/>
        <v>6.117647058823529</v>
      </c>
      <c r="S48" s="101">
        <f t="shared" si="4"/>
        <v>4.882352941176471</v>
      </c>
      <c r="T48" s="101">
        <f t="shared" si="4"/>
        <v>4.7647058823529411</v>
      </c>
      <c r="U48" s="101" t="str">
        <f t="shared" si="4"/>
        <v xml:space="preserve"> </v>
      </c>
      <c r="V48" s="101" t="str">
        <f t="shared" si="4"/>
        <v xml:space="preserve"> </v>
      </c>
      <c r="W48" s="101" t="str">
        <f t="shared" si="4"/>
        <v xml:space="preserve"> </v>
      </c>
      <c r="X48" s="101" t="str">
        <f t="shared" si="4"/>
        <v xml:space="preserve"> </v>
      </c>
      <c r="Y48" s="101" t="str">
        <f t="shared" si="4"/>
        <v xml:space="preserve"> </v>
      </c>
      <c r="Z48" s="104">
        <f>IF(COUNTIF(Z6:Z45," ")=ROWS(Z6:Z45)," ",AVERAGE(Z6:Z45))</f>
        <v>73.941176470588232</v>
      </c>
      <c r="AA48" s="102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</row>
    <row r="49" spans="1:56" ht="27" customHeight="1">
      <c r="A49" s="453" t="s">
        <v>19</v>
      </c>
      <c r="B49" s="453"/>
      <c r="C49" s="453"/>
      <c r="D49" s="453"/>
      <c r="E49" s="453"/>
      <c r="F49" s="184">
        <f>IF(COUNTBLANK(F6:F45)=ROWS(F6:F45)," ",IF(COUNTIF(F6:F45,F4)=0,"YOK",COUNTIF(F6:F45,F4)))</f>
        <v>10</v>
      </c>
      <c r="G49" s="184">
        <f t="shared" ref="G49:Y49" si="5">IF(COUNTBLANK(G6:G45)=ROWS(G6:G45)," ",IF(COUNTIF(G6:G45,G4)=0,"YOK",COUNTIF(G6:G45,G4)))</f>
        <v>8</v>
      </c>
      <c r="H49" s="184" t="str">
        <f t="shared" si="5"/>
        <v>YOK</v>
      </c>
      <c r="I49" s="184">
        <f t="shared" si="5"/>
        <v>9</v>
      </c>
      <c r="J49" s="184">
        <f t="shared" si="5"/>
        <v>7</v>
      </c>
      <c r="K49" s="184">
        <f t="shared" si="5"/>
        <v>6</v>
      </c>
      <c r="L49" s="184">
        <f t="shared" si="5"/>
        <v>6</v>
      </c>
      <c r="M49" s="184">
        <f t="shared" si="5"/>
        <v>5</v>
      </c>
      <c r="N49" s="184">
        <f t="shared" si="5"/>
        <v>4</v>
      </c>
      <c r="O49" s="184">
        <f t="shared" si="5"/>
        <v>8</v>
      </c>
      <c r="P49" s="184">
        <f t="shared" si="5"/>
        <v>7</v>
      </c>
      <c r="Q49" s="184">
        <f t="shared" si="5"/>
        <v>9</v>
      </c>
      <c r="R49" s="184">
        <f t="shared" si="5"/>
        <v>12</v>
      </c>
      <c r="S49" s="184">
        <f t="shared" si="5"/>
        <v>16</v>
      </c>
      <c r="T49" s="184">
        <f t="shared" si="5"/>
        <v>15</v>
      </c>
      <c r="U49" s="184" t="str">
        <f t="shared" si="5"/>
        <v xml:space="preserve"> </v>
      </c>
      <c r="V49" s="184" t="str">
        <f t="shared" si="5"/>
        <v xml:space="preserve"> </v>
      </c>
      <c r="W49" s="184" t="str">
        <f t="shared" si="5"/>
        <v xml:space="preserve"> </v>
      </c>
      <c r="X49" s="184" t="str">
        <f t="shared" si="5"/>
        <v xml:space="preserve"> </v>
      </c>
      <c r="Y49" s="184" t="str">
        <f t="shared" si="5"/>
        <v xml:space="preserve"> </v>
      </c>
      <c r="Z49" s="185"/>
      <c r="AA49" s="186"/>
    </row>
    <row r="50" spans="1:56" ht="39" customHeight="1">
      <c r="A50" s="453" t="s">
        <v>21</v>
      </c>
      <c r="B50" s="453"/>
      <c r="C50" s="453"/>
      <c r="D50" s="453"/>
      <c r="E50" s="453"/>
      <c r="F50" s="76">
        <f t="shared" ref="F50:Y50" si="6">IF(COUNTBLANK(F6:F45)=ROWS(F6:F45)," ",IF(F49="YOK",0,100*F49/COUNTA(F6:F45)))</f>
        <v>58.823529411764703</v>
      </c>
      <c r="G50" s="76">
        <f t="shared" si="6"/>
        <v>47.058823529411768</v>
      </c>
      <c r="H50" s="76">
        <f t="shared" si="6"/>
        <v>0</v>
      </c>
      <c r="I50" s="76">
        <f t="shared" si="6"/>
        <v>52.941176470588232</v>
      </c>
      <c r="J50" s="76">
        <f>IF(COUNTBLANK(J6:J45)=ROWS(J6:J45)," ",IF(J49="YOK",0,100*J49/COUNTA(J6:J45)))</f>
        <v>41.176470588235297</v>
      </c>
      <c r="K50" s="76">
        <f t="shared" si="6"/>
        <v>35.294117647058826</v>
      </c>
      <c r="L50" s="76">
        <f t="shared" si="6"/>
        <v>35.294117647058826</v>
      </c>
      <c r="M50" s="76">
        <f t="shared" si="6"/>
        <v>29.411764705882351</v>
      </c>
      <c r="N50" s="76">
        <f>IF(COUNTBLANK(N6:N45)=ROWS(N6:N45)," ",IF(N49="YOK",0,100*N49/COUNTA(N6:N45)))</f>
        <v>23.529411764705884</v>
      </c>
      <c r="O50" s="76">
        <f t="shared" si="6"/>
        <v>47.058823529411768</v>
      </c>
      <c r="P50" s="76">
        <f t="shared" si="6"/>
        <v>41.176470588235297</v>
      </c>
      <c r="Q50" s="76">
        <f t="shared" si="6"/>
        <v>52.941176470588232</v>
      </c>
      <c r="R50" s="76">
        <f t="shared" si="6"/>
        <v>70.588235294117652</v>
      </c>
      <c r="S50" s="76">
        <f t="shared" si="6"/>
        <v>94.117647058823536</v>
      </c>
      <c r="T50" s="76">
        <f t="shared" si="6"/>
        <v>88.235294117647058</v>
      </c>
      <c r="U50" s="76" t="str">
        <f t="shared" si="6"/>
        <v xml:space="preserve"> </v>
      </c>
      <c r="V50" s="76" t="str">
        <f t="shared" si="6"/>
        <v xml:space="preserve"> </v>
      </c>
      <c r="W50" s="76" t="str">
        <f t="shared" si="6"/>
        <v xml:space="preserve"> </v>
      </c>
      <c r="X50" s="76" t="str">
        <f t="shared" si="6"/>
        <v xml:space="preserve"> </v>
      </c>
      <c r="Y50" s="76" t="str">
        <f t="shared" si="6"/>
        <v xml:space="preserve"> </v>
      </c>
      <c r="Z50" s="450"/>
      <c r="AA50" s="415"/>
    </row>
    <row r="51" spans="1:56" ht="14.25" customHeight="1">
      <c r="A51" s="453"/>
      <c r="B51" s="453"/>
      <c r="C51" s="453"/>
      <c r="D51" s="453"/>
      <c r="E51" s="453"/>
      <c r="F51" s="77" t="str">
        <f>IF(F50&lt;&gt;" ","%"," ")</f>
        <v>%</v>
      </c>
      <c r="G51" s="77" t="str">
        <f t="shared" ref="G51:Y51" si="7">IF(G50&lt;&gt;" ","%"," ")</f>
        <v>%</v>
      </c>
      <c r="H51" s="77" t="str">
        <f t="shared" si="7"/>
        <v>%</v>
      </c>
      <c r="I51" s="77" t="str">
        <f t="shared" si="7"/>
        <v>%</v>
      </c>
      <c r="J51" s="77" t="str">
        <f t="shared" si="7"/>
        <v>%</v>
      </c>
      <c r="K51" s="77" t="str">
        <f t="shared" si="7"/>
        <v>%</v>
      </c>
      <c r="L51" s="77" t="str">
        <f t="shared" si="7"/>
        <v>%</v>
      </c>
      <c r="M51" s="77" t="str">
        <f t="shared" si="7"/>
        <v>%</v>
      </c>
      <c r="N51" s="77" t="str">
        <f t="shared" si="7"/>
        <v>%</v>
      </c>
      <c r="O51" s="77" t="str">
        <f t="shared" si="7"/>
        <v>%</v>
      </c>
      <c r="P51" s="77" t="str">
        <f t="shared" si="7"/>
        <v>%</v>
      </c>
      <c r="Q51" s="77" t="str">
        <f t="shared" si="7"/>
        <v>%</v>
      </c>
      <c r="R51" s="77" t="str">
        <f t="shared" si="7"/>
        <v>%</v>
      </c>
      <c r="S51" s="77" t="str">
        <f t="shared" si="7"/>
        <v>%</v>
      </c>
      <c r="T51" s="77" t="str">
        <f t="shared" si="7"/>
        <v>%</v>
      </c>
      <c r="U51" s="77" t="str">
        <f t="shared" si="7"/>
        <v xml:space="preserve"> </v>
      </c>
      <c r="V51" s="77" t="str">
        <f t="shared" si="7"/>
        <v xml:space="preserve"> </v>
      </c>
      <c r="W51" s="77" t="str">
        <f t="shared" si="7"/>
        <v xml:space="preserve"> </v>
      </c>
      <c r="X51" s="77" t="str">
        <f t="shared" si="7"/>
        <v xml:space="preserve"> </v>
      </c>
      <c r="Y51" s="77" t="str">
        <f t="shared" si="7"/>
        <v xml:space="preserve"> </v>
      </c>
      <c r="Z51" s="450"/>
      <c r="AA51" s="415"/>
    </row>
    <row r="52" spans="1:56" ht="29.25" customHeight="1">
      <c r="A52" s="453" t="s">
        <v>20</v>
      </c>
      <c r="B52" s="453"/>
      <c r="C52" s="453"/>
      <c r="D52" s="453"/>
      <c r="E52" s="453"/>
      <c r="F52" s="184" t="str">
        <f t="shared" ref="F52:Y52" si="8">IF(COUNTBLANK(F6:F45)=ROWS(F6:F45)," ",IF(COUNTIF(F6:F45,0)=0,"YOK",COUNTIF(F6:F45,0)))</f>
        <v>YOK</v>
      </c>
      <c r="G52" s="184" t="str">
        <f t="shared" si="8"/>
        <v>YOK</v>
      </c>
      <c r="H52" s="184" t="str">
        <f t="shared" si="8"/>
        <v>YOK</v>
      </c>
      <c r="I52" s="184" t="str">
        <f t="shared" si="8"/>
        <v>YOK</v>
      </c>
      <c r="J52" s="184" t="str">
        <f t="shared" si="8"/>
        <v>YOK</v>
      </c>
      <c r="K52" s="184" t="str">
        <f t="shared" si="8"/>
        <v>YOK</v>
      </c>
      <c r="L52" s="184" t="str">
        <f t="shared" si="8"/>
        <v>YOK</v>
      </c>
      <c r="M52" s="184" t="str">
        <f t="shared" si="8"/>
        <v>YOK</v>
      </c>
      <c r="N52" s="184" t="str">
        <f t="shared" si="8"/>
        <v>YOK</v>
      </c>
      <c r="O52" s="184" t="str">
        <f t="shared" si="8"/>
        <v>YOK</v>
      </c>
      <c r="P52" s="184" t="str">
        <f t="shared" si="8"/>
        <v>YOK</v>
      </c>
      <c r="Q52" s="184" t="str">
        <f t="shared" si="8"/>
        <v>YOK</v>
      </c>
      <c r="R52" s="184" t="str">
        <f t="shared" si="8"/>
        <v>YOK</v>
      </c>
      <c r="S52" s="184" t="str">
        <f t="shared" si="8"/>
        <v>YOK</v>
      </c>
      <c r="T52" s="184" t="str">
        <f t="shared" si="8"/>
        <v>YOK</v>
      </c>
      <c r="U52" s="184" t="str">
        <f t="shared" si="8"/>
        <v xml:space="preserve"> </v>
      </c>
      <c r="V52" s="184" t="str">
        <f t="shared" si="8"/>
        <v xml:space="preserve"> </v>
      </c>
      <c r="W52" s="184" t="str">
        <f t="shared" si="8"/>
        <v xml:space="preserve"> </v>
      </c>
      <c r="X52" s="184" t="str">
        <f t="shared" si="8"/>
        <v xml:space="preserve"> </v>
      </c>
      <c r="Y52" s="184" t="str">
        <f t="shared" si="8"/>
        <v xml:space="preserve"> </v>
      </c>
      <c r="Z52" s="185"/>
      <c r="AA52" s="186"/>
    </row>
    <row r="53" spans="1:56" ht="28.5" customHeight="1">
      <c r="A53" s="453" t="s">
        <v>22</v>
      </c>
      <c r="B53" s="453"/>
      <c r="C53" s="453"/>
      <c r="D53" s="453"/>
      <c r="E53" s="453"/>
      <c r="F53" s="76">
        <f t="shared" ref="F53:Y53" si="9">IF(COUNTBLANK(F6:F45)=ROWS(F6:F45)," ",IF(F52="YOK",0,100*F52/COUNTA(F6:F45)))</f>
        <v>0</v>
      </c>
      <c r="G53" s="76">
        <f t="shared" si="9"/>
        <v>0</v>
      </c>
      <c r="H53" s="76">
        <f t="shared" si="9"/>
        <v>0</v>
      </c>
      <c r="I53" s="76">
        <f t="shared" si="9"/>
        <v>0</v>
      </c>
      <c r="J53" s="76">
        <f t="shared" si="9"/>
        <v>0</v>
      </c>
      <c r="K53" s="76">
        <f t="shared" si="9"/>
        <v>0</v>
      </c>
      <c r="L53" s="76">
        <f t="shared" si="9"/>
        <v>0</v>
      </c>
      <c r="M53" s="76">
        <f t="shared" si="9"/>
        <v>0</v>
      </c>
      <c r="N53" s="76">
        <f t="shared" si="9"/>
        <v>0</v>
      </c>
      <c r="O53" s="76">
        <f t="shared" si="9"/>
        <v>0</v>
      </c>
      <c r="P53" s="76">
        <f t="shared" si="9"/>
        <v>0</v>
      </c>
      <c r="Q53" s="76">
        <f t="shared" si="9"/>
        <v>0</v>
      </c>
      <c r="R53" s="76">
        <f t="shared" si="9"/>
        <v>0</v>
      </c>
      <c r="S53" s="76">
        <f t="shared" si="9"/>
        <v>0</v>
      </c>
      <c r="T53" s="76">
        <f t="shared" si="9"/>
        <v>0</v>
      </c>
      <c r="U53" s="76" t="str">
        <f t="shared" si="9"/>
        <v xml:space="preserve"> </v>
      </c>
      <c r="V53" s="76" t="str">
        <f t="shared" si="9"/>
        <v xml:space="preserve"> </v>
      </c>
      <c r="W53" s="76" t="str">
        <f t="shared" si="9"/>
        <v xml:space="preserve"> </v>
      </c>
      <c r="X53" s="76" t="str">
        <f t="shared" si="9"/>
        <v xml:space="preserve"> </v>
      </c>
      <c r="Y53" s="76" t="str">
        <f t="shared" si="9"/>
        <v xml:space="preserve"> </v>
      </c>
      <c r="Z53" s="450"/>
      <c r="AA53" s="415"/>
    </row>
    <row r="54" spans="1:56" ht="12.75" customHeight="1">
      <c r="A54" s="462"/>
      <c r="B54" s="462"/>
      <c r="C54" s="462"/>
      <c r="D54" s="462"/>
      <c r="E54" s="462"/>
      <c r="F54" s="178" t="str">
        <f>IF(F53&lt;&gt;" ","%"," ")</f>
        <v>%</v>
      </c>
      <c r="G54" s="178" t="str">
        <f t="shared" ref="G54:Y54" si="10">IF(G53&lt;&gt;" ","%"," ")</f>
        <v>%</v>
      </c>
      <c r="H54" s="178" t="str">
        <f t="shared" si="10"/>
        <v>%</v>
      </c>
      <c r="I54" s="178" t="str">
        <f t="shared" si="10"/>
        <v>%</v>
      </c>
      <c r="J54" s="178" t="str">
        <f t="shared" si="10"/>
        <v>%</v>
      </c>
      <c r="K54" s="178" t="str">
        <f t="shared" si="10"/>
        <v>%</v>
      </c>
      <c r="L54" s="178" t="str">
        <f t="shared" si="10"/>
        <v>%</v>
      </c>
      <c r="M54" s="178" t="str">
        <f t="shared" si="10"/>
        <v>%</v>
      </c>
      <c r="N54" s="178" t="str">
        <f t="shared" si="10"/>
        <v>%</v>
      </c>
      <c r="O54" s="178" t="str">
        <f t="shared" si="10"/>
        <v>%</v>
      </c>
      <c r="P54" s="178" t="str">
        <f t="shared" si="10"/>
        <v>%</v>
      </c>
      <c r="Q54" s="178" t="str">
        <f t="shared" si="10"/>
        <v>%</v>
      </c>
      <c r="R54" s="178" t="str">
        <f t="shared" si="10"/>
        <v>%</v>
      </c>
      <c r="S54" s="178" t="str">
        <f t="shared" si="10"/>
        <v>%</v>
      </c>
      <c r="T54" s="178" t="str">
        <f t="shared" si="10"/>
        <v>%</v>
      </c>
      <c r="U54" s="178" t="str">
        <f t="shared" si="10"/>
        <v xml:space="preserve"> </v>
      </c>
      <c r="V54" s="178" t="str">
        <f t="shared" si="10"/>
        <v xml:space="preserve"> </v>
      </c>
      <c r="W54" s="178" t="str">
        <f t="shared" si="10"/>
        <v xml:space="preserve"> </v>
      </c>
      <c r="X54" s="178" t="str">
        <f t="shared" si="10"/>
        <v xml:space="preserve"> </v>
      </c>
      <c r="Y54" s="178" t="str">
        <f t="shared" si="10"/>
        <v xml:space="preserve"> </v>
      </c>
      <c r="Z54" s="451"/>
      <c r="AA54" s="416"/>
    </row>
    <row r="55" spans="1:56" ht="34.5" customHeight="1">
      <c r="A55" s="482" t="s">
        <v>16</v>
      </c>
      <c r="B55" s="482"/>
      <c r="C55" s="482"/>
      <c r="D55" s="482"/>
      <c r="E55" s="482"/>
      <c r="F55" s="182">
        <f>IF(F4=" "," ",IF(COUNTBLANK(F6:F45)=ROWS(F6:F45)," ",F48*100/F4))</f>
        <v>72.268907563025209</v>
      </c>
      <c r="G55" s="182">
        <f t="shared" ref="G55:Y55" si="11">IF(G4=" "," ",IF(COUNTBLANK(G6:G45)=ROWS(G6:G45)," ",G48*100/G4))</f>
        <v>70.588235294117652</v>
      </c>
      <c r="H55" s="182">
        <f t="shared" si="11"/>
        <v>28.571428571428573</v>
      </c>
      <c r="I55" s="182">
        <f t="shared" si="11"/>
        <v>81.512605042016816</v>
      </c>
      <c r="J55" s="182">
        <f t="shared" si="11"/>
        <v>72.268907563025209</v>
      </c>
      <c r="K55" s="182">
        <f t="shared" si="11"/>
        <v>68.907563025210081</v>
      </c>
      <c r="L55" s="182">
        <f t="shared" si="11"/>
        <v>65.546218487394952</v>
      </c>
      <c r="M55" s="182">
        <f t="shared" si="11"/>
        <v>66.386554621848745</v>
      </c>
      <c r="N55" s="182">
        <f t="shared" si="11"/>
        <v>68.067226890756302</v>
      </c>
      <c r="O55" s="182">
        <f t="shared" si="11"/>
        <v>82.352941176470594</v>
      </c>
      <c r="P55" s="182">
        <f t="shared" si="11"/>
        <v>77.310924369747909</v>
      </c>
      <c r="Q55" s="182">
        <f t="shared" si="11"/>
        <v>77.310924369747909</v>
      </c>
      <c r="R55" s="182">
        <f t="shared" si="11"/>
        <v>101.96078431372548</v>
      </c>
      <c r="S55" s="182">
        <f t="shared" si="11"/>
        <v>97.64705882352942</v>
      </c>
      <c r="T55" s="182">
        <f t="shared" si="11"/>
        <v>95.294117647058812</v>
      </c>
      <c r="U55" s="182" t="str">
        <f t="shared" si="11"/>
        <v xml:space="preserve"> </v>
      </c>
      <c r="V55" s="182" t="str">
        <f t="shared" si="11"/>
        <v xml:space="preserve"> </v>
      </c>
      <c r="W55" s="182" t="str">
        <f t="shared" si="11"/>
        <v xml:space="preserve"> </v>
      </c>
      <c r="X55" s="182" t="str">
        <f t="shared" si="11"/>
        <v xml:space="preserve"> </v>
      </c>
      <c r="Y55" s="182" t="str">
        <f t="shared" si="11"/>
        <v xml:space="preserve"> </v>
      </c>
      <c r="Z55" s="423"/>
      <c r="AA55" s="424"/>
    </row>
    <row r="56" spans="1:56" ht="30" customHeight="1">
      <c r="A56" s="482"/>
      <c r="B56" s="482"/>
      <c r="C56" s="482"/>
      <c r="D56" s="482"/>
      <c r="E56" s="482"/>
      <c r="F56" s="183" t="str">
        <f>IF(F55&lt;&gt;" ","%"," ")</f>
        <v>%</v>
      </c>
      <c r="G56" s="183" t="str">
        <f t="shared" ref="G56:Y56" si="12">IF(G55&lt;&gt;" ","%"," ")</f>
        <v>%</v>
      </c>
      <c r="H56" s="183" t="str">
        <f t="shared" si="12"/>
        <v>%</v>
      </c>
      <c r="I56" s="183" t="str">
        <f t="shared" si="12"/>
        <v>%</v>
      </c>
      <c r="J56" s="183" t="str">
        <f t="shared" si="12"/>
        <v>%</v>
      </c>
      <c r="K56" s="183" t="str">
        <f t="shared" si="12"/>
        <v>%</v>
      </c>
      <c r="L56" s="183" t="str">
        <f t="shared" si="12"/>
        <v>%</v>
      </c>
      <c r="M56" s="183" t="str">
        <f t="shared" si="12"/>
        <v>%</v>
      </c>
      <c r="N56" s="183" t="str">
        <f t="shared" si="12"/>
        <v>%</v>
      </c>
      <c r="O56" s="183" t="str">
        <f t="shared" si="12"/>
        <v>%</v>
      </c>
      <c r="P56" s="182" t="str">
        <f t="shared" si="12"/>
        <v>%</v>
      </c>
      <c r="Q56" s="182" t="str">
        <f t="shared" si="12"/>
        <v>%</v>
      </c>
      <c r="R56" s="182" t="str">
        <f t="shared" si="12"/>
        <v>%</v>
      </c>
      <c r="S56" s="182" t="str">
        <f t="shared" si="12"/>
        <v>%</v>
      </c>
      <c r="T56" s="182" t="str">
        <f t="shared" si="12"/>
        <v>%</v>
      </c>
      <c r="U56" s="182" t="str">
        <f t="shared" si="12"/>
        <v xml:space="preserve"> </v>
      </c>
      <c r="V56" s="182" t="str">
        <f t="shared" si="12"/>
        <v xml:space="preserve"> </v>
      </c>
      <c r="W56" s="182" t="str">
        <f t="shared" si="12"/>
        <v xml:space="preserve"> </v>
      </c>
      <c r="X56" s="182" t="str">
        <f t="shared" si="12"/>
        <v xml:space="preserve"> </v>
      </c>
      <c r="Y56" s="182" t="str">
        <f t="shared" si="12"/>
        <v xml:space="preserve"> </v>
      </c>
      <c r="Z56" s="423"/>
      <c r="AA56" s="424"/>
    </row>
    <row r="57" spans="1:56" s="181" customFormat="1" ht="18" customHeight="1">
      <c r="A57" s="179"/>
      <c r="B57" s="179"/>
      <c r="C57" s="179"/>
      <c r="D57" s="179"/>
      <c r="E57" s="179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  <c r="AO57" s="180"/>
      <c r="AP57" s="180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</row>
    <row r="58" spans="1:56">
      <c r="A58" s="26"/>
      <c r="B58" s="26"/>
      <c r="C58" s="26"/>
      <c r="D58" s="26"/>
      <c r="E58" s="26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</row>
    <row r="59" spans="1:56" ht="9.75" customHeight="1">
      <c r="A59" s="26"/>
      <c r="B59" s="26"/>
      <c r="C59" s="26"/>
      <c r="D59" s="26"/>
      <c r="E59" s="26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</row>
    <row r="60" spans="1:56" ht="9.75" customHeight="1">
      <c r="A60" s="26"/>
      <c r="B60" s="26"/>
      <c r="C60" s="26"/>
      <c r="D60" s="26"/>
      <c r="E60" s="26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</row>
    <row r="61" spans="1:56" ht="9.75" customHeight="1">
      <c r="A61" s="26"/>
      <c r="B61" s="26"/>
      <c r="C61" s="26"/>
      <c r="D61" s="26"/>
      <c r="E61" s="26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</row>
    <row r="62" spans="1:56" ht="9.75" customHeight="1">
      <c r="A62" s="26"/>
      <c r="B62" s="26"/>
      <c r="C62" s="26"/>
      <c r="D62" s="26"/>
      <c r="E62" s="26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</row>
    <row r="63" spans="1:56" ht="9.75" customHeight="1">
      <c r="A63" s="26"/>
      <c r="B63" s="26"/>
      <c r="C63" s="26"/>
      <c r="D63" s="26"/>
      <c r="E63" s="26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</row>
    <row r="64" spans="1:56" ht="9.75" customHeight="1">
      <c r="A64" s="26"/>
      <c r="B64" s="26"/>
      <c r="C64" s="26"/>
      <c r="D64" s="26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</row>
    <row r="65" spans="1:42" ht="9.75" customHeight="1">
      <c r="A65" s="26"/>
      <c r="B65" s="26"/>
      <c r="C65" s="26"/>
      <c r="D65" s="26"/>
      <c r="E65" s="26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</row>
    <row r="66" spans="1:42" ht="9.75" customHeight="1">
      <c r="A66" s="26"/>
      <c r="B66" s="26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</row>
    <row r="67" spans="1:42" ht="9.75" customHeight="1">
      <c r="A67" s="26"/>
      <c r="B67" s="26"/>
      <c r="C67" s="26"/>
      <c r="D67" s="26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</row>
    <row r="68" spans="1:42" ht="9.75" customHeight="1">
      <c r="A68" s="29"/>
      <c r="B68" s="29"/>
      <c r="C68" s="29"/>
      <c r="D68" s="29"/>
      <c r="E68" s="29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</row>
    <row r="69" spans="1:42" ht="22.5" customHeight="1">
      <c r="A69" s="29"/>
      <c r="B69" s="29"/>
      <c r="C69" s="29"/>
      <c r="D69" s="29"/>
      <c r="E69" s="29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</row>
    <row r="70" spans="1:42" ht="21" customHeight="1">
      <c r="A70" s="29"/>
      <c r="B70" s="29"/>
      <c r="C70" s="29"/>
      <c r="D70" s="29"/>
      <c r="E70" s="29"/>
      <c r="F70" s="30"/>
      <c r="G70" s="30"/>
      <c r="H70" s="30"/>
      <c r="I70" s="30"/>
      <c r="J70" s="30"/>
      <c r="K70" s="30"/>
      <c r="L70" s="428" t="s">
        <v>40</v>
      </c>
      <c r="M70" s="429"/>
      <c r="N70" s="429"/>
      <c r="O70" s="429"/>
      <c r="P70" s="429"/>
      <c r="Q70" s="429"/>
      <c r="R70" s="429"/>
      <c r="S70" s="429"/>
      <c r="T70" s="429"/>
      <c r="U70" s="429"/>
      <c r="V70" s="429"/>
      <c r="W70" s="429"/>
      <c r="X70" s="429"/>
      <c r="Y70" s="429"/>
      <c r="Z70" s="429"/>
      <c r="AA70" s="429"/>
      <c r="AB70" s="429"/>
      <c r="AC70" s="429"/>
      <c r="AD70" s="429"/>
      <c r="AE70" s="429"/>
      <c r="AF70" s="429"/>
      <c r="AG70" s="430" t="s">
        <v>38</v>
      </c>
      <c r="AH70" s="430"/>
      <c r="AI70" s="430"/>
      <c r="AJ70" s="430"/>
      <c r="AK70" s="430"/>
      <c r="AL70" s="430"/>
      <c r="AM70" s="430"/>
      <c r="AN70" s="430"/>
      <c r="AO70" s="430"/>
      <c r="AP70" s="430"/>
    </row>
    <row r="71" spans="1:42" ht="12" customHeight="1">
      <c r="A71" s="479" t="s">
        <v>41</v>
      </c>
      <c r="B71" s="480"/>
      <c r="C71" s="480"/>
      <c r="D71" s="480"/>
      <c r="E71" s="480"/>
      <c r="F71" s="480"/>
      <c r="G71" s="480"/>
      <c r="H71" s="480"/>
      <c r="I71" s="480"/>
      <c r="J71" s="480"/>
      <c r="K71" s="48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</row>
    <row r="72" spans="1:42" ht="14.1" customHeight="1">
      <c r="A72" s="454" t="s">
        <v>24</v>
      </c>
      <c r="B72" s="454"/>
      <c r="C72" s="454"/>
      <c r="D72" s="96" t="s">
        <v>53</v>
      </c>
      <c r="E72" s="150">
        <f>IF(COUNTIF(AA6:AA45," ")=ROWS(AA6:AA45)," ",COUNTIF(AA6:AA45,"Pekiyi"))</f>
        <v>6</v>
      </c>
      <c r="F72" s="452" t="str">
        <f t="shared" ref="F72:F77" si="13">IF(E72&lt;&gt;" ","KİŞİ"," ")</f>
        <v>KİŞİ</v>
      </c>
      <c r="G72" s="452"/>
      <c r="H72" s="79" t="str">
        <f>IF(E72=" "," ","%")</f>
        <v>%</v>
      </c>
      <c r="I72" s="455">
        <f>IF(E72=" "," ",100*E72/E77)</f>
        <v>35.294117647058826</v>
      </c>
      <c r="J72" s="455"/>
      <c r="K72" s="456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</row>
    <row r="73" spans="1:42" ht="14.1" customHeight="1">
      <c r="A73" s="454" t="s">
        <v>58</v>
      </c>
      <c r="B73" s="454"/>
      <c r="C73" s="454"/>
      <c r="D73" s="96" t="s">
        <v>54</v>
      </c>
      <c r="E73" s="150">
        <f>IF(COUNTIF(AA6:AA45," ")=ROWS(AA6:AA45)," ",COUNTIF(AA6:AA45,"İyi"))</f>
        <v>5</v>
      </c>
      <c r="F73" s="452" t="str">
        <f t="shared" si="13"/>
        <v>KİŞİ</v>
      </c>
      <c r="G73" s="452"/>
      <c r="H73" s="79" t="str">
        <f>IF(E72=" "," ","%")</f>
        <v>%</v>
      </c>
      <c r="I73" s="455">
        <f>IF(E73=" "," ",100*E73/E77)</f>
        <v>29.411764705882351</v>
      </c>
      <c r="J73" s="455"/>
      <c r="K73" s="456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440"/>
      <c r="AG73" s="440"/>
      <c r="AH73" s="440"/>
      <c r="AI73" s="440"/>
      <c r="AJ73" s="440"/>
      <c r="AK73" s="440"/>
      <c r="AL73" s="440"/>
      <c r="AM73" s="440"/>
      <c r="AN73" s="440"/>
      <c r="AO73" s="31"/>
      <c r="AP73" s="31"/>
    </row>
    <row r="74" spans="1:42" ht="14.1" customHeight="1">
      <c r="A74" s="454" t="s">
        <v>60</v>
      </c>
      <c r="B74" s="454"/>
      <c r="C74" s="454"/>
      <c r="D74" s="96" t="s">
        <v>55</v>
      </c>
      <c r="E74" s="150">
        <f>IF(COUNTIF(AA6:AA45," ")=ROWS(AA6:AA45)," ",COUNTIF(AA6:AA45,"Orta"))</f>
        <v>3</v>
      </c>
      <c r="F74" s="452" t="str">
        <f t="shared" si="13"/>
        <v>KİŞİ</v>
      </c>
      <c r="G74" s="452"/>
      <c r="H74" s="79" t="str">
        <f>IF(E72=" "," ","%")</f>
        <v>%</v>
      </c>
      <c r="I74" s="455">
        <f>IF(E74=" "," ",100*E74/E77)</f>
        <v>17.647058823529413</v>
      </c>
      <c r="J74" s="455"/>
      <c r="K74" s="456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</row>
    <row r="75" spans="1:42" ht="14.1" customHeight="1">
      <c r="A75" s="454" t="s">
        <v>147</v>
      </c>
      <c r="B75" s="454"/>
      <c r="C75" s="454"/>
      <c r="D75" s="96" t="s">
        <v>56</v>
      </c>
      <c r="E75" s="150">
        <f>IF(COUNTIF(AA6:AA45," ")=ROWS(AA6:AA45)," ",COUNTIF(AA6:AA45,"Geçer"))</f>
        <v>1</v>
      </c>
      <c r="F75" s="452" t="str">
        <f t="shared" si="13"/>
        <v>KİŞİ</v>
      </c>
      <c r="G75" s="452"/>
      <c r="H75" s="79" t="str">
        <f>IF(E72=" "," ","%")</f>
        <v>%</v>
      </c>
      <c r="I75" s="455">
        <f>IF(E75=" "," ",100*E75/E77)</f>
        <v>5.882352941176471</v>
      </c>
      <c r="J75" s="455"/>
      <c r="K75" s="456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</row>
    <row r="76" spans="1:42" ht="14.1" customHeight="1">
      <c r="A76" s="454" t="s">
        <v>148</v>
      </c>
      <c r="B76" s="454"/>
      <c r="C76" s="454"/>
      <c r="D76" s="97" t="s">
        <v>57</v>
      </c>
      <c r="E76" s="150">
        <f>IF(COUNTIF(AA6:AA45," ")=ROWS(AA6:AA45)," ",COUNTIF(AA6:AA45,"Geçmez"))</f>
        <v>2</v>
      </c>
      <c r="F76" s="452" t="str">
        <f t="shared" si="13"/>
        <v>KİŞİ</v>
      </c>
      <c r="G76" s="452"/>
      <c r="H76" s="79" t="str">
        <f>IF(E72=" "," ","%")</f>
        <v>%</v>
      </c>
      <c r="I76" s="455">
        <f>IF(E76=" "," ",100*E76/E77)</f>
        <v>11.764705882352942</v>
      </c>
      <c r="J76" s="455"/>
      <c r="K76" s="456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</row>
    <row r="77" spans="1:42" ht="14.1" customHeight="1">
      <c r="A77" s="449" t="s">
        <v>25</v>
      </c>
      <c r="B77" s="449"/>
      <c r="C77" s="449"/>
      <c r="D77" s="449"/>
      <c r="E77" s="150">
        <f>IF(SUM(E72:E76)=0," ",SUM(E72:E76))</f>
        <v>17</v>
      </c>
      <c r="F77" s="477" t="str">
        <f t="shared" si="13"/>
        <v>KİŞİ</v>
      </c>
      <c r="G77" s="478"/>
      <c r="H77" s="80"/>
      <c r="I77" s="80"/>
      <c r="J77" s="80"/>
      <c r="K77" s="8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</row>
    <row r="78" spans="1:42" ht="12" customHeight="1">
      <c r="A78" s="29"/>
      <c r="B78" s="29"/>
      <c r="C78" s="29"/>
      <c r="D78" s="29"/>
      <c r="E78" s="29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</row>
    <row r="79" spans="1:42" ht="14.25" customHeight="1">
      <c r="A79" s="29"/>
      <c r="B79" s="29"/>
      <c r="C79" s="29"/>
      <c r="D79" s="29"/>
      <c r="E79" s="29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</row>
    <row r="80" spans="1:42" ht="21.75" customHeight="1">
      <c r="A80" s="431" t="s">
        <v>26</v>
      </c>
      <c r="B80" s="431"/>
      <c r="C80" s="431"/>
      <c r="D80" s="188">
        <f>IF(COUNTIF(Z6:Z45," ")=ROWS(Z6:Z45)," ",LARGE(Z6:Z45,1))</f>
        <v>95</v>
      </c>
      <c r="E80" s="443"/>
      <c r="F80" s="444"/>
      <c r="G80" s="444"/>
      <c r="H80" s="444"/>
      <c r="I80" s="444"/>
      <c r="J80" s="444"/>
      <c r="K80" s="444"/>
      <c r="L80" s="21"/>
      <c r="M80" s="429" t="s">
        <v>39</v>
      </c>
      <c r="N80" s="429"/>
      <c r="O80" s="429"/>
      <c r="P80" s="429"/>
      <c r="Q80" s="429"/>
      <c r="R80" s="429"/>
      <c r="S80" s="429"/>
      <c r="T80" s="429"/>
      <c r="U80" s="429"/>
      <c r="V80" s="429"/>
      <c r="W80" s="429"/>
      <c r="X80" s="429"/>
      <c r="Y80" s="429"/>
      <c r="Z80" s="429"/>
      <c r="AA80" s="429"/>
      <c r="AB80" s="429"/>
      <c r="AC80" s="429"/>
      <c r="AD80" s="429"/>
      <c r="AE80" s="429"/>
      <c r="AF80" s="30"/>
      <c r="AG80" s="32"/>
      <c r="AH80" s="32"/>
      <c r="AI80" s="32"/>
      <c r="AJ80" s="32"/>
      <c r="AK80" s="32"/>
      <c r="AL80" s="32"/>
      <c r="AM80" s="32"/>
      <c r="AN80" s="32"/>
      <c r="AO80" s="32"/>
      <c r="AP80" s="31"/>
    </row>
    <row r="81" spans="1:42" ht="19.5" customHeight="1">
      <c r="A81" s="431" t="s">
        <v>27</v>
      </c>
      <c r="B81" s="431"/>
      <c r="C81" s="431"/>
      <c r="D81" s="188">
        <f>IF(COUNTIF(Z6:Z27," ")=ROWS(Z6:Z27)," ",SMALL(Z6:Z27,1))</f>
        <v>40</v>
      </c>
      <c r="E81" s="443"/>
      <c r="F81" s="444"/>
      <c r="G81" s="444"/>
      <c r="H81" s="444"/>
      <c r="I81" s="444"/>
      <c r="J81" s="444"/>
      <c r="K81" s="444"/>
      <c r="L81" s="21"/>
      <c r="M81" s="2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32"/>
      <c r="AH81" s="32"/>
      <c r="AI81" s="32"/>
      <c r="AJ81" s="32"/>
      <c r="AK81" s="32"/>
      <c r="AL81" s="32"/>
      <c r="AM81" s="32"/>
      <c r="AN81" s="32"/>
      <c r="AO81" s="32"/>
      <c r="AP81" s="1"/>
    </row>
    <row r="82" spans="1:42" ht="21.75" customHeight="1">
      <c r="A82" s="431" t="s">
        <v>28</v>
      </c>
      <c r="B82" s="431"/>
      <c r="C82" s="431"/>
      <c r="D82" s="189">
        <f>Z48</f>
        <v>73.941176470588232</v>
      </c>
      <c r="E82" s="445"/>
      <c r="F82" s="446"/>
      <c r="G82" s="446"/>
      <c r="H82" s="446"/>
      <c r="I82" s="446"/>
      <c r="J82" s="446"/>
      <c r="K82" s="446"/>
      <c r="L82" s="33"/>
      <c r="M82" s="33"/>
      <c r="N82" s="7"/>
      <c r="O82" s="7"/>
      <c r="P82" s="7"/>
      <c r="Q82" s="7"/>
      <c r="R82" s="7"/>
      <c r="S82" s="7"/>
      <c r="T82" s="7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434" t="s">
        <v>32</v>
      </c>
      <c r="AH82" s="435"/>
      <c r="AI82" s="435"/>
      <c r="AJ82" s="435"/>
      <c r="AK82" s="435"/>
      <c r="AL82" s="435"/>
      <c r="AM82" s="435"/>
      <c r="AN82" s="435"/>
      <c r="AO82" s="436"/>
      <c r="AP82" s="9"/>
    </row>
    <row r="83" spans="1:42" ht="15" customHeight="1">
      <c r="A83" s="34"/>
      <c r="B83" s="34"/>
      <c r="C83" s="34"/>
      <c r="D83" s="35"/>
      <c r="E83" s="33"/>
      <c r="F83" s="35"/>
      <c r="G83" s="35"/>
      <c r="H83" s="35"/>
      <c r="I83" s="35"/>
      <c r="J83" s="35"/>
      <c r="K83" s="35"/>
      <c r="L83" s="35"/>
      <c r="M83" s="35"/>
      <c r="N83" s="7"/>
      <c r="O83" s="7"/>
      <c r="P83" s="7"/>
      <c r="Q83" s="7"/>
      <c r="R83" s="7"/>
      <c r="S83" s="7"/>
      <c r="T83" s="7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437">
        <f ca="1">TODAY()</f>
        <v>45255</v>
      </c>
      <c r="AH83" s="438"/>
      <c r="AI83" s="438"/>
      <c r="AJ83" s="438"/>
      <c r="AK83" s="438"/>
      <c r="AL83" s="438"/>
      <c r="AM83" s="438"/>
      <c r="AN83" s="438"/>
      <c r="AO83" s="439"/>
      <c r="AP83" s="8"/>
    </row>
    <row r="84" spans="1:42" ht="17.25" customHeight="1">
      <c r="A84" s="441" t="s">
        <v>29</v>
      </c>
      <c r="B84" s="442"/>
      <c r="C84" s="442"/>
      <c r="D84" s="442"/>
      <c r="E84" s="187">
        <f>IF(COUNTIF(Z6:Z45," ")=ROWS(Z6:Z45)," ",SUM(E72:E75))</f>
        <v>15</v>
      </c>
      <c r="F84" s="447" t="str">
        <f>IF(E84&lt;&gt;" ","KİŞİ"," ")</f>
        <v>KİŞİ</v>
      </c>
      <c r="G84" s="448"/>
      <c r="H84" s="187" t="str">
        <f>IF(I84=" "," ","%")</f>
        <v>%</v>
      </c>
      <c r="I84" s="432">
        <f>IF(E84=" "," ",100*E84/E77)</f>
        <v>88.235294117647058</v>
      </c>
      <c r="J84" s="433"/>
      <c r="K84" s="433"/>
      <c r="L84" s="36"/>
      <c r="M84" s="36"/>
      <c r="N84" s="10"/>
      <c r="O84" s="10"/>
      <c r="P84" s="10"/>
      <c r="Q84" s="10"/>
      <c r="R84" s="10"/>
      <c r="S84" s="10"/>
      <c r="T84" s="10"/>
      <c r="U84" s="10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425" t="str">
        <f>'K. Bilgiler'!G18</f>
        <v>Muammer ASLAN</v>
      </c>
      <c r="AH84" s="426"/>
      <c r="AI84" s="426"/>
      <c r="AJ84" s="426"/>
      <c r="AK84" s="426"/>
      <c r="AL84" s="426"/>
      <c r="AM84" s="426"/>
      <c r="AN84" s="426"/>
      <c r="AO84" s="427"/>
      <c r="AP84" s="11"/>
    </row>
    <row r="85" spans="1:42" ht="16.5" customHeight="1">
      <c r="A85" s="441" t="s">
        <v>30</v>
      </c>
      <c r="B85" s="442"/>
      <c r="C85" s="442"/>
      <c r="D85" s="442"/>
      <c r="E85" s="187">
        <f>IF(COUNTIF(Z6:Z45," ")=ROWS(Z6:Z45)," ",SUM(E76:E76))</f>
        <v>2</v>
      </c>
      <c r="F85" s="447" t="str">
        <f>IF(E85&lt;&gt;" ","KİŞİ"," ")</f>
        <v>KİŞİ</v>
      </c>
      <c r="G85" s="448"/>
      <c r="H85" s="187" t="str">
        <f>IF(I85=" "," ","%")</f>
        <v>%</v>
      </c>
      <c r="I85" s="432">
        <f>IF(E85=" "," ",100*E85/E77)</f>
        <v>11.764705882352942</v>
      </c>
      <c r="J85" s="433"/>
      <c r="K85" s="433"/>
      <c r="L85" s="36"/>
      <c r="M85" s="36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417" t="str">
        <f>'K. Bilgiler'!G20</f>
        <v>İnkılap Tarihi Öğretmeni</v>
      </c>
      <c r="AH85" s="418"/>
      <c r="AI85" s="418"/>
      <c r="AJ85" s="418"/>
      <c r="AK85" s="418"/>
      <c r="AL85" s="418"/>
      <c r="AM85" s="418"/>
      <c r="AN85" s="418"/>
      <c r="AO85" s="419"/>
      <c r="AP85" s="10"/>
    </row>
    <row r="86" spans="1:42" ht="13.5" thickBot="1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420"/>
      <c r="AH86" s="421"/>
      <c r="AI86" s="421"/>
      <c r="AJ86" s="421"/>
      <c r="AK86" s="421"/>
      <c r="AL86" s="421"/>
      <c r="AM86" s="421"/>
      <c r="AN86" s="421"/>
      <c r="AO86" s="422"/>
      <c r="AP86" s="38"/>
    </row>
    <row r="87" spans="1:42" ht="12.75" customHeight="1">
      <c r="A87" s="404" t="s">
        <v>61</v>
      </c>
      <c r="B87" s="407" t="s">
        <v>62</v>
      </c>
      <c r="C87" s="408"/>
      <c r="D87" s="46">
        <f>COUNTIF(Z6:Z45,"&lt;10")</f>
        <v>0</v>
      </c>
      <c r="E87" s="47"/>
    </row>
    <row r="88" spans="1:42" ht="15">
      <c r="A88" s="405"/>
      <c r="B88" s="409" t="s">
        <v>64</v>
      </c>
      <c r="C88" s="410"/>
      <c r="D88" s="49">
        <f>COUNTIF(Z6:Z45,"11")+COUNTIF(Z6:Z45,"12")+COUNTIF(Z6:Z45,"13")+COUNTIF(Z6:Z45,"14")+COUNTIF(Z6:Z45,"15")+COUNTIF(Z6:Z45,"16")+COUNTIF(Z6:Z45,"17")+COUNTIF(Z6:Z45,"18")+COUNTIF(Z6:Z45,"19")+COUNTIF(Z6:Z45,"20")</f>
        <v>0</v>
      </c>
      <c r="E88" s="48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42" ht="15">
      <c r="A89" s="405"/>
      <c r="B89" s="411" t="s">
        <v>65</v>
      </c>
      <c r="C89" s="412"/>
      <c r="D89" s="50">
        <f>COUNTIF(Z6:Z45,"21")+COUNTIF(Z6:Z45,"22")+COUNTIF(Z6:Z45,"23")+COUNTIF(Z6:Z45,"24")+COUNTIF(Z6:Z45,"25")+COUNTIF(Z6:Z45,"26")+COUNTIF(Z6:Z45,"27")+COUNTIF(Z6:Z45,"28")+COUNTIF(Z6:Z45,"29")+COUNTIF(Z6:Z45,"30")</f>
        <v>0</v>
      </c>
      <c r="E89" s="47"/>
    </row>
    <row r="90" spans="1:42" ht="15">
      <c r="A90" s="405"/>
      <c r="B90" s="411" t="s">
        <v>66</v>
      </c>
      <c r="C90" s="412"/>
      <c r="D90" s="50">
        <f>COUNTIF(Z6:Z45,"31")+COUNTIF(Z6:Z45,"32")+COUNTIF(Z6:Z45,"33")+COUNTIF(Z6:Z45,"34")+COUNTIF(Z6:Z45,"35")+COUNTIF(Z6:Z45,"36")+COUNTIF(Z6:Z45,"37")+COUNTIF(Z6:Z45,"38")+COUNTIF(Z6:Z45,"39")+COUNTIF(Z6:Z45,"40")</f>
        <v>1</v>
      </c>
      <c r="E90" s="47"/>
    </row>
    <row r="91" spans="1:42" ht="15">
      <c r="A91" s="405"/>
      <c r="B91" s="411" t="s">
        <v>71</v>
      </c>
      <c r="C91" s="412"/>
      <c r="D91" s="50">
        <f>COUNTIF(Z6:Z45,"41")+COUNTIF(Z6:Z45,"42")+COUNTIF(Z6:Z45,"43")+COUNTIF(Z6:Z45,"44")+COUNTIF(Z6:Z45,"45")+COUNTIF(Z6:Z45,"46")+COUNTIF(Z6:Z45,"47")+COUNTIF(Z6:Z45,"48")+COUNTIF(Z6:Z45,"49")+COUNTIF(Z6:Z45,"50")</f>
        <v>2</v>
      </c>
      <c r="E91" s="47"/>
    </row>
    <row r="92" spans="1:42" ht="15">
      <c r="A92" s="405"/>
      <c r="B92" s="411" t="s">
        <v>67</v>
      </c>
      <c r="C92" s="412"/>
      <c r="D92" s="50">
        <f>COUNTIF(Z6:Z45,"51")+COUNTIF(Z6:Z45,"52")+COUNTIF(Z6:Z45,"53")+COUNTIF(Z6:Z45,"54")+COUNTIF(Z6:Z45,"55")+COUNTIF(Z6:Z45,"56")+COUNTIF(Z6:Z45,"57")+COUNTIF(Z6:Z45,"58")+COUNTIF(Z6:Z45,"59")+COUNTIF(Z6:Z45,"60")</f>
        <v>2</v>
      </c>
      <c r="E92" s="47"/>
    </row>
    <row r="93" spans="1:42" ht="15">
      <c r="A93" s="405"/>
      <c r="B93" s="411" t="s">
        <v>68</v>
      </c>
      <c r="C93" s="412"/>
      <c r="D93" s="50">
        <f>COUNTIF(Z6:Z45,"61")+COUNTIF(Z6:Z45,"62")+COUNTIF(Z6:Z45,"63")+COUNTIF(Z6:Z45,"64")+COUNTIF(Z6:Z45,"65")+COUNTIF(Z6:Z45,"66")+COUNTIF(Z6:Z45,"67")+COUNTIF(Z6:Z45,"68")+COUNTIF(Z6:Z45,"69")+COUNTIF(Z6:Z45,"70")</f>
        <v>2</v>
      </c>
      <c r="E93" s="47"/>
    </row>
    <row r="94" spans="1:42" ht="15">
      <c r="A94" s="405"/>
      <c r="B94" s="411" t="s">
        <v>69</v>
      </c>
      <c r="C94" s="412"/>
      <c r="D94" s="50">
        <f>COUNTIF(Z6:Z45,"71")+COUNTIF(Z6:Z45,"72")+COUNTIF(Z6:Z45,"73")+COUNTIF(Z6:Z45,"74")+COUNTIF(Z6:Z45,"75")+COUNTIF(Z6:Z45,"76")+COUNTIF(Z6:Z45,"77")+COUNTIF(Z6:Z45,"78")+COUNTIF(Z6:Z45,"79")+COUNTIF(Z6:Z45,"80")</f>
        <v>2</v>
      </c>
      <c r="E94" s="47"/>
    </row>
    <row r="95" spans="1:42" ht="15">
      <c r="A95" s="405"/>
      <c r="B95" s="411" t="s">
        <v>70</v>
      </c>
      <c r="C95" s="412"/>
      <c r="D95" s="51">
        <f>COUNTIF(Z6:Z45,"81")+COUNTIF(Z6:Z45,"82")+COUNTIF(Z6:Z45,"83")+COUNTIF(Z6:Z45,"84")+COUNTIF(Z6:Z45,"85")+COUNTIF(Z6:Z45,"86")+COUNTIF(Z6:Z45,"87")+COUNTIF(Z6:Z45,"88")+COUNTIF(Z6:Z45,"89")+COUNTIF(Z6:Z45,"90")</f>
        <v>5</v>
      </c>
      <c r="E95" s="47"/>
    </row>
    <row r="96" spans="1:42" ht="15.75" thickBot="1">
      <c r="A96" s="406"/>
      <c r="B96" s="413" t="s">
        <v>63</v>
      </c>
      <c r="C96" s="414"/>
      <c r="D96" s="46">
        <f>COUNTIF(Z6:Z45,"&gt;90")</f>
        <v>3</v>
      </c>
      <c r="E96" s="47"/>
    </row>
    <row r="97" spans="1:27" ht="15">
      <c r="A97" s="466" t="s">
        <v>73</v>
      </c>
      <c r="B97" s="467"/>
      <c r="C97" s="467"/>
      <c r="D97" s="468"/>
    </row>
    <row r="98" spans="1:27" ht="18">
      <c r="A98" s="469">
        <f>IF(ISERROR(_xlfn.STDEV.P(Z6:Z45)),0,(_xlfn.STDEV.P(Z6:Z45)))</f>
        <v>16.885324600113883</v>
      </c>
      <c r="B98" s="470"/>
      <c r="C98" s="470"/>
      <c r="D98" s="471"/>
    </row>
    <row r="100" spans="1:27" ht="72.75" customHeight="1">
      <c r="V100" s="220"/>
      <c r="W100" s="220"/>
      <c r="X100" s="220"/>
      <c r="Y100" s="220"/>
      <c r="Z100" s="220"/>
    </row>
    <row r="101" spans="1:27" ht="18">
      <c r="L101" s="399" t="s">
        <v>32</v>
      </c>
      <c r="M101" s="399"/>
      <c r="N101" s="399"/>
      <c r="O101" s="399"/>
      <c r="P101" s="399"/>
      <c r="Q101" s="399"/>
      <c r="R101" s="399"/>
      <c r="S101" s="399"/>
      <c r="T101" s="399"/>
      <c r="U101" s="9"/>
      <c r="V101" s="399" t="s">
        <v>34</v>
      </c>
      <c r="W101" s="399"/>
      <c r="X101" s="399"/>
      <c r="Y101" s="399"/>
      <c r="Z101" s="399"/>
    </row>
    <row r="102" spans="1:27" ht="18">
      <c r="L102" s="400">
        <f ca="1">TODAY()</f>
        <v>45255</v>
      </c>
      <c r="M102" s="400"/>
      <c r="N102" s="400"/>
      <c r="O102" s="400"/>
      <c r="P102" s="400"/>
      <c r="Q102" s="400"/>
      <c r="R102" s="400"/>
      <c r="S102" s="400"/>
      <c r="T102" s="400"/>
      <c r="U102" s="8"/>
      <c r="V102" s="401" t="str">
        <f ca="1">CONCATENATE("…. / …. /",YEAR(TODAY()))</f>
        <v>…. / …. /2023</v>
      </c>
      <c r="W102" s="401"/>
      <c r="X102" s="401"/>
      <c r="Y102" s="401"/>
      <c r="Z102" s="401"/>
    </row>
    <row r="103" spans="1:27" ht="18">
      <c r="L103" s="402" t="str">
        <f>'K. Bilgiler'!G18</f>
        <v>Muammer ASLAN</v>
      </c>
      <c r="M103" s="402"/>
      <c r="N103" s="402"/>
      <c r="O103" s="402"/>
      <c r="P103" s="402"/>
      <c r="Q103" s="402"/>
      <c r="R103" s="402"/>
      <c r="S103" s="402"/>
      <c r="T103" s="402"/>
      <c r="U103" s="221"/>
      <c r="V103" s="402" t="str">
        <f>'K. Bilgiler'!G22</f>
        <v>SBD FACEBOOK</v>
      </c>
      <c r="W103" s="402"/>
      <c r="X103" s="402"/>
      <c r="Y103" s="402"/>
      <c r="Z103" s="402"/>
    </row>
    <row r="104" spans="1:27" ht="18">
      <c r="L104" s="393" t="str">
        <f>'K. Bilgiler'!G20</f>
        <v>İnkılap Tarihi Öğretmeni</v>
      </c>
      <c r="M104" s="393"/>
      <c r="N104" s="393"/>
      <c r="O104" s="393"/>
      <c r="P104" s="393"/>
      <c r="Q104" s="393"/>
      <c r="R104" s="393"/>
      <c r="S104" s="393"/>
      <c r="T104" s="393"/>
      <c r="U104" s="222"/>
      <c r="V104" s="394" t="s">
        <v>35</v>
      </c>
      <c r="W104" s="394"/>
      <c r="X104" s="394"/>
      <c r="Y104" s="394"/>
      <c r="Z104" s="394"/>
    </row>
    <row r="105" spans="1:27" ht="18">
      <c r="L105" s="393"/>
      <c r="M105" s="393"/>
      <c r="N105" s="393"/>
      <c r="O105" s="393"/>
      <c r="P105" s="393"/>
      <c r="Q105" s="393"/>
      <c r="R105" s="393"/>
      <c r="S105" s="393"/>
      <c r="T105" s="393"/>
      <c r="U105" s="223"/>
      <c r="V105" s="395"/>
      <c r="W105" s="395"/>
      <c r="X105" s="395"/>
      <c r="Y105" s="395"/>
      <c r="Z105" s="395"/>
      <c r="AA105" s="220"/>
    </row>
  </sheetData>
  <sheetProtection algorithmName="SHA-512" hashValue="0d7E3iiUfJBDT2TpLu+NJvgpkD2EMu5H8xLkm9AgT1QMkXiqXxza1JTLo9FA58A9DYgQsE13sORM879LsTnS3Q==" saltValue="jTidsmu1YddBLx3lj9HVxA==" spinCount="100000" sheet="1" objects="1" scenarios="1"/>
  <mergeCells count="123">
    <mergeCell ref="AA4:AA5"/>
    <mergeCell ref="C34:E34"/>
    <mergeCell ref="C29:E29"/>
    <mergeCell ref="C30:E30"/>
    <mergeCell ref="C12:E12"/>
    <mergeCell ref="C17:E17"/>
    <mergeCell ref="C18:E18"/>
    <mergeCell ref="C14:E14"/>
    <mergeCell ref="C27:E27"/>
    <mergeCell ref="C25:E25"/>
    <mergeCell ref="C31:E31"/>
    <mergeCell ref="C28:E28"/>
    <mergeCell ref="C15:E15"/>
    <mergeCell ref="C16:E16"/>
    <mergeCell ref="C19:E19"/>
    <mergeCell ref="C10:E10"/>
    <mergeCell ref="C33:E33"/>
    <mergeCell ref="C32:E32"/>
    <mergeCell ref="C37:E37"/>
    <mergeCell ref="C39:E39"/>
    <mergeCell ref="C45:E45"/>
    <mergeCell ref="Z50:Z51"/>
    <mergeCell ref="A97:D97"/>
    <mergeCell ref="A98:D98"/>
    <mergeCell ref="C7:E7"/>
    <mergeCell ref="C8:E8"/>
    <mergeCell ref="I72:K72"/>
    <mergeCell ref="A46:E46"/>
    <mergeCell ref="A48:E48"/>
    <mergeCell ref="A47:E47"/>
    <mergeCell ref="F77:G77"/>
    <mergeCell ref="A85:D85"/>
    <mergeCell ref="F85:G85"/>
    <mergeCell ref="I76:K76"/>
    <mergeCell ref="I75:K75"/>
    <mergeCell ref="A76:C76"/>
    <mergeCell ref="C43:E43"/>
    <mergeCell ref="C44:E44"/>
    <mergeCell ref="A75:C75"/>
    <mergeCell ref="A71:K71"/>
    <mergeCell ref="A55:E56"/>
    <mergeCell ref="A74:C74"/>
    <mergeCell ref="A3:E3"/>
    <mergeCell ref="Z3:AA3"/>
    <mergeCell ref="A53:E54"/>
    <mergeCell ref="A4:E4"/>
    <mergeCell ref="C5:E5"/>
    <mergeCell ref="C13:E13"/>
    <mergeCell ref="C26:E26"/>
    <mergeCell ref="C24:E24"/>
    <mergeCell ref="C9:E9"/>
    <mergeCell ref="C6:E6"/>
    <mergeCell ref="A52:E52"/>
    <mergeCell ref="AA50:AA51"/>
    <mergeCell ref="C11:E11"/>
    <mergeCell ref="C20:E20"/>
    <mergeCell ref="C21:E21"/>
    <mergeCell ref="C22:E22"/>
    <mergeCell ref="C23:E23"/>
    <mergeCell ref="C38:E38"/>
    <mergeCell ref="C35:E35"/>
    <mergeCell ref="C36:E36"/>
    <mergeCell ref="A49:E49"/>
    <mergeCell ref="C40:E40"/>
    <mergeCell ref="C41:E41"/>
    <mergeCell ref="C42:E42"/>
    <mergeCell ref="A50:E51"/>
    <mergeCell ref="A72:C72"/>
    <mergeCell ref="A73:C73"/>
    <mergeCell ref="F73:G73"/>
    <mergeCell ref="F74:G74"/>
    <mergeCell ref="F75:G75"/>
    <mergeCell ref="F72:G72"/>
    <mergeCell ref="I73:K73"/>
    <mergeCell ref="I74:K74"/>
    <mergeCell ref="AA53:AA54"/>
    <mergeCell ref="AG85:AO86"/>
    <mergeCell ref="Z55:Z56"/>
    <mergeCell ref="AA55:AA56"/>
    <mergeCell ref="AG84:AO84"/>
    <mergeCell ref="L70:AF70"/>
    <mergeCell ref="AG70:AP70"/>
    <mergeCell ref="A81:C81"/>
    <mergeCell ref="A80:C80"/>
    <mergeCell ref="M80:AE80"/>
    <mergeCell ref="I84:K84"/>
    <mergeCell ref="AG82:AO82"/>
    <mergeCell ref="AG83:AO83"/>
    <mergeCell ref="AF73:AN73"/>
    <mergeCell ref="A84:D84"/>
    <mergeCell ref="E80:K80"/>
    <mergeCell ref="E81:K81"/>
    <mergeCell ref="E82:K82"/>
    <mergeCell ref="A82:C82"/>
    <mergeCell ref="F84:G84"/>
    <mergeCell ref="A77:D77"/>
    <mergeCell ref="Z53:Z54"/>
    <mergeCell ref="I85:K85"/>
    <mergeCell ref="F76:G76"/>
    <mergeCell ref="A2:O2"/>
    <mergeCell ref="Z2:AA2"/>
    <mergeCell ref="L104:T105"/>
    <mergeCell ref="V104:Z104"/>
    <mergeCell ref="V105:Z105"/>
    <mergeCell ref="A1:Y1"/>
    <mergeCell ref="L101:T101"/>
    <mergeCell ref="V101:Z101"/>
    <mergeCell ref="L102:T102"/>
    <mergeCell ref="V102:Z102"/>
    <mergeCell ref="L103:T103"/>
    <mergeCell ref="V103:Z103"/>
    <mergeCell ref="Z1:AA1"/>
    <mergeCell ref="A87:A9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</mergeCells>
  <phoneticPr fontId="5" type="noConversion"/>
  <conditionalFormatting sqref="F55:Y55">
    <cfRule type="cellIs" dxfId="6" priority="45" stopIfTrue="1" operator="lessThan">
      <formula>50</formula>
    </cfRule>
  </conditionalFormatting>
  <conditionalFormatting sqref="F3:Y3">
    <cfRule type="expression" dxfId="5" priority="44">
      <formula>F48&gt;(F4*0.45)</formula>
    </cfRule>
  </conditionalFormatting>
  <conditionalFormatting sqref="A87:D96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{F7879AB8-5413-47E2-9226-62967EEB563C}</x14:id>
        </ext>
      </extLst>
    </cfRule>
  </conditionalFormatting>
  <conditionalFormatting sqref="D72:E76">
    <cfRule type="iconSet" priority="3">
      <iconSet iconSet="5Rating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I72:K76"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dataValidations xWindow="645" yWindow="637" count="2">
    <dataValidation allowBlank="1" showInputMessage="1" showErrorMessage="1" prompt="Öğrencinin sorudan aldığı puan değerini giriniz." sqref="F6:Y45" xr:uid="{00000000-0002-0000-0600-000000000000}"/>
    <dataValidation allowBlank="1" showInputMessage="1" showErrorMessage="1" prompt="Sorunun konusunu giriniz." sqref="F3:Y3" xr:uid="{00000000-0002-0000-0600-000001000000}"/>
  </dataValidations>
  <printOptions horizontalCentered="1"/>
  <pageMargins left="0.31496062992125984" right="0.19685039370078741" top="0.19685039370078741" bottom="0.11811023622047245" header="0.23622047244094491" footer="0.15748031496062992"/>
  <pageSetup paperSize="9" scale="36" orientation="portrait" r:id="rId1"/>
  <headerFooter alignWithMargins="0"/>
  <ignoredErrors>
    <ignoredError sqref="F52:Y52 F56 G48:H48 F48 G56:Y56 F53:Y53 H72:H76 F54:Y54 F51:Y51 F49:Y49 F50:I50 F72 I48:Y48 F73:F76 I73:I76 D80:D82 E85 F85 H84 F84 E84 J85:K85 H85 AG83 F77 K50:M50 J84:K84 O50:Y50" unlockedFormula="1"/>
    <ignoredError sqref="G55:Y55" formula="1" unlockedFormula="1"/>
    <ignoredError sqref="F55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879AB8-5413-47E2-9226-62967EEB563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A87:D96</xm:sqref>
        </x14:conditionalFormatting>
        <x14:conditionalFormatting xmlns:xm="http://schemas.microsoft.com/office/excel/2006/main">
          <x14:cfRule type="iconSet" priority="2" id="{AF1D311A-A43C-45B8-A779-50766459014D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D80:D82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BD126"/>
  <sheetViews>
    <sheetView view="pageBreakPreview" zoomScale="77" zoomScaleNormal="40" zoomScaleSheetLayoutView="77" workbookViewId="0">
      <selection sqref="A1:Y1"/>
    </sheetView>
  </sheetViews>
  <sheetFormatPr defaultRowHeight="12.75"/>
  <cols>
    <col min="1" max="1" width="5.140625" style="3" customWidth="1"/>
    <col min="2" max="2" width="6.42578125" style="3" customWidth="1"/>
    <col min="3" max="3" width="9.85546875" style="3" customWidth="1"/>
    <col min="4" max="4" width="8.7109375" style="3" customWidth="1"/>
    <col min="5" max="5" width="5.140625" style="3" customWidth="1"/>
    <col min="6" max="15" width="12.7109375" style="3" customWidth="1"/>
    <col min="16" max="25" width="7.7109375" style="3" hidden="1" customWidth="1"/>
    <col min="26" max="27" width="10.7109375" style="3" customWidth="1"/>
    <col min="28" max="16384" width="9.140625" style="3"/>
  </cols>
  <sheetData>
    <row r="1" spans="1:27" ht="17.25" customHeight="1">
      <c r="A1" s="545" t="str">
        <f>'K. Bilgiler'!G14&amp;" EĞİTİM ÖĞRETİM YILI "&amp;'K. Bilgiler'!G6</f>
        <v>2023-2024 EĞİTİM ÖĞRETİM YILI ATATÜRK ORTAOKULU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212"/>
      <c r="AA1" s="213"/>
    </row>
    <row r="2" spans="1:27" ht="16.5" customHeight="1">
      <c r="A2" s="547" t="str">
        <f>'K. Bilgiler'!G10&amp;" / "&amp;'K. Bilgiler'!G12&amp;" SINIFI "&amp;'K. Bilgiler'!G8&amp;" DERSİ "&amp;'K. Bilgiler'!G16&amp;" DÖNEM 2. SINAV ANALİZİ"</f>
        <v>8 / A SINIFI T.C. İNKILÂP TARİHİ VE ATATÜRKÇÜLÜK DERSİ I. DÖNEM DÖNEM 2. SINAV ANALİZİ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484">
        <f>'K. Bilgiler'!G26</f>
        <v>45249</v>
      </c>
      <c r="AA2" s="485"/>
    </row>
    <row r="3" spans="1:27" ht="240" customHeight="1">
      <c r="A3" s="549" t="s">
        <v>98</v>
      </c>
      <c r="B3" s="550"/>
      <c r="C3" s="550"/>
      <c r="D3" s="550"/>
      <c r="E3" s="551"/>
      <c r="F3" s="214" t="str">
        <f>'SENARYO GİR'!C6</f>
        <v>BURAYI TIKLAYIP LİSTEDEN SEÇİM YAPIN</v>
      </c>
      <c r="G3" s="214" t="str">
        <f>'SENARYO GİR'!C7</f>
        <v>SB.6.1.2. Sosyal, kültürel ve tarihî bağların toplumsal birlikteliğin oluşmasındaki yerini ve rolünü analiz eder.</v>
      </c>
      <c r="H3" s="214" t="str">
        <f>'SENARYO GİR'!C8</f>
        <v>İTA.8.2.5. Millî Mücadele’nin hazırlık döneminde Mustafa Kemal’in yaptığı çalışmaları analiz eder.</v>
      </c>
      <c r="I3" s="214" t="str">
        <f>'SENARYO GİR'!C9</f>
        <v>İTA.8.1.3. Gençlik döneminde Mustafa Kemal’in fikir hayatını etkileyen önemli kişileri ve olayları kavrar.</v>
      </c>
      <c r="J3" s="214" t="str">
        <f>'SENARYO GİR'!C10</f>
        <v>İTA.8.1.3. Gençlik döneminde Mustafa Kemal’in fikir hayatını etkileyen önemli kişileri ve olayları kavrar.</v>
      </c>
      <c r="K3" s="214" t="str">
        <f>'SENARYO GİR'!C11</f>
        <v>İTA.8.1.3. Gençlik döneminde Mustafa Kemal’in fikir hayatını etkileyen önemli kişileri ve olayları kavrar.</v>
      </c>
      <c r="L3" s="214" t="str">
        <f>'SENARYO GİR'!C12</f>
        <v>İTA.8.1.3. Gençlik döneminde Mustafa Kemal’in fikir hayatını etkileyen önemli kişileri ve olayları kavrar.</v>
      </c>
      <c r="M3" s="214" t="str">
        <f>'SENARYO GİR'!C13</f>
        <v>İTA.8.1.3. Gençlik döneminde Mustafa Kemal’in fikir hayatını etkileyen önemli kişileri ve olayları kavrar.</v>
      </c>
      <c r="N3" s="214" t="str">
        <f>'SENARYO GİR'!C14</f>
        <v>SB.5.2.1. Somut kalıntılarından yola çıkarak Anadolu ve Mezopotamya uygarlıklarının insanlık tarihine önemli katkılarını fark eder.</v>
      </c>
      <c r="O3" s="214" t="str">
        <f>'SENARYO GİR'!C15</f>
        <v>SB.5.2.2. Çevresindeki doğal varlıklar ile tarihî mekânları, nesneleri ve eserleri tanıtır.</v>
      </c>
      <c r="P3" s="214" t="str">
        <f>'SENARYO GİR'!C16</f>
        <v>SB.5.2.2. Çevresindeki doğal varlıklar ile tarihî mekânları, nesneleri ve eserleri tanıtır.</v>
      </c>
      <c r="Q3" s="214" t="str">
        <f>'SENARYO GİR'!C17</f>
        <v>SB.5.1.3. Sahip olduğu haklarının farkında olan bir birey olarak katıldığı gruplarda aldığı rollerin gerektirdiği görev ve sorumluluklara uygun davranır.</v>
      </c>
      <c r="R3" s="214" t="str">
        <f>'SENARYO GİR'!C18</f>
        <v>SB.5.1.2. Yakın çevresinde yaşanan bir örnekten yola çıkarak bir olayın çok boyutluluğunu açıklar.</v>
      </c>
      <c r="S3" s="214" t="str">
        <f>'SENARYO GİR'!C19</f>
        <v>SB.5.1.4. Çocuk olarak haklarından yararlanmaya ve bu hakların ihlal edildiği durumlara örnekler verir.</v>
      </c>
      <c r="T3" s="214" t="str">
        <f>'SENARYO GİR'!C20</f>
        <v>SB.5.2.1. Somut kalıntılarından yola çıkarak Anadolu ve Mezopotamya uygarlıklarının insanlık tarihine önemli katkılarını fark eder.</v>
      </c>
      <c r="U3" s="214">
        <f>'SENARYO GİR'!C21</f>
        <v>0</v>
      </c>
      <c r="V3" s="214">
        <f>'SENARYO GİR'!C22</f>
        <v>0</v>
      </c>
      <c r="W3" s="214">
        <f>'SENARYO GİR'!C23</f>
        <v>0</v>
      </c>
      <c r="X3" s="214">
        <f>'SENARYO GİR'!C24</f>
        <v>0</v>
      </c>
      <c r="Y3" s="214">
        <f>'SENARYO GİR'!C25</f>
        <v>0</v>
      </c>
      <c r="Z3" s="552" t="str">
        <f>'K. Bilgiler'!G24</f>
        <v>SENARYO : 1</v>
      </c>
      <c r="AA3" s="553"/>
    </row>
    <row r="4" spans="1:27" s="209" customFormat="1" ht="30.75" customHeight="1">
      <c r="A4" s="554" t="s">
        <v>15</v>
      </c>
      <c r="B4" s="555"/>
      <c r="C4" s="555"/>
      <c r="D4" s="555"/>
      <c r="E4" s="556"/>
      <c r="F4" s="210">
        <f>IF('NOT Baremi'!E13=0," ",'NOT Baremi'!E13)</f>
        <v>10</v>
      </c>
      <c r="G4" s="210">
        <f>IF('NOT Baremi'!F13=0," ",'NOT Baremi'!F13)</f>
        <v>10</v>
      </c>
      <c r="H4" s="210">
        <f>IF('NOT Baremi'!G13=0," ",'NOT Baremi'!G13)</f>
        <v>10</v>
      </c>
      <c r="I4" s="210">
        <f>IF('NOT Baremi'!H13=0," ",'NOT Baremi'!H13)</f>
        <v>10</v>
      </c>
      <c r="J4" s="210">
        <f>IF('NOT Baremi'!I13=0," ",'NOT Baremi'!I13)</f>
        <v>10</v>
      </c>
      <c r="K4" s="210">
        <f>IF('NOT Baremi'!J13=0," ",'NOT Baremi'!J13)</f>
        <v>10</v>
      </c>
      <c r="L4" s="210">
        <f>IF('NOT Baremi'!K13=0," ",'NOT Baremi'!K13)</f>
        <v>4</v>
      </c>
      <c r="M4" s="210">
        <f>IF('NOT Baremi'!L13=0," ",'NOT Baremi'!L13)</f>
        <v>10</v>
      </c>
      <c r="N4" s="210">
        <f>IF('NOT Baremi'!M13=0," ",'NOT Baremi'!M13)</f>
        <v>10</v>
      </c>
      <c r="O4" s="210">
        <f>IF('NOT Baremi'!N13=0," ",'NOT Baremi'!N13)</f>
        <v>10</v>
      </c>
      <c r="P4" s="210" t="str">
        <f>IF('NOT Baremi'!O13=0," ",'NOT Baremi'!O13)</f>
        <v xml:space="preserve"> </v>
      </c>
      <c r="Q4" s="210" t="str">
        <f>IF('NOT Baremi'!P13=0," ",'NOT Baremi'!P13)</f>
        <v xml:space="preserve"> </v>
      </c>
      <c r="R4" s="210" t="str">
        <f>IF('NOT Baremi'!Q13=0," ",'NOT Baremi'!Q13)</f>
        <v xml:space="preserve"> </v>
      </c>
      <c r="S4" s="210" t="str">
        <f>IF('NOT Baremi'!R13=0," ",'NOT Baremi'!R13)</f>
        <v xml:space="preserve"> </v>
      </c>
      <c r="T4" s="210" t="str">
        <f>IF('NOT Baremi'!S13=0," ",'NOT Baremi'!S13)</f>
        <v xml:space="preserve"> </v>
      </c>
      <c r="U4" s="210" t="str">
        <f>IF('NOT Baremi'!T13=0," ",'NOT Baremi'!T13)</f>
        <v xml:space="preserve"> </v>
      </c>
      <c r="V4" s="210" t="str">
        <f>IF('NOT Baremi'!U13=0," ",'NOT Baremi'!U13)</f>
        <v xml:space="preserve"> </v>
      </c>
      <c r="W4" s="210" t="str">
        <f>IF('NOT Baremi'!V13=0," ",'NOT Baremi'!V13)</f>
        <v xml:space="preserve"> </v>
      </c>
      <c r="X4" s="210" t="str">
        <f>IF('NOT Baremi'!W13=0," ",'NOT Baremi'!W13)</f>
        <v xml:space="preserve"> </v>
      </c>
      <c r="Y4" s="210" t="str">
        <f>IF('NOT Baremi'!X13=0," ",'NOT Baremi'!X13)</f>
        <v xml:space="preserve"> </v>
      </c>
      <c r="Z4" s="211">
        <f>IF(SUM(F4:Y4)=0," ",SUM(F4:Y4))</f>
        <v>94</v>
      </c>
      <c r="AA4" s="557" t="s">
        <v>59</v>
      </c>
    </row>
    <row r="5" spans="1:27" ht="38.25">
      <c r="A5" s="17" t="s">
        <v>0</v>
      </c>
      <c r="B5" s="17" t="s">
        <v>23</v>
      </c>
      <c r="C5" s="559" t="s">
        <v>14</v>
      </c>
      <c r="D5" s="560"/>
      <c r="E5" s="561"/>
      <c r="F5" s="14" t="str">
        <f>IF('NOT Baremi'!E8&gt;0,'NOT Baremi'!E7&amp;"."&amp;"SORU"," ")</f>
        <v>1.SORU</v>
      </c>
      <c r="G5" s="14" t="str">
        <f>IF('NOT Baremi'!F8&gt;0,'NOT Baremi'!F7&amp;"."&amp;"SORU"," ")</f>
        <v>2.SORU</v>
      </c>
      <c r="H5" s="14" t="str">
        <f>IF('NOT Baremi'!G8&gt;0,'NOT Baremi'!G7&amp;"."&amp;"SORU"," ")</f>
        <v>3.SORU</v>
      </c>
      <c r="I5" s="14" t="str">
        <f>IF('NOT Baremi'!H8&gt;0,'NOT Baremi'!H7&amp;"."&amp;"SORU"," ")</f>
        <v>4.SORU</v>
      </c>
      <c r="J5" s="14" t="str">
        <f>IF('NOT Baremi'!I8&gt;0,'NOT Baremi'!I7&amp;"."&amp;"SORU"," ")</f>
        <v>5.SORU</v>
      </c>
      <c r="K5" s="14" t="str">
        <f>IF('NOT Baremi'!J8&gt;0,'NOT Baremi'!J7&amp;"."&amp;"SORU"," ")</f>
        <v>6.SORU</v>
      </c>
      <c r="L5" s="14" t="str">
        <f>IF('NOT Baremi'!K8&gt;0,'NOT Baremi'!K7&amp;"."&amp;"SORU"," ")</f>
        <v>7.SORU</v>
      </c>
      <c r="M5" s="14" t="str">
        <f>IF('NOT Baremi'!L8&gt;0,'NOT Baremi'!L7&amp;"."&amp;"SORU"," ")</f>
        <v>8.SORU</v>
      </c>
      <c r="N5" s="14" t="str">
        <f>IF('NOT Baremi'!M8&gt;0,'NOT Baremi'!M7&amp;"."&amp;"SORU"," ")</f>
        <v>9.SORU</v>
      </c>
      <c r="O5" s="14" t="str">
        <f>IF('NOT Baremi'!N8&gt;0,'NOT Baremi'!N7&amp;"."&amp;"SORU"," ")</f>
        <v>10.SORU</v>
      </c>
      <c r="P5" s="14" t="str">
        <f>IF('NOT Baremi'!O8&gt;0,'NOT Baremi'!O7&amp;"."&amp;"SORU"," ")</f>
        <v>11.SORU</v>
      </c>
      <c r="Q5" s="14" t="str">
        <f>IF('NOT Baremi'!P8&gt;0,'NOT Baremi'!P7&amp;"."&amp;"SORU"," ")</f>
        <v>12.SORU</v>
      </c>
      <c r="R5" s="14" t="str">
        <f>IF('NOT Baremi'!Q8&gt;0,'NOT Baremi'!Q7&amp;"."&amp;"SORU"," ")</f>
        <v>13.SORU</v>
      </c>
      <c r="S5" s="14" t="str">
        <f>IF('NOT Baremi'!R8&gt;0,'NOT Baremi'!R7&amp;"."&amp;"SORU"," ")</f>
        <v>14.SORU</v>
      </c>
      <c r="T5" s="14" t="str">
        <f>IF('NOT Baremi'!S8&gt;0,'NOT Baremi'!S7&amp;"."&amp;"SORU"," ")</f>
        <v>15.SORU</v>
      </c>
      <c r="U5" s="14" t="str">
        <f>IF('NOT Baremi'!T8&gt;0,'NOT Baremi'!T7&amp;"."&amp;"SORU"," ")</f>
        <v xml:space="preserve"> </v>
      </c>
      <c r="V5" s="14" t="str">
        <f>IF('NOT Baremi'!U8&gt;0,'NOT Baremi'!U7&amp;"."&amp;"SORU"," ")</f>
        <v xml:space="preserve"> </v>
      </c>
      <c r="W5" s="14" t="str">
        <f>IF('NOT Baremi'!V8&gt;0,'NOT Baremi'!V7&amp;"."&amp;"SORU"," ")</f>
        <v xml:space="preserve"> </v>
      </c>
      <c r="X5" s="14" t="str">
        <f>IF('NOT Baremi'!W8&gt;0,'NOT Baremi'!W7&amp;"."&amp;"SORU"," ")</f>
        <v xml:space="preserve"> </v>
      </c>
      <c r="Y5" s="14" t="str">
        <f>IF('NOT Baremi'!X8&gt;0,'NOT Baremi'!X7&amp;"."&amp;"SORU"," ")</f>
        <v xml:space="preserve"> </v>
      </c>
      <c r="Z5" s="120" t="s">
        <v>18</v>
      </c>
      <c r="AA5" s="558"/>
    </row>
    <row r="6" spans="1:27" ht="12" customHeight="1">
      <c r="A6" s="18">
        <v>1</v>
      </c>
      <c r="B6" s="19">
        <f>Liste!C4</f>
        <v>200</v>
      </c>
      <c r="C6" s="536" t="str">
        <f>Liste!D4</f>
        <v>ABDULKADİR SEVİÇ</v>
      </c>
      <c r="D6" s="537"/>
      <c r="E6" s="538"/>
      <c r="F6" s="55">
        <v>10</v>
      </c>
      <c r="G6" s="55">
        <v>10</v>
      </c>
      <c r="H6" s="55">
        <v>10</v>
      </c>
      <c r="I6" s="55">
        <v>10</v>
      </c>
      <c r="J6" s="55">
        <v>10</v>
      </c>
      <c r="K6" s="55">
        <v>10</v>
      </c>
      <c r="L6" s="55">
        <v>10</v>
      </c>
      <c r="M6" s="55">
        <v>10</v>
      </c>
      <c r="N6" s="55"/>
      <c r="O6" s="55"/>
      <c r="P6" s="39"/>
      <c r="Q6" s="39"/>
      <c r="R6" s="39"/>
      <c r="S6" s="39"/>
      <c r="T6" s="39"/>
      <c r="U6" s="39"/>
      <c r="V6" s="39"/>
      <c r="W6" s="39"/>
      <c r="X6" s="39"/>
      <c r="Y6" s="39"/>
      <c r="Z6" s="16">
        <f t="shared" ref="Z6:Z50" si="0">IF(COUNTBLANK(F6:Y6)=COLUMNS(F6:Y6)," ",IF(SUM(F6:Y6)=0,0,SUM(F6:Y6)))</f>
        <v>80</v>
      </c>
      <c r="AA6" s="16" t="str">
        <f>IF(Z6=" "," ",IF(Z6&gt;=85,"Pekiyi",IF(Z6&gt;=70,"İyi",IF(Z6&gt;=55,"Orta",IF(Z6&gt;=50,"Geçer",IF(Z6&gt;=0,"Geçmez",0))))))</f>
        <v>İyi</v>
      </c>
    </row>
    <row r="7" spans="1:27" ht="12" customHeight="1">
      <c r="A7" s="18">
        <v>2</v>
      </c>
      <c r="B7" s="19">
        <f>Liste!C5</f>
        <v>204</v>
      </c>
      <c r="C7" s="536" t="str">
        <f>Liste!D5</f>
        <v>BİRSEN BİLGİ</v>
      </c>
      <c r="D7" s="537"/>
      <c r="E7" s="538"/>
      <c r="F7" s="55">
        <v>10</v>
      </c>
      <c r="G7" s="55">
        <v>10</v>
      </c>
      <c r="H7" s="55">
        <v>10</v>
      </c>
      <c r="I7" s="55">
        <v>10</v>
      </c>
      <c r="J7" s="55">
        <v>10</v>
      </c>
      <c r="K7" s="55">
        <v>10</v>
      </c>
      <c r="L7" s="55">
        <v>10</v>
      </c>
      <c r="M7" s="55">
        <v>10</v>
      </c>
      <c r="N7" s="55"/>
      <c r="O7" s="55"/>
      <c r="P7" s="39"/>
      <c r="Q7" s="39"/>
      <c r="R7" s="39"/>
      <c r="S7" s="39"/>
      <c r="T7" s="39"/>
      <c r="U7" s="39"/>
      <c r="V7" s="39"/>
      <c r="W7" s="39"/>
      <c r="X7" s="39"/>
      <c r="Y7" s="39"/>
      <c r="Z7" s="16">
        <f t="shared" si="0"/>
        <v>80</v>
      </c>
      <c r="AA7" s="16" t="str">
        <f t="shared" ref="AA7:AA50" si="1">IF(Z7=" "," ",IF(Z7&gt;=85,"Pekiyi",IF(Z7&gt;=70,"İyi",IF(Z7&gt;=55,"Orta",IF(Z7&gt;=50,"Geçer",IF(Z7&gt;=0,"Geçmez",0))))))</f>
        <v>İyi</v>
      </c>
    </row>
    <row r="8" spans="1:27" ht="12" customHeight="1">
      <c r="A8" s="18">
        <v>3</v>
      </c>
      <c r="B8" s="19">
        <f>Liste!C6</f>
        <v>205</v>
      </c>
      <c r="C8" s="536" t="str">
        <f>Liste!D6</f>
        <v>CENNET YAREN EKSEM</v>
      </c>
      <c r="D8" s="537"/>
      <c r="E8" s="538"/>
      <c r="F8" s="55">
        <v>10</v>
      </c>
      <c r="G8" s="55">
        <v>10</v>
      </c>
      <c r="H8" s="55">
        <v>10</v>
      </c>
      <c r="I8" s="55">
        <v>10</v>
      </c>
      <c r="J8" s="55">
        <v>10</v>
      </c>
      <c r="K8" s="55">
        <v>10</v>
      </c>
      <c r="L8" s="55">
        <v>10</v>
      </c>
      <c r="M8" s="55">
        <v>10</v>
      </c>
      <c r="N8" s="55"/>
      <c r="O8" s="55"/>
      <c r="P8" s="39"/>
      <c r="Q8" s="39"/>
      <c r="R8" s="39"/>
      <c r="S8" s="39"/>
      <c r="T8" s="39"/>
      <c r="U8" s="39"/>
      <c r="V8" s="39"/>
      <c r="W8" s="39"/>
      <c r="X8" s="39"/>
      <c r="Y8" s="39"/>
      <c r="Z8" s="16">
        <f t="shared" si="0"/>
        <v>80</v>
      </c>
      <c r="AA8" s="16" t="str">
        <f t="shared" si="1"/>
        <v>İyi</v>
      </c>
    </row>
    <row r="9" spans="1:27" ht="12" customHeight="1">
      <c r="A9" s="18">
        <v>4</v>
      </c>
      <c r="B9" s="19">
        <f>Liste!C7</f>
        <v>206</v>
      </c>
      <c r="C9" s="536" t="str">
        <f>Liste!D7</f>
        <v>DÖNE AVCI</v>
      </c>
      <c r="D9" s="537"/>
      <c r="E9" s="538"/>
      <c r="F9" s="55">
        <v>10</v>
      </c>
      <c r="G9" s="55">
        <v>10</v>
      </c>
      <c r="H9" s="55">
        <v>10</v>
      </c>
      <c r="I9" s="55">
        <v>10</v>
      </c>
      <c r="J9" s="55">
        <v>10</v>
      </c>
      <c r="K9" s="55">
        <v>10</v>
      </c>
      <c r="L9" s="55">
        <v>10</v>
      </c>
      <c r="M9" s="55">
        <v>10</v>
      </c>
      <c r="N9" s="55"/>
      <c r="O9" s="55"/>
      <c r="P9" s="39"/>
      <c r="Q9" s="39"/>
      <c r="R9" s="39"/>
      <c r="S9" s="39"/>
      <c r="T9" s="39"/>
      <c r="U9" s="39"/>
      <c r="V9" s="39"/>
      <c r="W9" s="39"/>
      <c r="X9" s="39"/>
      <c r="Y9" s="39"/>
      <c r="Z9" s="16">
        <f t="shared" si="0"/>
        <v>80</v>
      </c>
      <c r="AA9" s="16" t="str">
        <f t="shared" si="1"/>
        <v>İyi</v>
      </c>
    </row>
    <row r="10" spans="1:27" ht="12" customHeight="1">
      <c r="A10" s="18">
        <v>5</v>
      </c>
      <c r="B10" s="19">
        <f>Liste!C8</f>
        <v>208</v>
      </c>
      <c r="C10" s="536" t="str">
        <f>Liste!D8</f>
        <v>ELA NUR TAVUKÇU</v>
      </c>
      <c r="D10" s="537"/>
      <c r="E10" s="538"/>
      <c r="F10" s="55">
        <v>10</v>
      </c>
      <c r="G10" s="55">
        <v>10</v>
      </c>
      <c r="H10" s="55">
        <v>10</v>
      </c>
      <c r="I10" s="55">
        <v>10</v>
      </c>
      <c r="J10" s="55">
        <v>10</v>
      </c>
      <c r="K10" s="55">
        <v>10</v>
      </c>
      <c r="L10" s="55">
        <v>10</v>
      </c>
      <c r="M10" s="55">
        <v>10</v>
      </c>
      <c r="N10" s="55"/>
      <c r="O10" s="55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16">
        <f t="shared" si="0"/>
        <v>80</v>
      </c>
      <c r="AA10" s="16" t="str">
        <f t="shared" si="1"/>
        <v>İyi</v>
      </c>
    </row>
    <row r="11" spans="1:27" ht="12" customHeight="1">
      <c r="A11" s="18">
        <v>6</v>
      </c>
      <c r="B11" s="19">
        <f>Liste!C9</f>
        <v>209</v>
      </c>
      <c r="C11" s="536" t="str">
        <f>Liste!D9</f>
        <v>ELİF EKİM</v>
      </c>
      <c r="D11" s="537"/>
      <c r="E11" s="538"/>
      <c r="F11" s="55">
        <v>10</v>
      </c>
      <c r="G11" s="55">
        <v>10</v>
      </c>
      <c r="H11" s="55">
        <v>10</v>
      </c>
      <c r="I11" s="55">
        <v>10</v>
      </c>
      <c r="J11" s="55">
        <v>10</v>
      </c>
      <c r="K11" s="55">
        <v>10</v>
      </c>
      <c r="L11" s="55">
        <v>10</v>
      </c>
      <c r="M11" s="55">
        <v>10</v>
      </c>
      <c r="N11" s="55"/>
      <c r="O11" s="55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16">
        <f t="shared" si="0"/>
        <v>80</v>
      </c>
      <c r="AA11" s="16" t="str">
        <f t="shared" si="1"/>
        <v>İyi</v>
      </c>
    </row>
    <row r="12" spans="1:27" ht="12" customHeight="1">
      <c r="A12" s="18">
        <v>7</v>
      </c>
      <c r="B12" s="19">
        <f>Liste!C10</f>
        <v>211</v>
      </c>
      <c r="C12" s="536" t="str">
        <f>Liste!D10</f>
        <v>EROL SERT</v>
      </c>
      <c r="D12" s="537"/>
      <c r="E12" s="538"/>
      <c r="F12" s="55">
        <v>10</v>
      </c>
      <c r="G12" s="55">
        <v>10</v>
      </c>
      <c r="H12" s="55">
        <v>10</v>
      </c>
      <c r="I12" s="55">
        <v>10</v>
      </c>
      <c r="J12" s="55">
        <v>10</v>
      </c>
      <c r="K12" s="55">
        <v>10</v>
      </c>
      <c r="L12" s="55">
        <v>10</v>
      </c>
      <c r="M12" s="55">
        <v>10</v>
      </c>
      <c r="N12" s="55"/>
      <c r="O12" s="55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16">
        <f t="shared" si="0"/>
        <v>80</v>
      </c>
      <c r="AA12" s="16" t="str">
        <f t="shared" si="1"/>
        <v>İyi</v>
      </c>
    </row>
    <row r="13" spans="1:27" ht="12" customHeight="1">
      <c r="A13" s="18">
        <v>8</v>
      </c>
      <c r="B13" s="19">
        <f>Liste!C11</f>
        <v>213</v>
      </c>
      <c r="C13" s="536" t="str">
        <f>Liste!D11</f>
        <v>ALİ VELİ</v>
      </c>
      <c r="D13" s="537"/>
      <c r="E13" s="538"/>
      <c r="F13" s="55">
        <v>10</v>
      </c>
      <c r="G13" s="55">
        <v>10</v>
      </c>
      <c r="H13" s="55">
        <v>10</v>
      </c>
      <c r="I13" s="55">
        <v>10</v>
      </c>
      <c r="J13" s="55">
        <v>10</v>
      </c>
      <c r="K13" s="55">
        <v>10</v>
      </c>
      <c r="L13" s="55">
        <v>10</v>
      </c>
      <c r="M13" s="55">
        <v>10</v>
      </c>
      <c r="N13" s="55"/>
      <c r="O13" s="55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16">
        <f t="shared" si="0"/>
        <v>80</v>
      </c>
      <c r="AA13" s="16" t="str">
        <f t="shared" si="1"/>
        <v>İyi</v>
      </c>
    </row>
    <row r="14" spans="1:27" ht="12" customHeight="1">
      <c r="A14" s="18">
        <v>9</v>
      </c>
      <c r="B14" s="19">
        <f>Liste!C12</f>
        <v>215</v>
      </c>
      <c r="C14" s="536" t="str">
        <f>Liste!D12</f>
        <v>FURKAN AYDIN</v>
      </c>
      <c r="D14" s="537"/>
      <c r="E14" s="538"/>
      <c r="F14" s="55">
        <v>10</v>
      </c>
      <c r="G14" s="55">
        <v>10</v>
      </c>
      <c r="H14" s="55">
        <v>10</v>
      </c>
      <c r="I14" s="55">
        <v>10</v>
      </c>
      <c r="J14" s="55">
        <v>10</v>
      </c>
      <c r="K14" s="55">
        <v>10</v>
      </c>
      <c r="L14" s="55">
        <v>10</v>
      </c>
      <c r="M14" s="55">
        <v>10</v>
      </c>
      <c r="N14" s="55"/>
      <c r="O14" s="55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16">
        <f t="shared" si="0"/>
        <v>80</v>
      </c>
      <c r="AA14" s="16" t="str">
        <f t="shared" si="1"/>
        <v>İyi</v>
      </c>
    </row>
    <row r="15" spans="1:27" ht="12" customHeight="1">
      <c r="A15" s="18">
        <v>10</v>
      </c>
      <c r="B15" s="19">
        <f>Liste!C13</f>
        <v>219</v>
      </c>
      <c r="C15" s="536" t="str">
        <f>Liste!D13</f>
        <v>İREM NUR ÇELİK</v>
      </c>
      <c r="D15" s="537"/>
      <c r="E15" s="538"/>
      <c r="F15" s="55">
        <v>10</v>
      </c>
      <c r="G15" s="55">
        <v>10</v>
      </c>
      <c r="H15" s="55">
        <v>10</v>
      </c>
      <c r="I15" s="55">
        <v>10</v>
      </c>
      <c r="J15" s="55">
        <v>10</v>
      </c>
      <c r="K15" s="55">
        <v>10</v>
      </c>
      <c r="L15" s="55">
        <v>10</v>
      </c>
      <c r="M15" s="55">
        <v>10</v>
      </c>
      <c r="N15" s="55"/>
      <c r="O15" s="55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16">
        <f t="shared" si="0"/>
        <v>80</v>
      </c>
      <c r="AA15" s="16" t="str">
        <f t="shared" si="1"/>
        <v>İyi</v>
      </c>
    </row>
    <row r="16" spans="1:27" ht="12" customHeight="1">
      <c r="A16" s="18">
        <v>11</v>
      </c>
      <c r="B16" s="19">
        <f>Liste!C14</f>
        <v>221</v>
      </c>
      <c r="C16" s="536" t="str">
        <f>Liste!D14</f>
        <v>MUHAMMED ALİ KÜÇÜKDEVECİ</v>
      </c>
      <c r="D16" s="537"/>
      <c r="E16" s="538"/>
      <c r="F16" s="55">
        <v>10</v>
      </c>
      <c r="G16" s="55">
        <v>10</v>
      </c>
      <c r="H16" s="55">
        <v>10</v>
      </c>
      <c r="I16" s="55">
        <v>10</v>
      </c>
      <c r="J16" s="55">
        <v>10</v>
      </c>
      <c r="K16" s="55">
        <v>10</v>
      </c>
      <c r="L16" s="55">
        <v>10</v>
      </c>
      <c r="M16" s="55">
        <v>10</v>
      </c>
      <c r="N16" s="55"/>
      <c r="O16" s="55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16">
        <f t="shared" si="0"/>
        <v>80</v>
      </c>
      <c r="AA16" s="16" t="str">
        <f t="shared" si="1"/>
        <v>İyi</v>
      </c>
    </row>
    <row r="17" spans="1:27" ht="12" customHeight="1">
      <c r="A17" s="18">
        <v>12</v>
      </c>
      <c r="B17" s="19">
        <f>Liste!C15</f>
        <v>224</v>
      </c>
      <c r="C17" s="536" t="str">
        <f>Liste!D15</f>
        <v>OĞUZHAN TUTAR</v>
      </c>
      <c r="D17" s="537"/>
      <c r="E17" s="538"/>
      <c r="F17" s="55">
        <v>10</v>
      </c>
      <c r="G17" s="55">
        <v>10</v>
      </c>
      <c r="H17" s="55">
        <v>10</v>
      </c>
      <c r="I17" s="55">
        <v>10</v>
      </c>
      <c r="J17" s="55">
        <v>10</v>
      </c>
      <c r="K17" s="55">
        <v>10</v>
      </c>
      <c r="L17" s="55">
        <v>10</v>
      </c>
      <c r="M17" s="55">
        <v>10</v>
      </c>
      <c r="N17" s="55"/>
      <c r="O17" s="55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16">
        <f t="shared" si="0"/>
        <v>80</v>
      </c>
      <c r="AA17" s="16" t="str">
        <f t="shared" si="1"/>
        <v>İyi</v>
      </c>
    </row>
    <row r="18" spans="1:27" ht="12" customHeight="1">
      <c r="A18" s="18">
        <v>13</v>
      </c>
      <c r="B18" s="19">
        <f>Liste!C16</f>
        <v>226</v>
      </c>
      <c r="C18" s="536" t="str">
        <f>Liste!D16</f>
        <v>TUĞBA AKBAŞ</v>
      </c>
      <c r="D18" s="537"/>
      <c r="E18" s="538"/>
      <c r="F18" s="55">
        <v>10</v>
      </c>
      <c r="G18" s="55">
        <v>10</v>
      </c>
      <c r="H18" s="55">
        <v>10</v>
      </c>
      <c r="I18" s="55">
        <v>10</v>
      </c>
      <c r="J18" s="55">
        <v>10</v>
      </c>
      <c r="K18" s="55">
        <v>10</v>
      </c>
      <c r="L18" s="55">
        <v>10</v>
      </c>
      <c r="M18" s="55">
        <v>10</v>
      </c>
      <c r="N18" s="55"/>
      <c r="O18" s="55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16">
        <f t="shared" si="0"/>
        <v>80</v>
      </c>
      <c r="AA18" s="16" t="str">
        <f t="shared" si="1"/>
        <v>İyi</v>
      </c>
    </row>
    <row r="19" spans="1:27" ht="12" customHeight="1">
      <c r="A19" s="18">
        <v>14</v>
      </c>
      <c r="B19" s="19">
        <f>Liste!C17</f>
        <v>227</v>
      </c>
      <c r="C19" s="536" t="str">
        <f>Liste!D17</f>
        <v>YASEMİN ÇOKMETİN</v>
      </c>
      <c r="D19" s="537"/>
      <c r="E19" s="538"/>
      <c r="F19" s="55">
        <v>10</v>
      </c>
      <c r="G19" s="55">
        <v>10</v>
      </c>
      <c r="H19" s="55">
        <v>10</v>
      </c>
      <c r="I19" s="55">
        <v>10</v>
      </c>
      <c r="J19" s="55">
        <v>10</v>
      </c>
      <c r="K19" s="55">
        <v>10</v>
      </c>
      <c r="L19" s="55">
        <v>10</v>
      </c>
      <c r="M19" s="55">
        <v>10</v>
      </c>
      <c r="N19" s="55"/>
      <c r="O19" s="55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16">
        <f t="shared" si="0"/>
        <v>80</v>
      </c>
      <c r="AA19" s="16" t="str">
        <f t="shared" si="1"/>
        <v>İyi</v>
      </c>
    </row>
    <row r="20" spans="1:27" ht="12" customHeight="1">
      <c r="A20" s="18">
        <v>15</v>
      </c>
      <c r="B20" s="19">
        <f>Liste!C18</f>
        <v>228</v>
      </c>
      <c r="C20" s="536" t="str">
        <f>Liste!D18</f>
        <v>YASİN SARICA</v>
      </c>
      <c r="D20" s="537"/>
      <c r="E20" s="538"/>
      <c r="F20" s="55">
        <v>10</v>
      </c>
      <c r="G20" s="55">
        <v>10</v>
      </c>
      <c r="H20" s="55">
        <v>10</v>
      </c>
      <c r="I20" s="55">
        <v>10</v>
      </c>
      <c r="J20" s="55">
        <v>10</v>
      </c>
      <c r="K20" s="55">
        <v>10</v>
      </c>
      <c r="L20" s="55">
        <v>10</v>
      </c>
      <c r="M20" s="55">
        <v>10</v>
      </c>
      <c r="N20" s="55"/>
      <c r="O20" s="55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16">
        <f t="shared" si="0"/>
        <v>80</v>
      </c>
      <c r="AA20" s="16" t="str">
        <f t="shared" si="1"/>
        <v>İyi</v>
      </c>
    </row>
    <row r="21" spans="1:27" ht="12" customHeight="1">
      <c r="A21" s="18">
        <v>16</v>
      </c>
      <c r="B21" s="19">
        <f>Liste!C19</f>
        <v>229</v>
      </c>
      <c r="C21" s="536" t="str">
        <f>Liste!D19</f>
        <v>YETER SÜMEYYE GÜRLEK</v>
      </c>
      <c r="D21" s="537"/>
      <c r="E21" s="538"/>
      <c r="F21" s="55">
        <v>10</v>
      </c>
      <c r="G21" s="55">
        <v>10</v>
      </c>
      <c r="H21" s="55">
        <v>10</v>
      </c>
      <c r="I21" s="55">
        <v>10</v>
      </c>
      <c r="J21" s="55">
        <v>10</v>
      </c>
      <c r="K21" s="55">
        <v>10</v>
      </c>
      <c r="L21" s="55">
        <v>10</v>
      </c>
      <c r="M21" s="55">
        <v>10</v>
      </c>
      <c r="N21" s="55"/>
      <c r="O21" s="55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16">
        <f t="shared" si="0"/>
        <v>80</v>
      </c>
      <c r="AA21" s="16" t="str">
        <f t="shared" si="1"/>
        <v>İyi</v>
      </c>
    </row>
    <row r="22" spans="1:27" ht="12" customHeight="1">
      <c r="A22" s="18">
        <v>17</v>
      </c>
      <c r="B22" s="19">
        <f>Liste!C20</f>
        <v>230</v>
      </c>
      <c r="C22" s="536" t="str">
        <f>Liste!D20</f>
        <v>ZEKİ AYDIN</v>
      </c>
      <c r="D22" s="537"/>
      <c r="E22" s="538"/>
      <c r="F22" s="55">
        <v>10</v>
      </c>
      <c r="G22" s="55">
        <v>10</v>
      </c>
      <c r="H22" s="55">
        <v>10</v>
      </c>
      <c r="I22" s="55">
        <v>10</v>
      </c>
      <c r="J22" s="55">
        <v>10</v>
      </c>
      <c r="K22" s="55">
        <v>10</v>
      </c>
      <c r="L22" s="55">
        <v>10</v>
      </c>
      <c r="M22" s="55">
        <v>10</v>
      </c>
      <c r="N22" s="55"/>
      <c r="O22" s="55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16">
        <f t="shared" si="0"/>
        <v>80</v>
      </c>
      <c r="AA22" s="16" t="str">
        <f t="shared" si="1"/>
        <v>İyi</v>
      </c>
    </row>
    <row r="23" spans="1:27" ht="12" customHeight="1">
      <c r="A23" s="18">
        <v>18</v>
      </c>
      <c r="B23" s="19">
        <f>Liste!C21</f>
        <v>0</v>
      </c>
      <c r="C23" s="536">
        <f>Liste!D21</f>
        <v>0</v>
      </c>
      <c r="D23" s="537"/>
      <c r="E23" s="538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16" t="str">
        <f t="shared" si="0"/>
        <v xml:space="preserve"> </v>
      </c>
      <c r="AA23" s="16" t="str">
        <f t="shared" si="1"/>
        <v xml:space="preserve"> </v>
      </c>
    </row>
    <row r="24" spans="1:27" ht="12" customHeight="1">
      <c r="A24" s="18">
        <v>19</v>
      </c>
      <c r="B24" s="19">
        <f>Liste!C22</f>
        <v>0</v>
      </c>
      <c r="C24" s="536">
        <f>Liste!D22</f>
        <v>0</v>
      </c>
      <c r="D24" s="537"/>
      <c r="E24" s="538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16" t="str">
        <f t="shared" si="0"/>
        <v xml:space="preserve"> </v>
      </c>
      <c r="AA24" s="16" t="str">
        <f t="shared" si="1"/>
        <v xml:space="preserve"> </v>
      </c>
    </row>
    <row r="25" spans="1:27" ht="12" customHeight="1">
      <c r="A25" s="18">
        <v>20</v>
      </c>
      <c r="B25" s="19">
        <f>Liste!C23</f>
        <v>0</v>
      </c>
      <c r="C25" s="536">
        <f>Liste!D23</f>
        <v>0</v>
      </c>
      <c r="D25" s="537"/>
      <c r="E25" s="53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16" t="str">
        <f t="shared" si="0"/>
        <v xml:space="preserve"> </v>
      </c>
      <c r="AA25" s="16" t="str">
        <f t="shared" si="1"/>
        <v xml:space="preserve"> </v>
      </c>
    </row>
    <row r="26" spans="1:27" ht="12" customHeight="1">
      <c r="A26" s="18">
        <v>21</v>
      </c>
      <c r="B26" s="19">
        <f>Liste!C24</f>
        <v>0</v>
      </c>
      <c r="C26" s="536">
        <f>Liste!D24</f>
        <v>0</v>
      </c>
      <c r="D26" s="537"/>
      <c r="E26" s="538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16" t="str">
        <f t="shared" si="0"/>
        <v xml:space="preserve"> </v>
      </c>
      <c r="AA26" s="16" t="str">
        <f t="shared" si="1"/>
        <v xml:space="preserve"> </v>
      </c>
    </row>
    <row r="27" spans="1:27" ht="12" customHeight="1">
      <c r="A27" s="18">
        <v>22</v>
      </c>
      <c r="B27" s="19">
        <f>Liste!C25</f>
        <v>0</v>
      </c>
      <c r="C27" s="536">
        <f>Liste!D25</f>
        <v>0</v>
      </c>
      <c r="D27" s="537"/>
      <c r="E27" s="538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16" t="str">
        <f t="shared" si="0"/>
        <v xml:space="preserve"> </v>
      </c>
      <c r="AA27" s="16" t="str">
        <f t="shared" si="1"/>
        <v xml:space="preserve"> </v>
      </c>
    </row>
    <row r="28" spans="1:27" ht="12" customHeight="1">
      <c r="A28" s="18">
        <v>23</v>
      </c>
      <c r="B28" s="19">
        <f>Liste!C26</f>
        <v>0</v>
      </c>
      <c r="C28" s="536">
        <f>Liste!D26</f>
        <v>0</v>
      </c>
      <c r="D28" s="537"/>
      <c r="E28" s="538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16" t="str">
        <f t="shared" si="0"/>
        <v xml:space="preserve"> </v>
      </c>
      <c r="AA28" s="16" t="str">
        <f t="shared" si="1"/>
        <v xml:space="preserve"> </v>
      </c>
    </row>
    <row r="29" spans="1:27" ht="12" customHeight="1">
      <c r="A29" s="18">
        <v>24</v>
      </c>
      <c r="B29" s="19">
        <f>Liste!C27</f>
        <v>0</v>
      </c>
      <c r="C29" s="536">
        <f>Liste!D27</f>
        <v>0</v>
      </c>
      <c r="D29" s="537"/>
      <c r="E29" s="538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16" t="str">
        <f t="shared" si="0"/>
        <v xml:space="preserve"> </v>
      </c>
      <c r="AA29" s="16" t="str">
        <f t="shared" si="1"/>
        <v xml:space="preserve"> </v>
      </c>
    </row>
    <row r="30" spans="1:27" ht="12" customHeight="1">
      <c r="A30" s="18">
        <v>25</v>
      </c>
      <c r="B30" s="19">
        <f>Liste!C28</f>
        <v>0</v>
      </c>
      <c r="C30" s="536">
        <f>Liste!D28</f>
        <v>0</v>
      </c>
      <c r="D30" s="537"/>
      <c r="E30" s="538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16" t="str">
        <f t="shared" si="0"/>
        <v xml:space="preserve"> </v>
      </c>
      <c r="AA30" s="16" t="str">
        <f t="shared" si="1"/>
        <v xml:space="preserve"> </v>
      </c>
    </row>
    <row r="31" spans="1:27" ht="12" customHeight="1">
      <c r="A31" s="18">
        <v>26</v>
      </c>
      <c r="B31" s="19">
        <f>Liste!C29</f>
        <v>0</v>
      </c>
      <c r="C31" s="536">
        <f>Liste!D29</f>
        <v>0</v>
      </c>
      <c r="D31" s="537"/>
      <c r="E31" s="538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16" t="str">
        <f t="shared" si="0"/>
        <v xml:space="preserve"> </v>
      </c>
      <c r="AA31" s="16" t="str">
        <f t="shared" si="1"/>
        <v xml:space="preserve"> </v>
      </c>
    </row>
    <row r="32" spans="1:27" ht="12" customHeight="1">
      <c r="A32" s="18">
        <v>27</v>
      </c>
      <c r="B32" s="19">
        <f>Liste!C30</f>
        <v>0</v>
      </c>
      <c r="C32" s="536">
        <f>Liste!D30</f>
        <v>0</v>
      </c>
      <c r="D32" s="537"/>
      <c r="E32" s="538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16" t="str">
        <f t="shared" si="0"/>
        <v xml:space="preserve"> </v>
      </c>
      <c r="AA32" s="16" t="str">
        <f t="shared" si="1"/>
        <v xml:space="preserve"> </v>
      </c>
    </row>
    <row r="33" spans="1:27" ht="12" customHeight="1">
      <c r="A33" s="18">
        <v>28</v>
      </c>
      <c r="B33" s="19">
        <f>Liste!C31</f>
        <v>0</v>
      </c>
      <c r="C33" s="536">
        <f>Liste!D31</f>
        <v>0</v>
      </c>
      <c r="D33" s="537"/>
      <c r="E33" s="538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16" t="str">
        <f t="shared" si="0"/>
        <v xml:space="preserve"> </v>
      </c>
      <c r="AA33" s="16" t="str">
        <f t="shared" si="1"/>
        <v xml:space="preserve"> </v>
      </c>
    </row>
    <row r="34" spans="1:27" ht="12" customHeight="1">
      <c r="A34" s="18">
        <v>29</v>
      </c>
      <c r="B34" s="19">
        <f>Liste!C32</f>
        <v>0</v>
      </c>
      <c r="C34" s="536">
        <f>Liste!D32</f>
        <v>0</v>
      </c>
      <c r="D34" s="537"/>
      <c r="E34" s="538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16" t="str">
        <f t="shared" si="0"/>
        <v xml:space="preserve"> </v>
      </c>
      <c r="AA34" s="16" t="str">
        <f t="shared" si="1"/>
        <v xml:space="preserve"> </v>
      </c>
    </row>
    <row r="35" spans="1:27" ht="12" customHeight="1">
      <c r="A35" s="18">
        <v>30</v>
      </c>
      <c r="B35" s="19">
        <f>Liste!C33</f>
        <v>0</v>
      </c>
      <c r="C35" s="536">
        <f>Liste!D33</f>
        <v>0</v>
      </c>
      <c r="D35" s="537"/>
      <c r="E35" s="538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16" t="str">
        <f t="shared" si="0"/>
        <v xml:space="preserve"> </v>
      </c>
      <c r="AA35" s="16" t="str">
        <f t="shared" si="1"/>
        <v xml:space="preserve"> </v>
      </c>
    </row>
    <row r="36" spans="1:27" ht="12" customHeight="1">
      <c r="A36" s="18">
        <v>31</v>
      </c>
      <c r="B36" s="19">
        <f>Liste!C34</f>
        <v>0</v>
      </c>
      <c r="C36" s="536">
        <f>Liste!D34</f>
        <v>0</v>
      </c>
      <c r="D36" s="537"/>
      <c r="E36" s="538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16" t="str">
        <f t="shared" si="0"/>
        <v xml:space="preserve"> </v>
      </c>
      <c r="AA36" s="16" t="str">
        <f t="shared" si="1"/>
        <v xml:space="preserve"> </v>
      </c>
    </row>
    <row r="37" spans="1:27" ht="12" customHeight="1">
      <c r="A37" s="18">
        <v>32</v>
      </c>
      <c r="B37" s="19">
        <f>Liste!C35</f>
        <v>0</v>
      </c>
      <c r="C37" s="536">
        <f>Liste!D35</f>
        <v>0</v>
      </c>
      <c r="D37" s="537"/>
      <c r="E37" s="538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16" t="str">
        <f t="shared" si="0"/>
        <v xml:space="preserve"> </v>
      </c>
      <c r="AA37" s="16" t="str">
        <f t="shared" si="1"/>
        <v xml:space="preserve"> </v>
      </c>
    </row>
    <row r="38" spans="1:27" ht="12" customHeight="1">
      <c r="A38" s="18">
        <v>33</v>
      </c>
      <c r="B38" s="19">
        <f>Liste!C36</f>
        <v>0</v>
      </c>
      <c r="C38" s="536">
        <f>Liste!D36</f>
        <v>0</v>
      </c>
      <c r="D38" s="537"/>
      <c r="E38" s="538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6" t="str">
        <f t="shared" si="0"/>
        <v xml:space="preserve"> </v>
      </c>
      <c r="AA38" s="16" t="str">
        <f t="shared" si="1"/>
        <v xml:space="preserve"> </v>
      </c>
    </row>
    <row r="39" spans="1:27" ht="12" customHeight="1">
      <c r="A39" s="18">
        <v>34</v>
      </c>
      <c r="B39" s="19">
        <f>Liste!C37</f>
        <v>0</v>
      </c>
      <c r="C39" s="536">
        <f>Liste!D37</f>
        <v>0</v>
      </c>
      <c r="D39" s="537"/>
      <c r="E39" s="538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6" t="str">
        <f t="shared" si="0"/>
        <v xml:space="preserve"> </v>
      </c>
      <c r="AA39" s="16" t="str">
        <f t="shared" si="1"/>
        <v xml:space="preserve"> </v>
      </c>
    </row>
    <row r="40" spans="1:27" ht="12" customHeight="1">
      <c r="A40" s="18">
        <v>35</v>
      </c>
      <c r="B40" s="19">
        <f>Liste!C38</f>
        <v>0</v>
      </c>
      <c r="C40" s="536">
        <f>Liste!D38</f>
        <v>0</v>
      </c>
      <c r="D40" s="537"/>
      <c r="E40" s="538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6" t="str">
        <f t="shared" si="0"/>
        <v xml:space="preserve"> </v>
      </c>
      <c r="AA40" s="16" t="str">
        <f t="shared" si="1"/>
        <v xml:space="preserve"> </v>
      </c>
    </row>
    <row r="41" spans="1:27" ht="12" customHeight="1">
      <c r="A41" s="18">
        <v>36</v>
      </c>
      <c r="B41" s="19">
        <f>Liste!C39</f>
        <v>0</v>
      </c>
      <c r="C41" s="536">
        <f>Liste!D39</f>
        <v>0</v>
      </c>
      <c r="D41" s="537"/>
      <c r="E41" s="538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16" t="str">
        <f t="shared" si="0"/>
        <v xml:space="preserve"> </v>
      </c>
      <c r="AA41" s="16" t="str">
        <f t="shared" si="1"/>
        <v xml:space="preserve"> </v>
      </c>
    </row>
    <row r="42" spans="1:27" ht="12" customHeight="1">
      <c r="A42" s="18">
        <v>37</v>
      </c>
      <c r="B42" s="19">
        <f>Liste!C40</f>
        <v>0</v>
      </c>
      <c r="C42" s="536">
        <f>Liste!D40</f>
        <v>0</v>
      </c>
      <c r="D42" s="537"/>
      <c r="E42" s="538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16" t="str">
        <f t="shared" si="0"/>
        <v xml:space="preserve"> </v>
      </c>
      <c r="AA42" s="16" t="str">
        <f t="shared" si="1"/>
        <v xml:space="preserve"> </v>
      </c>
    </row>
    <row r="43" spans="1:27" ht="12" customHeight="1">
      <c r="A43" s="18">
        <v>38</v>
      </c>
      <c r="B43" s="19">
        <f>Liste!C41</f>
        <v>0</v>
      </c>
      <c r="C43" s="536">
        <f>Liste!D41</f>
        <v>0</v>
      </c>
      <c r="D43" s="537"/>
      <c r="E43" s="538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16" t="str">
        <f t="shared" si="0"/>
        <v xml:space="preserve"> </v>
      </c>
      <c r="AA43" s="16" t="str">
        <f t="shared" si="1"/>
        <v xml:space="preserve"> </v>
      </c>
    </row>
    <row r="44" spans="1:27" ht="12" customHeight="1">
      <c r="A44" s="18">
        <v>39</v>
      </c>
      <c r="B44" s="19">
        <f>Liste!C42</f>
        <v>0</v>
      </c>
      <c r="C44" s="536">
        <f>Liste!D42</f>
        <v>0</v>
      </c>
      <c r="D44" s="537"/>
      <c r="E44" s="538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16" t="str">
        <f t="shared" si="0"/>
        <v xml:space="preserve"> </v>
      </c>
      <c r="AA44" s="16" t="str">
        <f t="shared" si="1"/>
        <v xml:space="preserve"> </v>
      </c>
    </row>
    <row r="45" spans="1:27" ht="12" customHeight="1">
      <c r="A45" s="18">
        <v>40</v>
      </c>
      <c r="B45" s="19">
        <f>Liste!C43</f>
        <v>0</v>
      </c>
      <c r="C45" s="536">
        <f>Liste!D43</f>
        <v>0</v>
      </c>
      <c r="D45" s="537"/>
      <c r="E45" s="538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6" t="str">
        <f t="shared" si="0"/>
        <v xml:space="preserve"> </v>
      </c>
      <c r="AA45" s="16" t="str">
        <f t="shared" si="1"/>
        <v xml:space="preserve"> </v>
      </c>
    </row>
    <row r="46" spans="1:27" ht="12" customHeight="1">
      <c r="A46" s="18">
        <v>41</v>
      </c>
      <c r="B46" s="19">
        <f>Liste!C44</f>
        <v>0</v>
      </c>
      <c r="C46" s="536">
        <f>Liste!D44</f>
        <v>0</v>
      </c>
      <c r="D46" s="537"/>
      <c r="E46" s="538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6" t="str">
        <f t="shared" si="0"/>
        <v xml:space="preserve"> </v>
      </c>
      <c r="AA46" s="16" t="str">
        <f t="shared" si="1"/>
        <v xml:space="preserve"> </v>
      </c>
    </row>
    <row r="47" spans="1:27" ht="12" customHeight="1">
      <c r="A47" s="18">
        <v>42</v>
      </c>
      <c r="B47" s="19">
        <f>Liste!C45</f>
        <v>0</v>
      </c>
      <c r="C47" s="536">
        <f>Liste!D45</f>
        <v>0</v>
      </c>
      <c r="D47" s="537"/>
      <c r="E47" s="538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6" t="str">
        <f t="shared" si="0"/>
        <v xml:space="preserve"> </v>
      </c>
      <c r="AA47" s="16" t="str">
        <f t="shared" si="1"/>
        <v xml:space="preserve"> </v>
      </c>
    </row>
    <row r="48" spans="1:27" ht="12" customHeight="1">
      <c r="A48" s="18">
        <v>43</v>
      </c>
      <c r="B48" s="19">
        <f>Liste!C46</f>
        <v>0</v>
      </c>
      <c r="C48" s="536">
        <f>Liste!D46</f>
        <v>0</v>
      </c>
      <c r="D48" s="537"/>
      <c r="E48" s="538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6" t="str">
        <f t="shared" si="0"/>
        <v xml:space="preserve"> </v>
      </c>
      <c r="AA48" s="16" t="str">
        <f t="shared" si="1"/>
        <v xml:space="preserve"> </v>
      </c>
    </row>
    <row r="49" spans="1:27" ht="12" customHeight="1">
      <c r="A49" s="18">
        <v>44</v>
      </c>
      <c r="B49" s="19">
        <f>Liste!C47</f>
        <v>0</v>
      </c>
      <c r="C49" s="536">
        <f>Liste!D47</f>
        <v>0</v>
      </c>
      <c r="D49" s="537"/>
      <c r="E49" s="538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6" t="str">
        <f t="shared" si="0"/>
        <v xml:space="preserve"> </v>
      </c>
      <c r="AA49" s="16" t="str">
        <f t="shared" si="1"/>
        <v xml:space="preserve"> </v>
      </c>
    </row>
    <row r="50" spans="1:27" ht="12" customHeight="1">
      <c r="A50" s="18">
        <v>45</v>
      </c>
      <c r="B50" s="19">
        <f>Liste!C48</f>
        <v>0</v>
      </c>
      <c r="C50" s="536">
        <f>Liste!D48</f>
        <v>0</v>
      </c>
      <c r="D50" s="537"/>
      <c r="E50" s="538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6" t="str">
        <f t="shared" si="0"/>
        <v xml:space="preserve"> </v>
      </c>
      <c r="AA50" s="16" t="str">
        <f t="shared" si="1"/>
        <v xml:space="preserve"> </v>
      </c>
    </row>
    <row r="51" spans="1:27" ht="39.75" customHeight="1">
      <c r="A51" s="472" t="s">
        <v>12</v>
      </c>
      <c r="B51" s="473"/>
      <c r="C51" s="473"/>
      <c r="D51" s="473"/>
      <c r="E51" s="474"/>
      <c r="F51" s="15" t="str">
        <f t="shared" ref="F51:Y51" si="2">F5</f>
        <v>1.SORU</v>
      </c>
      <c r="G51" s="15" t="str">
        <f t="shared" si="2"/>
        <v>2.SORU</v>
      </c>
      <c r="H51" s="15" t="str">
        <f t="shared" si="2"/>
        <v>3.SORU</v>
      </c>
      <c r="I51" s="15" t="str">
        <f t="shared" si="2"/>
        <v>4.SORU</v>
      </c>
      <c r="J51" s="15" t="str">
        <f t="shared" si="2"/>
        <v>5.SORU</v>
      </c>
      <c r="K51" s="15" t="str">
        <f t="shared" si="2"/>
        <v>6.SORU</v>
      </c>
      <c r="L51" s="15" t="str">
        <f t="shared" si="2"/>
        <v>7.SORU</v>
      </c>
      <c r="M51" s="15" t="str">
        <f t="shared" si="2"/>
        <v>8.SORU</v>
      </c>
      <c r="N51" s="15" t="str">
        <f t="shared" si="2"/>
        <v>9.SORU</v>
      </c>
      <c r="O51" s="15" t="str">
        <f t="shared" si="2"/>
        <v>10.SORU</v>
      </c>
      <c r="P51" s="15" t="str">
        <f t="shared" si="2"/>
        <v>11.SORU</v>
      </c>
      <c r="Q51" s="15" t="str">
        <f t="shared" si="2"/>
        <v>12.SORU</v>
      </c>
      <c r="R51" s="15" t="str">
        <f t="shared" si="2"/>
        <v>13.SORU</v>
      </c>
      <c r="S51" s="15" t="str">
        <f t="shared" si="2"/>
        <v>14.SORU</v>
      </c>
      <c r="T51" s="15" t="str">
        <f t="shared" si="2"/>
        <v>15.SORU</v>
      </c>
      <c r="U51" s="15" t="str">
        <f t="shared" si="2"/>
        <v xml:space="preserve"> </v>
      </c>
      <c r="V51" s="15" t="str">
        <f t="shared" si="2"/>
        <v xml:space="preserve"> </v>
      </c>
      <c r="W51" s="15" t="str">
        <f t="shared" si="2"/>
        <v xml:space="preserve"> </v>
      </c>
      <c r="X51" s="15" t="str">
        <f t="shared" si="2"/>
        <v xml:space="preserve"> </v>
      </c>
      <c r="Y51" s="15" t="str">
        <f t="shared" si="2"/>
        <v xml:space="preserve"> </v>
      </c>
      <c r="Z51" s="13"/>
      <c r="AA51" s="13"/>
    </row>
    <row r="52" spans="1:27" ht="27.95" customHeight="1">
      <c r="A52" s="533" t="s">
        <v>17</v>
      </c>
      <c r="B52" s="534"/>
      <c r="C52" s="534"/>
      <c r="D52" s="534"/>
      <c r="E52" s="535"/>
      <c r="F52" s="4">
        <f t="shared" ref="F52:Y52" si="3">IF(COUNTBLANK(F6:F50)=ROWS(F6:F50)," ",SUM(F6:F50))</f>
        <v>170</v>
      </c>
      <c r="G52" s="4">
        <f t="shared" si="3"/>
        <v>170</v>
      </c>
      <c r="H52" s="4">
        <f t="shared" si="3"/>
        <v>170</v>
      </c>
      <c r="I52" s="4">
        <f t="shared" si="3"/>
        <v>170</v>
      </c>
      <c r="J52" s="4">
        <f t="shared" si="3"/>
        <v>170</v>
      </c>
      <c r="K52" s="4">
        <f t="shared" si="3"/>
        <v>170</v>
      </c>
      <c r="L52" s="4">
        <f t="shared" si="3"/>
        <v>170</v>
      </c>
      <c r="M52" s="4">
        <f t="shared" si="3"/>
        <v>170</v>
      </c>
      <c r="N52" s="4" t="str">
        <f t="shared" si="3"/>
        <v xml:space="preserve"> </v>
      </c>
      <c r="O52" s="4" t="str">
        <f t="shared" si="3"/>
        <v xml:space="preserve"> </v>
      </c>
      <c r="P52" s="4" t="str">
        <f t="shared" si="3"/>
        <v xml:space="preserve"> </v>
      </c>
      <c r="Q52" s="4" t="str">
        <f t="shared" si="3"/>
        <v xml:space="preserve"> </v>
      </c>
      <c r="R52" s="4" t="str">
        <f t="shared" si="3"/>
        <v xml:space="preserve"> </v>
      </c>
      <c r="S52" s="4" t="str">
        <f t="shared" si="3"/>
        <v xml:space="preserve"> </v>
      </c>
      <c r="T52" s="4" t="str">
        <f t="shared" si="3"/>
        <v xml:space="preserve"> </v>
      </c>
      <c r="U52" s="4" t="str">
        <f t="shared" si="3"/>
        <v xml:space="preserve"> </v>
      </c>
      <c r="V52" s="4" t="str">
        <f t="shared" si="3"/>
        <v xml:space="preserve"> </v>
      </c>
      <c r="W52" s="4" t="str">
        <f t="shared" si="3"/>
        <v xml:space="preserve"> </v>
      </c>
      <c r="X52" s="4" t="str">
        <f t="shared" si="3"/>
        <v xml:space="preserve"> </v>
      </c>
      <c r="Y52" s="4" t="str">
        <f t="shared" si="3"/>
        <v xml:space="preserve"> </v>
      </c>
      <c r="Z52" s="6"/>
      <c r="AA52" s="5"/>
    </row>
    <row r="53" spans="1:27" ht="27.95" customHeight="1">
      <c r="A53" s="530" t="s">
        <v>31</v>
      </c>
      <c r="B53" s="531"/>
      <c r="C53" s="531"/>
      <c r="D53" s="531"/>
      <c r="E53" s="532"/>
      <c r="F53" s="22">
        <f t="shared" ref="F53:Y53" si="4">IF(COUNTBLANK(F6:F50)=ROWS(F6:F50)," ",AVERAGE(F6:F50))</f>
        <v>10</v>
      </c>
      <c r="G53" s="22">
        <f t="shared" si="4"/>
        <v>10</v>
      </c>
      <c r="H53" s="22">
        <f t="shared" si="4"/>
        <v>10</v>
      </c>
      <c r="I53" s="22">
        <f t="shared" si="4"/>
        <v>10</v>
      </c>
      <c r="J53" s="22">
        <f t="shared" si="4"/>
        <v>10</v>
      </c>
      <c r="K53" s="22">
        <f t="shared" si="4"/>
        <v>10</v>
      </c>
      <c r="L53" s="22">
        <f t="shared" si="4"/>
        <v>10</v>
      </c>
      <c r="M53" s="22">
        <f t="shared" si="4"/>
        <v>10</v>
      </c>
      <c r="N53" s="22" t="str">
        <f t="shared" si="4"/>
        <v xml:space="preserve"> </v>
      </c>
      <c r="O53" s="22" t="str">
        <f t="shared" si="4"/>
        <v xml:space="preserve"> </v>
      </c>
      <c r="P53" s="22" t="str">
        <f t="shared" si="4"/>
        <v xml:space="preserve"> </v>
      </c>
      <c r="Q53" s="22" t="str">
        <f t="shared" si="4"/>
        <v xml:space="preserve"> </v>
      </c>
      <c r="R53" s="22" t="str">
        <f t="shared" si="4"/>
        <v xml:space="preserve"> </v>
      </c>
      <c r="S53" s="22" t="str">
        <f t="shared" si="4"/>
        <v xml:space="preserve"> </v>
      </c>
      <c r="T53" s="22" t="str">
        <f t="shared" si="4"/>
        <v xml:space="preserve"> </v>
      </c>
      <c r="U53" s="22" t="str">
        <f t="shared" si="4"/>
        <v xml:space="preserve"> </v>
      </c>
      <c r="V53" s="22" t="str">
        <f t="shared" si="4"/>
        <v xml:space="preserve"> </v>
      </c>
      <c r="W53" s="22" t="str">
        <f t="shared" si="4"/>
        <v xml:space="preserve"> </v>
      </c>
      <c r="X53" s="22" t="str">
        <f t="shared" si="4"/>
        <v xml:space="preserve"> </v>
      </c>
      <c r="Y53" s="22" t="str">
        <f t="shared" si="4"/>
        <v xml:space="preserve"> </v>
      </c>
      <c r="Z53" s="100">
        <f>IF(COUNTIF(Z6:Z50," ")=ROWS(Z6:Z50)," ",AVERAGE(Z6:Z50))</f>
        <v>80</v>
      </c>
      <c r="AA53" s="121"/>
    </row>
    <row r="54" spans="1:27" ht="27.95" customHeight="1">
      <c r="A54" s="530" t="s">
        <v>19</v>
      </c>
      <c r="B54" s="531"/>
      <c r="C54" s="531"/>
      <c r="D54" s="531"/>
      <c r="E54" s="532"/>
      <c r="F54" s="23">
        <f t="shared" ref="F54:Y54" si="5">IF(COUNTBLANK(F6:F50)=ROWS(F6:F50)," ",IF(COUNTIF(F6:F50,F4)=0,"YOK",COUNTIF(F6:F50,F4)))</f>
        <v>17</v>
      </c>
      <c r="G54" s="23">
        <f t="shared" si="5"/>
        <v>17</v>
      </c>
      <c r="H54" s="23">
        <f t="shared" si="5"/>
        <v>17</v>
      </c>
      <c r="I54" s="23">
        <f t="shared" si="5"/>
        <v>17</v>
      </c>
      <c r="J54" s="23">
        <f t="shared" si="5"/>
        <v>17</v>
      </c>
      <c r="K54" s="23">
        <f t="shared" si="5"/>
        <v>17</v>
      </c>
      <c r="L54" s="23" t="str">
        <f t="shared" si="5"/>
        <v>YOK</v>
      </c>
      <c r="M54" s="23">
        <f t="shared" si="5"/>
        <v>17</v>
      </c>
      <c r="N54" s="23" t="str">
        <f t="shared" si="5"/>
        <v xml:space="preserve"> </v>
      </c>
      <c r="O54" s="23" t="str">
        <f t="shared" si="5"/>
        <v xml:space="preserve"> </v>
      </c>
      <c r="P54" s="23" t="str">
        <f t="shared" si="5"/>
        <v xml:space="preserve"> </v>
      </c>
      <c r="Q54" s="23" t="str">
        <f t="shared" si="5"/>
        <v xml:space="preserve"> </v>
      </c>
      <c r="R54" s="23" t="str">
        <f t="shared" si="5"/>
        <v xml:space="preserve"> </v>
      </c>
      <c r="S54" s="23" t="str">
        <f t="shared" si="5"/>
        <v xml:space="preserve"> </v>
      </c>
      <c r="T54" s="23" t="str">
        <f t="shared" si="5"/>
        <v xml:space="preserve"> </v>
      </c>
      <c r="U54" s="23" t="str">
        <f t="shared" si="5"/>
        <v xml:space="preserve"> </v>
      </c>
      <c r="V54" s="23" t="str">
        <f t="shared" si="5"/>
        <v xml:space="preserve"> </v>
      </c>
      <c r="W54" s="23" t="str">
        <f t="shared" si="5"/>
        <v xml:space="preserve"> </v>
      </c>
      <c r="X54" s="23" t="str">
        <f t="shared" si="5"/>
        <v xml:space="preserve"> </v>
      </c>
      <c r="Y54" s="23" t="str">
        <f t="shared" si="5"/>
        <v xml:space="preserve"> </v>
      </c>
      <c r="Z54" s="121"/>
      <c r="AA54" s="118"/>
    </row>
    <row r="55" spans="1:27" ht="36.75" customHeight="1">
      <c r="A55" s="524" t="s">
        <v>21</v>
      </c>
      <c r="B55" s="525"/>
      <c r="C55" s="525"/>
      <c r="D55" s="525"/>
      <c r="E55" s="526"/>
      <c r="F55" s="119">
        <f t="shared" ref="F55:Y55" si="6">IF(COUNTBLANK(F6:F50)=ROWS(F6:F50)," ",IF(F54="YOK",0,100*F54/COUNTA(F6:F50)))</f>
        <v>100</v>
      </c>
      <c r="G55" s="119">
        <f t="shared" si="6"/>
        <v>100</v>
      </c>
      <c r="H55" s="119">
        <f t="shared" si="6"/>
        <v>100</v>
      </c>
      <c r="I55" s="119">
        <f t="shared" si="6"/>
        <v>100</v>
      </c>
      <c r="J55" s="119">
        <f t="shared" si="6"/>
        <v>100</v>
      </c>
      <c r="K55" s="119">
        <f t="shared" si="6"/>
        <v>100</v>
      </c>
      <c r="L55" s="119">
        <f t="shared" si="6"/>
        <v>0</v>
      </c>
      <c r="M55" s="119">
        <f t="shared" si="6"/>
        <v>100</v>
      </c>
      <c r="N55" s="119" t="str">
        <f t="shared" si="6"/>
        <v xml:space="preserve"> </v>
      </c>
      <c r="O55" s="119" t="str">
        <f t="shared" si="6"/>
        <v xml:space="preserve"> </v>
      </c>
      <c r="P55" s="119" t="str">
        <f t="shared" si="6"/>
        <v xml:space="preserve"> </v>
      </c>
      <c r="Q55" s="119" t="str">
        <f t="shared" si="6"/>
        <v xml:space="preserve"> </v>
      </c>
      <c r="R55" s="119" t="str">
        <f t="shared" si="6"/>
        <v xml:space="preserve"> </v>
      </c>
      <c r="S55" s="119" t="str">
        <f t="shared" si="6"/>
        <v xml:space="preserve"> </v>
      </c>
      <c r="T55" s="119" t="str">
        <f t="shared" si="6"/>
        <v xml:space="preserve"> </v>
      </c>
      <c r="U55" s="119" t="str">
        <f t="shared" si="6"/>
        <v xml:space="preserve"> </v>
      </c>
      <c r="V55" s="119" t="str">
        <f t="shared" si="6"/>
        <v xml:space="preserve"> </v>
      </c>
      <c r="W55" s="119" t="str">
        <f t="shared" si="6"/>
        <v xml:space="preserve"> </v>
      </c>
      <c r="X55" s="119" t="str">
        <f t="shared" si="6"/>
        <v xml:space="preserve"> </v>
      </c>
      <c r="Y55" s="119" t="str">
        <f t="shared" si="6"/>
        <v xml:space="preserve"> </v>
      </c>
      <c r="Z55" s="488"/>
      <c r="AA55" s="416"/>
    </row>
    <row r="56" spans="1:27" ht="9.75" customHeight="1">
      <c r="A56" s="527"/>
      <c r="B56" s="528"/>
      <c r="C56" s="528"/>
      <c r="D56" s="528"/>
      <c r="E56" s="529"/>
      <c r="F56" s="24" t="str">
        <f>IF(F55&lt;&gt;" ","%"," ")</f>
        <v>%</v>
      </c>
      <c r="G56" s="24" t="str">
        <f t="shared" ref="G56:Y56" si="7">IF(G55&lt;&gt;" ","%"," ")</f>
        <v>%</v>
      </c>
      <c r="H56" s="24" t="str">
        <f t="shared" si="7"/>
        <v>%</v>
      </c>
      <c r="I56" s="24" t="str">
        <f t="shared" si="7"/>
        <v>%</v>
      </c>
      <c r="J56" s="24" t="str">
        <f t="shared" si="7"/>
        <v>%</v>
      </c>
      <c r="K56" s="24" t="str">
        <f t="shared" si="7"/>
        <v>%</v>
      </c>
      <c r="L56" s="24" t="str">
        <f t="shared" si="7"/>
        <v>%</v>
      </c>
      <c r="M56" s="24" t="str">
        <f t="shared" si="7"/>
        <v>%</v>
      </c>
      <c r="N56" s="24" t="str">
        <f t="shared" si="7"/>
        <v xml:space="preserve"> </v>
      </c>
      <c r="O56" s="24" t="str">
        <f t="shared" si="7"/>
        <v xml:space="preserve"> </v>
      </c>
      <c r="P56" s="24" t="str">
        <f t="shared" si="7"/>
        <v xml:space="preserve"> </v>
      </c>
      <c r="Q56" s="24" t="str">
        <f t="shared" si="7"/>
        <v xml:space="preserve"> </v>
      </c>
      <c r="R56" s="24" t="str">
        <f t="shared" si="7"/>
        <v xml:space="preserve"> </v>
      </c>
      <c r="S56" s="24" t="str">
        <f t="shared" si="7"/>
        <v xml:space="preserve"> </v>
      </c>
      <c r="T56" s="24" t="str">
        <f t="shared" si="7"/>
        <v xml:space="preserve"> </v>
      </c>
      <c r="U56" s="24" t="str">
        <f t="shared" si="7"/>
        <v xml:space="preserve"> </v>
      </c>
      <c r="V56" s="24" t="str">
        <f t="shared" si="7"/>
        <v xml:space="preserve"> </v>
      </c>
      <c r="W56" s="24" t="str">
        <f t="shared" si="7"/>
        <v xml:space="preserve"> </v>
      </c>
      <c r="X56" s="24" t="str">
        <f t="shared" si="7"/>
        <v xml:space="preserve"> </v>
      </c>
      <c r="Y56" s="24" t="str">
        <f t="shared" si="7"/>
        <v xml:space="preserve"> </v>
      </c>
      <c r="Z56" s="489"/>
      <c r="AA56" s="490"/>
    </row>
    <row r="57" spans="1:27" ht="27.95" customHeight="1">
      <c r="A57" s="530" t="s">
        <v>20</v>
      </c>
      <c r="B57" s="531"/>
      <c r="C57" s="531"/>
      <c r="D57" s="531"/>
      <c r="E57" s="532"/>
      <c r="F57" s="23" t="str">
        <f t="shared" ref="F57:Y57" si="8">IF(COUNTBLANK(F6:F50)=ROWS(F6:F50)," ",IF(COUNTIF(F6:F50,0)=0,"YOK",COUNTIF(F6:F50,0)))</f>
        <v>YOK</v>
      </c>
      <c r="G57" s="23" t="str">
        <f t="shared" si="8"/>
        <v>YOK</v>
      </c>
      <c r="H57" s="23" t="str">
        <f t="shared" si="8"/>
        <v>YOK</v>
      </c>
      <c r="I57" s="23" t="str">
        <f t="shared" si="8"/>
        <v>YOK</v>
      </c>
      <c r="J57" s="23" t="str">
        <f t="shared" si="8"/>
        <v>YOK</v>
      </c>
      <c r="K57" s="23" t="str">
        <f t="shared" si="8"/>
        <v>YOK</v>
      </c>
      <c r="L57" s="23" t="str">
        <f t="shared" si="8"/>
        <v>YOK</v>
      </c>
      <c r="M57" s="23" t="str">
        <f t="shared" si="8"/>
        <v>YOK</v>
      </c>
      <c r="N57" s="23" t="str">
        <f t="shared" si="8"/>
        <v xml:space="preserve"> </v>
      </c>
      <c r="O57" s="23" t="str">
        <f t="shared" si="8"/>
        <v xml:space="preserve"> </v>
      </c>
      <c r="P57" s="23" t="str">
        <f t="shared" si="8"/>
        <v xml:space="preserve"> </v>
      </c>
      <c r="Q57" s="23" t="str">
        <f t="shared" si="8"/>
        <v xml:space="preserve"> </v>
      </c>
      <c r="R57" s="23" t="str">
        <f t="shared" si="8"/>
        <v xml:space="preserve"> </v>
      </c>
      <c r="S57" s="23" t="str">
        <f t="shared" si="8"/>
        <v xml:space="preserve"> </v>
      </c>
      <c r="T57" s="23" t="str">
        <f t="shared" si="8"/>
        <v xml:space="preserve"> </v>
      </c>
      <c r="U57" s="23" t="str">
        <f t="shared" si="8"/>
        <v xml:space="preserve"> </v>
      </c>
      <c r="V57" s="23" t="str">
        <f t="shared" si="8"/>
        <v xml:space="preserve"> </v>
      </c>
      <c r="W57" s="23" t="str">
        <f t="shared" si="8"/>
        <v xml:space="preserve"> </v>
      </c>
      <c r="X57" s="23" t="str">
        <f t="shared" si="8"/>
        <v xml:space="preserve"> </v>
      </c>
      <c r="Y57" s="23" t="str">
        <f t="shared" si="8"/>
        <v xml:space="preserve"> </v>
      </c>
      <c r="Z57" s="121"/>
      <c r="AA57" s="118"/>
    </row>
    <row r="58" spans="1:27" ht="27.95" customHeight="1">
      <c r="A58" s="524" t="s">
        <v>22</v>
      </c>
      <c r="B58" s="525"/>
      <c r="C58" s="525"/>
      <c r="D58" s="525"/>
      <c r="E58" s="526"/>
      <c r="F58" s="119">
        <f t="shared" ref="F58:Y58" si="9">IF(COUNTBLANK(F6:F50)=ROWS(F6:F50)," ",IF(F57="YOK",0,100*F57/COUNTA(F6:F50)))</f>
        <v>0</v>
      </c>
      <c r="G58" s="119">
        <f t="shared" si="9"/>
        <v>0</v>
      </c>
      <c r="H58" s="119">
        <f t="shared" si="9"/>
        <v>0</v>
      </c>
      <c r="I58" s="119">
        <f t="shared" si="9"/>
        <v>0</v>
      </c>
      <c r="J58" s="119">
        <f t="shared" si="9"/>
        <v>0</v>
      </c>
      <c r="K58" s="119">
        <f t="shared" si="9"/>
        <v>0</v>
      </c>
      <c r="L58" s="119">
        <f t="shared" si="9"/>
        <v>0</v>
      </c>
      <c r="M58" s="119">
        <f t="shared" si="9"/>
        <v>0</v>
      </c>
      <c r="N58" s="119" t="str">
        <f t="shared" si="9"/>
        <v xml:space="preserve"> </v>
      </c>
      <c r="O58" s="119" t="str">
        <f t="shared" si="9"/>
        <v xml:space="preserve"> </v>
      </c>
      <c r="P58" s="119" t="str">
        <f t="shared" si="9"/>
        <v xml:space="preserve"> </v>
      </c>
      <c r="Q58" s="119" t="str">
        <f t="shared" si="9"/>
        <v xml:space="preserve"> </v>
      </c>
      <c r="R58" s="119" t="str">
        <f t="shared" si="9"/>
        <v xml:space="preserve"> </v>
      </c>
      <c r="S58" s="119" t="str">
        <f t="shared" si="9"/>
        <v xml:space="preserve"> </v>
      </c>
      <c r="T58" s="119" t="str">
        <f t="shared" si="9"/>
        <v xml:space="preserve"> </v>
      </c>
      <c r="U58" s="119" t="str">
        <f t="shared" si="9"/>
        <v xml:space="preserve"> </v>
      </c>
      <c r="V58" s="119" t="str">
        <f t="shared" si="9"/>
        <v xml:space="preserve"> </v>
      </c>
      <c r="W58" s="119" t="str">
        <f t="shared" si="9"/>
        <v xml:space="preserve"> </v>
      </c>
      <c r="X58" s="119" t="str">
        <f t="shared" si="9"/>
        <v xml:space="preserve"> </v>
      </c>
      <c r="Y58" s="119" t="str">
        <f t="shared" si="9"/>
        <v xml:space="preserve"> </v>
      </c>
      <c r="Z58" s="488" t="s">
        <v>133</v>
      </c>
      <c r="AA58" s="416"/>
    </row>
    <row r="59" spans="1:27" ht="8.25" customHeight="1">
      <c r="A59" s="527"/>
      <c r="B59" s="528"/>
      <c r="C59" s="528"/>
      <c r="D59" s="528"/>
      <c r="E59" s="529"/>
      <c r="F59" s="25" t="str">
        <f>IF(F58&lt;&gt;" ","%"," ")</f>
        <v>%</v>
      </c>
      <c r="G59" s="25" t="str">
        <f t="shared" ref="G59:Y59" si="10">IF(G58&lt;&gt;" ","%"," ")</f>
        <v>%</v>
      </c>
      <c r="H59" s="25" t="str">
        <f t="shared" si="10"/>
        <v>%</v>
      </c>
      <c r="I59" s="25" t="str">
        <f t="shared" si="10"/>
        <v>%</v>
      </c>
      <c r="J59" s="25" t="str">
        <f t="shared" si="10"/>
        <v>%</v>
      </c>
      <c r="K59" s="25" t="str">
        <f t="shared" si="10"/>
        <v>%</v>
      </c>
      <c r="L59" s="25" t="str">
        <f t="shared" si="10"/>
        <v>%</v>
      </c>
      <c r="M59" s="25" t="str">
        <f t="shared" si="10"/>
        <v>%</v>
      </c>
      <c r="N59" s="25" t="str">
        <f t="shared" si="10"/>
        <v xml:space="preserve"> </v>
      </c>
      <c r="O59" s="25" t="str">
        <f t="shared" si="10"/>
        <v xml:space="preserve"> </v>
      </c>
      <c r="P59" s="25" t="str">
        <f t="shared" si="10"/>
        <v xml:space="preserve"> </v>
      </c>
      <c r="Q59" s="25" t="str">
        <f t="shared" si="10"/>
        <v xml:space="preserve"> </v>
      </c>
      <c r="R59" s="25" t="str">
        <f t="shared" si="10"/>
        <v xml:space="preserve"> </v>
      </c>
      <c r="S59" s="25" t="str">
        <f t="shared" si="10"/>
        <v xml:space="preserve"> </v>
      </c>
      <c r="T59" s="25" t="str">
        <f t="shared" si="10"/>
        <v xml:space="preserve"> </v>
      </c>
      <c r="U59" s="25" t="str">
        <f t="shared" si="10"/>
        <v xml:space="preserve"> </v>
      </c>
      <c r="V59" s="25" t="str">
        <f t="shared" si="10"/>
        <v xml:space="preserve"> </v>
      </c>
      <c r="W59" s="25" t="str">
        <f t="shared" si="10"/>
        <v xml:space="preserve"> </v>
      </c>
      <c r="X59" s="25" t="str">
        <f t="shared" si="10"/>
        <v xml:space="preserve"> </v>
      </c>
      <c r="Y59" s="25" t="str">
        <f t="shared" si="10"/>
        <v xml:space="preserve"> </v>
      </c>
      <c r="Z59" s="489"/>
      <c r="AA59" s="490"/>
    </row>
    <row r="60" spans="1:27" ht="27.95" customHeight="1">
      <c r="A60" s="517" t="s">
        <v>16</v>
      </c>
      <c r="B60" s="518"/>
      <c r="C60" s="518"/>
      <c r="D60" s="518"/>
      <c r="E60" s="519"/>
      <c r="F60" s="41">
        <f t="shared" ref="F60:Y60" si="11">IF(F4=" "," ",IF(COUNTBLANK(F6:F50)=ROWS(F6:F50)," ",F53*100/F4))</f>
        <v>100</v>
      </c>
      <c r="G60" s="41">
        <f t="shared" si="11"/>
        <v>100</v>
      </c>
      <c r="H60" s="41">
        <f t="shared" si="11"/>
        <v>100</v>
      </c>
      <c r="I60" s="41">
        <f t="shared" si="11"/>
        <v>100</v>
      </c>
      <c r="J60" s="41">
        <f t="shared" si="11"/>
        <v>100</v>
      </c>
      <c r="K60" s="41">
        <f t="shared" si="11"/>
        <v>100</v>
      </c>
      <c r="L60" s="41">
        <f t="shared" si="11"/>
        <v>250</v>
      </c>
      <c r="M60" s="41">
        <f t="shared" si="11"/>
        <v>100</v>
      </c>
      <c r="N60" s="41" t="str">
        <f t="shared" si="11"/>
        <v xml:space="preserve"> </v>
      </c>
      <c r="O60" s="41" t="str">
        <f t="shared" si="11"/>
        <v xml:space="preserve"> </v>
      </c>
      <c r="P60" s="41" t="str">
        <f t="shared" si="11"/>
        <v xml:space="preserve"> </v>
      </c>
      <c r="Q60" s="41" t="str">
        <f t="shared" si="11"/>
        <v xml:space="preserve"> </v>
      </c>
      <c r="R60" s="41" t="str">
        <f t="shared" si="11"/>
        <v xml:space="preserve"> </v>
      </c>
      <c r="S60" s="41" t="str">
        <f t="shared" si="11"/>
        <v xml:space="preserve"> </v>
      </c>
      <c r="T60" s="41" t="str">
        <f t="shared" si="11"/>
        <v xml:space="preserve"> </v>
      </c>
      <c r="U60" s="41" t="str">
        <f t="shared" si="11"/>
        <v xml:space="preserve"> </v>
      </c>
      <c r="V60" s="41" t="str">
        <f t="shared" si="11"/>
        <v xml:space="preserve"> </v>
      </c>
      <c r="W60" s="41" t="str">
        <f t="shared" si="11"/>
        <v xml:space="preserve"> </v>
      </c>
      <c r="X60" s="41" t="str">
        <f t="shared" si="11"/>
        <v xml:space="preserve"> </v>
      </c>
      <c r="Y60" s="41" t="str">
        <f t="shared" si="11"/>
        <v xml:space="preserve"> </v>
      </c>
      <c r="Z60" s="486"/>
      <c r="AA60" s="486"/>
    </row>
    <row r="61" spans="1:27" ht="27.95" customHeight="1">
      <c r="A61" s="520"/>
      <c r="B61" s="521"/>
      <c r="C61" s="521"/>
      <c r="D61" s="521"/>
      <c r="E61" s="522"/>
      <c r="F61" s="42" t="str">
        <f>IF(F60&lt;&gt;" ","%"," ")</f>
        <v>%</v>
      </c>
      <c r="G61" s="42" t="str">
        <f t="shared" ref="G61:Y61" si="12">IF(G60&lt;&gt;" ","%"," ")</f>
        <v>%</v>
      </c>
      <c r="H61" s="42" t="str">
        <f t="shared" si="12"/>
        <v>%</v>
      </c>
      <c r="I61" s="42" t="str">
        <f t="shared" si="12"/>
        <v>%</v>
      </c>
      <c r="J61" s="42" t="str">
        <f t="shared" si="12"/>
        <v>%</v>
      </c>
      <c r="K61" s="42" t="str">
        <f t="shared" si="12"/>
        <v>%</v>
      </c>
      <c r="L61" s="42" t="str">
        <f t="shared" si="12"/>
        <v>%</v>
      </c>
      <c r="M61" s="42" t="str">
        <f t="shared" si="12"/>
        <v>%</v>
      </c>
      <c r="N61" s="42" t="str">
        <f t="shared" si="12"/>
        <v xml:space="preserve"> </v>
      </c>
      <c r="O61" s="42" t="str">
        <f t="shared" si="12"/>
        <v xml:space="preserve"> </v>
      </c>
      <c r="P61" s="42" t="str">
        <f t="shared" si="12"/>
        <v xml:space="preserve"> </v>
      </c>
      <c r="Q61" s="42" t="str">
        <f t="shared" si="12"/>
        <v xml:space="preserve"> </v>
      </c>
      <c r="R61" s="42" t="str">
        <f t="shared" si="12"/>
        <v xml:space="preserve"> </v>
      </c>
      <c r="S61" s="42" t="str">
        <f t="shared" si="12"/>
        <v xml:space="preserve"> </v>
      </c>
      <c r="T61" s="42" t="str">
        <f t="shared" si="12"/>
        <v xml:space="preserve"> </v>
      </c>
      <c r="U61" s="42" t="str">
        <f t="shared" si="12"/>
        <v xml:space="preserve"> </v>
      </c>
      <c r="V61" s="42" t="str">
        <f t="shared" si="12"/>
        <v xml:space="preserve"> </v>
      </c>
      <c r="W61" s="42" t="str">
        <f t="shared" si="12"/>
        <v xml:space="preserve"> </v>
      </c>
      <c r="X61" s="42" t="str">
        <f t="shared" si="12"/>
        <v xml:space="preserve"> </v>
      </c>
      <c r="Y61" s="42" t="str">
        <f t="shared" si="12"/>
        <v xml:space="preserve"> </v>
      </c>
      <c r="Z61" s="487"/>
      <c r="AA61" s="487"/>
    </row>
    <row r="62" spans="1:27" ht="9.75" customHeight="1">
      <c r="A62" s="26"/>
      <c r="B62" s="26"/>
      <c r="C62" s="26"/>
      <c r="D62" s="26"/>
      <c r="E62" s="26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8"/>
      <c r="AA62" s="28"/>
    </row>
    <row r="63" spans="1:27" ht="9.75" customHeight="1">
      <c r="A63" s="26"/>
      <c r="B63" s="26"/>
      <c r="C63" s="26"/>
      <c r="D63" s="26"/>
      <c r="E63" s="26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</row>
    <row r="64" spans="1:27" ht="9.75" customHeight="1">
      <c r="A64" s="26"/>
      <c r="B64" s="26"/>
      <c r="C64" s="26"/>
      <c r="D64" s="26"/>
      <c r="E64" s="26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</row>
    <row r="65" spans="1:27" ht="9.75" customHeight="1">
      <c r="A65" s="26"/>
      <c r="B65" s="26"/>
      <c r="C65" s="26"/>
      <c r="D65" s="26"/>
      <c r="E65" s="26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</row>
    <row r="66" spans="1:27" ht="9.75" customHeight="1">
      <c r="A66" s="26"/>
      <c r="B66" s="26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</row>
    <row r="67" spans="1:27" ht="9.75" customHeight="1">
      <c r="A67" s="26"/>
      <c r="B67" s="26"/>
      <c r="C67" s="26"/>
      <c r="D67" s="26"/>
      <c r="E67" s="26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</row>
    <row r="68" spans="1:27" ht="9.75" customHeight="1">
      <c r="A68" s="26"/>
      <c r="B68" s="26"/>
      <c r="C68" s="26"/>
      <c r="D68" s="26"/>
      <c r="E68" s="26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</row>
    <row r="69" spans="1:27" ht="9.75" customHeight="1">
      <c r="A69" s="26"/>
      <c r="B69" s="26"/>
      <c r="C69" s="26"/>
      <c r="D69" s="26"/>
      <c r="E69" s="26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</row>
    <row r="70" spans="1:27" ht="9.75" customHeight="1">
      <c r="A70" s="26"/>
      <c r="B70" s="26"/>
      <c r="C70" s="26"/>
      <c r="D70" s="26"/>
      <c r="E70" s="26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</row>
    <row r="71" spans="1:27" ht="9.75" customHeight="1">
      <c r="A71" s="26"/>
      <c r="B71" s="26"/>
      <c r="C71" s="26"/>
      <c r="D71" s="26"/>
      <c r="E71" s="26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</row>
    <row r="72" spans="1:27" ht="9.75" customHeight="1">
      <c r="A72" s="26"/>
      <c r="B72" s="26"/>
      <c r="C72" s="26"/>
      <c r="D72" s="26"/>
      <c r="E72" s="26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</row>
    <row r="73" spans="1:27" ht="9.75" customHeight="1">
      <c r="A73" s="26"/>
      <c r="B73" s="26"/>
      <c r="C73" s="26"/>
      <c r="D73" s="26"/>
      <c r="E73" s="26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</row>
    <row r="74" spans="1:27" ht="9.75" customHeight="1">
      <c r="A74" s="26"/>
      <c r="B74" s="26"/>
      <c r="C74" s="26"/>
      <c r="D74" s="26"/>
      <c r="E74" s="26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</row>
    <row r="75" spans="1:27" ht="9.75" customHeight="1">
      <c r="A75" s="26"/>
      <c r="B75" s="26"/>
      <c r="C75" s="26"/>
      <c r="D75" s="26"/>
      <c r="E75" s="26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</row>
    <row r="76" spans="1:27" ht="9.75" customHeight="1">
      <c r="A76" s="26"/>
      <c r="B76" s="26"/>
      <c r="C76" s="26"/>
      <c r="D76" s="26"/>
      <c r="E76" s="26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</row>
    <row r="77" spans="1:27" ht="9.75" customHeight="1">
      <c r="A77" s="26"/>
      <c r="B77" s="26"/>
      <c r="C77" s="26"/>
      <c r="D77" s="26"/>
      <c r="E77" s="26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</row>
    <row r="78" spans="1:27" ht="9.75" customHeight="1">
      <c r="A78" s="26"/>
      <c r="B78" s="26"/>
      <c r="C78" s="26"/>
      <c r="D78" s="26"/>
      <c r="E78" s="26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</row>
    <row r="79" spans="1:27" ht="9.75" customHeight="1">
      <c r="A79" s="29"/>
      <c r="B79" s="29"/>
      <c r="C79" s="29"/>
      <c r="D79" s="29"/>
      <c r="E79" s="29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spans="1:27" ht="6.75" customHeight="1">
      <c r="A80" s="29"/>
      <c r="B80" s="29"/>
      <c r="C80" s="29"/>
      <c r="D80" s="29"/>
      <c r="E80" s="29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spans="1:27" ht="12.75" customHeight="1">
      <c r="A81" s="29"/>
      <c r="B81" s="29"/>
      <c r="C81" s="29"/>
      <c r="D81" s="29"/>
      <c r="E81" s="29"/>
      <c r="F81" s="30"/>
      <c r="G81" s="30"/>
      <c r="H81" s="30"/>
      <c r="I81" s="30"/>
      <c r="J81" s="30"/>
      <c r="K81" s="30"/>
      <c r="L81" s="440" t="s">
        <v>173</v>
      </c>
      <c r="M81" s="440"/>
      <c r="N81" s="440"/>
      <c r="O81" s="440"/>
      <c r="P81" s="440"/>
      <c r="Q81" s="440"/>
      <c r="R81" s="440"/>
      <c r="S81" s="440"/>
      <c r="T81" s="440"/>
      <c r="U81" s="440"/>
      <c r="V81" s="440"/>
      <c r="W81" s="440"/>
      <c r="X81" s="440"/>
      <c r="Y81" s="440"/>
      <c r="Z81" s="440"/>
      <c r="AA81" s="440"/>
    </row>
    <row r="82" spans="1:27" ht="12" customHeight="1">
      <c r="A82" s="523" t="s">
        <v>172</v>
      </c>
      <c r="B82" s="523"/>
      <c r="C82" s="523"/>
      <c r="D82" s="523"/>
      <c r="E82" s="523"/>
      <c r="F82" s="523"/>
      <c r="G82" s="523"/>
      <c r="H82" s="523"/>
      <c r="I82" s="523"/>
      <c r="J82" s="283"/>
      <c r="K82" s="283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ht="14.1" customHeight="1">
      <c r="A83" s="510" t="s">
        <v>24</v>
      </c>
      <c r="B83" s="510"/>
      <c r="C83" s="510"/>
      <c r="D83" s="86" t="s">
        <v>53</v>
      </c>
      <c r="E83" s="280">
        <f>IF(COUNTIF(AA6:AA50," ")=ROWS(AA6:AA50)," ",COUNTIF(AA6:AA50,"Pekiyi"))</f>
        <v>0</v>
      </c>
      <c r="F83" s="511" t="str">
        <f t="shared" ref="F83:F88" si="13">IF(E83&lt;&gt;" ","KİŞİ"," ")</f>
        <v>KİŞİ</v>
      </c>
      <c r="G83" s="511"/>
      <c r="H83" s="281" t="str">
        <f>IF(E83=" "," ","%")</f>
        <v>%</v>
      </c>
      <c r="I83" s="282">
        <f>IF(E83=" "," ",100*E83/E88)</f>
        <v>0</v>
      </c>
      <c r="J83" s="284"/>
      <c r="K83" s="284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ht="14.1" customHeight="1">
      <c r="A84" s="510" t="s">
        <v>58</v>
      </c>
      <c r="B84" s="510"/>
      <c r="C84" s="510"/>
      <c r="D84" s="86" t="s">
        <v>54</v>
      </c>
      <c r="E84" s="280">
        <f>IF(COUNTIF(AA6:AA50," ")=ROWS(AA6:AA50)," ",COUNTIF(AA6:AA50,"İyi"))</f>
        <v>17</v>
      </c>
      <c r="F84" s="511" t="str">
        <f t="shared" si="13"/>
        <v>KİŞİ</v>
      </c>
      <c r="G84" s="511"/>
      <c r="H84" s="281" t="str">
        <f>IF(E83=" "," ","%")</f>
        <v>%</v>
      </c>
      <c r="I84" s="282">
        <f>IF(E84=" "," ",100*E84/E88)</f>
        <v>100</v>
      </c>
      <c r="J84" s="284"/>
      <c r="K84" s="284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ht="14.1" customHeight="1">
      <c r="A85" s="510" t="s">
        <v>60</v>
      </c>
      <c r="B85" s="510"/>
      <c r="C85" s="510"/>
      <c r="D85" s="86" t="s">
        <v>55</v>
      </c>
      <c r="E85" s="280">
        <f>IF(COUNTIF(AA6:AA50," ")=ROWS(AA6:AA50)," ",COUNTIF(AA6:AA50,"Orta"))</f>
        <v>0</v>
      </c>
      <c r="F85" s="511" t="str">
        <f t="shared" si="13"/>
        <v>KİŞİ</v>
      </c>
      <c r="G85" s="511"/>
      <c r="H85" s="281" t="str">
        <f>IF(E83=" "," ","%")</f>
        <v>%</v>
      </c>
      <c r="I85" s="282">
        <f>IF(E85=" "," ",100*E85/E88)</f>
        <v>0</v>
      </c>
      <c r="J85" s="284"/>
      <c r="K85" s="284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ht="14.1" customHeight="1">
      <c r="A86" s="510" t="s">
        <v>147</v>
      </c>
      <c r="B86" s="510"/>
      <c r="C86" s="510"/>
      <c r="D86" s="86" t="s">
        <v>56</v>
      </c>
      <c r="E86" s="280">
        <f>IF(COUNTIF(AA6:AA50," ")=ROWS(AA6:AA50)," ",COUNTIF(AA6:AA50,"Geçer"))</f>
        <v>0</v>
      </c>
      <c r="F86" s="511" t="str">
        <f t="shared" si="13"/>
        <v>KİŞİ</v>
      </c>
      <c r="G86" s="511"/>
      <c r="H86" s="281" t="str">
        <f>IF(E83=" "," ","%")</f>
        <v>%</v>
      </c>
      <c r="I86" s="282">
        <f>IF(E86=" "," ",100*E86/E88)</f>
        <v>0</v>
      </c>
      <c r="J86" s="284"/>
      <c r="K86" s="284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ht="14.1" customHeight="1">
      <c r="A87" s="510" t="s">
        <v>148</v>
      </c>
      <c r="B87" s="510"/>
      <c r="C87" s="510"/>
      <c r="D87" s="87" t="s">
        <v>57</v>
      </c>
      <c r="E87" s="280">
        <f>IF(COUNTIF(AA6:AA50," ")=ROWS(AA6:AA50)," ",COUNTIF(AA6:AA50,"Geçmez"))</f>
        <v>0</v>
      </c>
      <c r="F87" s="511" t="str">
        <f t="shared" si="13"/>
        <v>KİŞİ</v>
      </c>
      <c r="G87" s="511"/>
      <c r="H87" s="281" t="str">
        <f>IF(E83=" "," ","%")</f>
        <v>%</v>
      </c>
      <c r="I87" s="282">
        <f>IF(E87=" "," ",100*E87/E88)</f>
        <v>0</v>
      </c>
      <c r="J87" s="284"/>
      <c r="K87" s="284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ht="14.1" customHeight="1">
      <c r="A88" s="512" t="s">
        <v>25</v>
      </c>
      <c r="B88" s="513"/>
      <c r="C88" s="513"/>
      <c r="D88" s="514"/>
      <c r="E88" s="43">
        <f>IF(SUM(E83:E87)=0," ",SUM(E83:E87))</f>
        <v>17</v>
      </c>
      <c r="F88" s="515" t="str">
        <f t="shared" si="13"/>
        <v>KİŞİ</v>
      </c>
      <c r="G88" s="516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spans="1:27" ht="12" customHeight="1">
      <c r="A89" s="29"/>
      <c r="B89" s="29"/>
      <c r="C89" s="29"/>
      <c r="D89" s="29"/>
      <c r="E89" s="29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spans="1:27" ht="14.25" customHeight="1">
      <c r="A90" s="29"/>
      <c r="B90" s="29"/>
      <c r="C90" s="29"/>
      <c r="D90" s="29"/>
      <c r="E90" s="29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spans="1:27" ht="12.75" customHeight="1">
      <c r="A91" s="507" t="s">
        <v>26</v>
      </c>
      <c r="B91" s="508"/>
      <c r="C91" s="509"/>
      <c r="D91" s="88">
        <f>IF(COUNTIF(Z6:Z50," ")=ROWS(Z6:Z50)," ",LARGE(Z6:Z50,1))</f>
        <v>80</v>
      </c>
      <c r="E91" s="443"/>
      <c r="F91" s="444"/>
      <c r="G91" s="444"/>
      <c r="H91" s="444"/>
      <c r="I91" s="444"/>
      <c r="J91" s="444"/>
      <c r="K91" s="444"/>
      <c r="L91" s="116"/>
      <c r="M91" s="440" t="s">
        <v>174</v>
      </c>
      <c r="N91" s="440"/>
      <c r="O91" s="440"/>
      <c r="P91" s="440"/>
      <c r="Q91" s="440"/>
      <c r="R91" s="440"/>
      <c r="S91" s="440"/>
      <c r="T91" s="440"/>
      <c r="U91" s="440"/>
      <c r="V91" s="440"/>
      <c r="W91" s="440"/>
      <c r="X91" s="440"/>
      <c r="Y91" s="440"/>
      <c r="Z91" s="32"/>
      <c r="AA91" s="32"/>
    </row>
    <row r="92" spans="1:27" ht="12" customHeight="1">
      <c r="A92" s="507" t="s">
        <v>27</v>
      </c>
      <c r="B92" s="508"/>
      <c r="C92" s="509"/>
      <c r="D92" s="88">
        <f>IF(COUNTIF(Z6:Z27," ")=ROWS(Z6:Z27)," ",SMALL(Z6:Z27,1))</f>
        <v>80</v>
      </c>
      <c r="E92" s="443"/>
      <c r="F92" s="444"/>
      <c r="G92" s="444"/>
      <c r="H92" s="444"/>
      <c r="I92" s="444"/>
      <c r="J92" s="444"/>
      <c r="K92" s="444"/>
      <c r="L92" s="116"/>
      <c r="M92" s="116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7" ht="15" customHeight="1">
      <c r="A93" s="507" t="s">
        <v>28</v>
      </c>
      <c r="B93" s="508"/>
      <c r="C93" s="509"/>
      <c r="D93" s="122">
        <f>Z53</f>
        <v>80</v>
      </c>
      <c r="E93" s="445"/>
      <c r="F93" s="446"/>
      <c r="G93" s="446"/>
      <c r="H93" s="446"/>
      <c r="I93" s="446"/>
      <c r="J93" s="446"/>
      <c r="K93" s="446"/>
      <c r="L93" s="117"/>
      <c r="M93" s="117"/>
      <c r="N93" s="7"/>
      <c r="O93" s="7"/>
      <c r="P93" s="7"/>
      <c r="Q93" s="7"/>
      <c r="R93" s="7"/>
      <c r="S93" s="7"/>
      <c r="T93" s="7"/>
      <c r="U93" s="8"/>
      <c r="V93" s="8"/>
      <c r="W93" s="8"/>
      <c r="X93" s="8"/>
      <c r="Y93" s="8"/>
    </row>
    <row r="94" spans="1:27" ht="15" customHeight="1">
      <c r="A94" s="34"/>
      <c r="B94" s="34"/>
      <c r="C94" s="34"/>
      <c r="D94" s="35"/>
      <c r="E94" s="117"/>
      <c r="F94" s="35"/>
      <c r="G94" s="35"/>
      <c r="H94" s="35"/>
      <c r="I94" s="35"/>
      <c r="J94" s="35"/>
      <c r="K94" s="35"/>
      <c r="L94" s="35"/>
      <c r="M94" s="35"/>
      <c r="N94" s="7"/>
      <c r="O94" s="7"/>
      <c r="P94" s="7"/>
      <c r="Q94" s="7"/>
      <c r="R94" s="7"/>
      <c r="S94" s="7"/>
      <c r="T94" s="7"/>
      <c r="U94" s="8"/>
      <c r="V94" s="8"/>
      <c r="W94" s="8"/>
      <c r="X94" s="8"/>
      <c r="Y94" s="8"/>
    </row>
    <row r="95" spans="1:27" ht="12" customHeight="1">
      <c r="A95" s="502" t="s">
        <v>29</v>
      </c>
      <c r="B95" s="503"/>
      <c r="C95" s="503"/>
      <c r="D95" s="504"/>
      <c r="E95" s="89">
        <f>IF(COUNTIF(Z6:Z50," ")=ROWS(Z6:Z50)," ",SUM(E83:E86))</f>
        <v>17</v>
      </c>
      <c r="F95" s="505" t="str">
        <f>IF(E95&lt;&gt;" ","KİŞİ"," ")</f>
        <v>KİŞİ</v>
      </c>
      <c r="G95" s="506"/>
      <c r="H95" s="89" t="str">
        <f>IF(I95=" "," ","%")</f>
        <v>%</v>
      </c>
      <c r="I95" s="286">
        <f>IF(E95=" "," ",100*E95/E88)</f>
        <v>100</v>
      </c>
      <c r="J95" s="285"/>
      <c r="K95" s="285"/>
      <c r="L95" s="36"/>
      <c r="M95" s="36"/>
      <c r="N95" s="10"/>
      <c r="O95" s="10"/>
      <c r="P95" s="10"/>
      <c r="Q95" s="10"/>
      <c r="R95" s="10"/>
      <c r="S95" s="10"/>
      <c r="T95" s="10"/>
      <c r="U95" s="10"/>
      <c r="V95" s="11"/>
      <c r="W95" s="11"/>
      <c r="X95" s="11"/>
      <c r="Y95" s="11"/>
    </row>
    <row r="96" spans="1:27" ht="12" customHeight="1">
      <c r="A96" s="502" t="s">
        <v>30</v>
      </c>
      <c r="B96" s="503"/>
      <c r="C96" s="503"/>
      <c r="D96" s="504"/>
      <c r="E96" s="89">
        <f>IF(COUNTIF(Z6:Z50," ")=ROWS(Z6:Z50)," ",SUM(E87:E87))</f>
        <v>0</v>
      </c>
      <c r="F96" s="505" t="str">
        <f>IF(E96&lt;&gt;" ","KİŞİ"," ")</f>
        <v>KİŞİ</v>
      </c>
      <c r="G96" s="506"/>
      <c r="H96" s="89" t="str">
        <f>IF(I96=" "," ","%")</f>
        <v>%</v>
      </c>
      <c r="I96" s="286">
        <f>IF(E96=" "," ",100*E96/E88)</f>
        <v>0</v>
      </c>
      <c r="J96" s="285"/>
      <c r="K96" s="285"/>
      <c r="L96" s="36"/>
      <c r="M96" s="36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spans="1:25" ht="13.5" thickBot="1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</row>
    <row r="98" spans="1:25" ht="12.75" customHeight="1">
      <c r="A98" s="491" t="s">
        <v>61</v>
      </c>
      <c r="B98" s="494" t="s">
        <v>62</v>
      </c>
      <c r="C98" s="495"/>
      <c r="D98" s="45">
        <f>COUNTIF(Z6:Z50,"&lt;10")</f>
        <v>0</v>
      </c>
    </row>
    <row r="99" spans="1:25">
      <c r="A99" s="492"/>
      <c r="B99" s="496" t="s">
        <v>64</v>
      </c>
      <c r="C99" s="497"/>
      <c r="D99" s="52">
        <f>COUNTIF(Z6:Z50,"11")+COUNTIF(Z6:Z50,"12")+COUNTIF(Z6:Z50,"13")+COUNTIF(Z6:Z50,"14")+COUNTIF(Z6:Z50,"15")+COUNTIF(Z6:Z50,"16")+COUNTIF(Z6:Z50,"17")+COUNTIF(Z6:Z50,"18")+COUNTIF(Z6:Z50,"19")+COUNTIF(Z6:Z50,"20")</f>
        <v>0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</row>
    <row r="100" spans="1:25">
      <c r="A100" s="492"/>
      <c r="B100" s="498" t="s">
        <v>65</v>
      </c>
      <c r="C100" s="499"/>
      <c r="D100" s="53">
        <f>COUNTIF(Z6:Z50,"21")+COUNTIF(Z6:Z50,"22")+COUNTIF(Z6:Z50,"23")+COUNTIF(Z6:Z50,"24")+COUNTIF(Z6:Z50,"25")+COUNTIF(Z6:Z50,"26")+COUNTIF(Z6:Z50,"27")+COUNTIF(Z6:Z50,"28")+COUNTIF(Z6:Z50,"29")+COUNTIF(Z6:Z50,"30")</f>
        <v>0</v>
      </c>
    </row>
    <row r="101" spans="1:25">
      <c r="A101" s="492"/>
      <c r="B101" s="498" t="s">
        <v>66</v>
      </c>
      <c r="C101" s="499"/>
      <c r="D101" s="53">
        <f>COUNTIF(Z6:Z50,"31")+COUNTIF(Z6:Z50,"32")+COUNTIF(Z6:Z50,"33")+COUNTIF(Z6:Z50,"34")+COUNTIF(Z6:Z50,"35")+COUNTIF(Z6:Z50,"36")+COUNTIF(Z6:Z50,"37")+COUNTIF(Z6:Z50,"38")+COUNTIF(Z6:Z50,"39")+COUNTIF(Z6:Z50,"40")</f>
        <v>0</v>
      </c>
    </row>
    <row r="102" spans="1:25">
      <c r="A102" s="492"/>
      <c r="B102" s="498" t="s">
        <v>71</v>
      </c>
      <c r="C102" s="499"/>
      <c r="D102" s="53">
        <f>COUNTIF(Z6:Z50,"41")+COUNTIF(Z6:Z50,"42")+COUNTIF(Z6:Z50,"43")+COUNTIF(Z6:Z50,"44")+COUNTIF(Z6:Z50,"45")+COUNTIF(Z6:Z50,"46")+COUNTIF(Z6:Z50,"47")+COUNTIF(Z6:Z50,"48")+COUNTIF(Z6:Z50,"49")+COUNTIF(Z6:Z50,"50")</f>
        <v>0</v>
      </c>
    </row>
    <row r="103" spans="1:25">
      <c r="A103" s="492"/>
      <c r="B103" s="498" t="s">
        <v>67</v>
      </c>
      <c r="C103" s="499"/>
      <c r="D103" s="53">
        <f>COUNTIF(Z6:Z50,"51")+COUNTIF(Z6:Z50,"52")+COUNTIF(Z6:Z50,"53")+COUNTIF(Z6:Z50,"54")+COUNTIF(Z6:Z50,"55")+COUNTIF(Z6:Z50,"56")+COUNTIF(Z6:Z50,"57")+COUNTIF(Z6:Z50,"58")+COUNTIF(Z6:Z50,"59")+COUNTIF(Z6:Z50,"60")</f>
        <v>0</v>
      </c>
    </row>
    <row r="104" spans="1:25">
      <c r="A104" s="492"/>
      <c r="B104" s="498" t="s">
        <v>68</v>
      </c>
      <c r="C104" s="499"/>
      <c r="D104" s="53">
        <f>COUNTIF(Z6:Z50,"61")+COUNTIF(Z6:Z50,"62")+COUNTIF(Z6:Z50,"63")+COUNTIF(Z6:Z50,"64")+COUNTIF(Z6:Z50,"65")+COUNTIF(Z6:Z50,"66")+COUNTIF(Z6:Z50,"67")+COUNTIF(Z6:Z50,"68")+COUNTIF(Z6:Z50,"69")+COUNTIF(Z6:Z50,"70")</f>
        <v>0</v>
      </c>
    </row>
    <row r="105" spans="1:25">
      <c r="A105" s="492"/>
      <c r="B105" s="498" t="s">
        <v>69</v>
      </c>
      <c r="C105" s="499"/>
      <c r="D105" s="53">
        <f>COUNTIF(Z6:Z50,"71")+COUNTIF(Z6:Z50,"72")+COUNTIF(Z6:Z50,"73")+COUNTIF(Z6:Z50,"74")+COUNTIF(Z6:Z50,"75")+COUNTIF(Z6:Z50,"76")+COUNTIF(Z6:Z50,"77")+COUNTIF(Z6:Z50,"78")+COUNTIF(Z6:Z50,"79")+COUNTIF(Z6:Z50,"80")</f>
        <v>17</v>
      </c>
    </row>
    <row r="106" spans="1:25">
      <c r="A106" s="492"/>
      <c r="B106" s="498" t="s">
        <v>72</v>
      </c>
      <c r="C106" s="499"/>
      <c r="D106" s="54">
        <f>COUNTIF(Z6:Z50,"81")+COUNTIF(Z6:Z50,"82")+COUNTIF(Z6:Z50,"83")+COUNTIF(Z6:Z50,"84")+COUNTIF(Z6:Z50,"85")+COUNTIF(Z6:Z50,"86")+COUNTIF(Z6:Z50,"87")+COUNTIF(Z6:Z50,"88")+COUNTIF(Z6:Z50,"89")+COUNTIF(Z6:Z50,"90")</f>
        <v>0</v>
      </c>
    </row>
    <row r="107" spans="1:25" ht="13.5" thickBot="1">
      <c r="A107" s="493"/>
      <c r="B107" s="500" t="s">
        <v>63</v>
      </c>
      <c r="C107" s="501"/>
      <c r="D107" s="45">
        <f>COUNTIF(Z6:Z50,"&gt;90")</f>
        <v>0</v>
      </c>
    </row>
    <row r="108" spans="1:25">
      <c r="A108" s="539" t="s">
        <v>73</v>
      </c>
      <c r="B108" s="540"/>
      <c r="C108" s="540"/>
      <c r="D108" s="541"/>
    </row>
    <row r="109" spans="1:25">
      <c r="A109" s="542">
        <f>IF(ISERROR(_xlfn.STDEV.P(Z6:Z50)),0,(_xlfn.STDEV.P(Z6:Z50)))</f>
        <v>0</v>
      </c>
      <c r="B109" s="543"/>
      <c r="C109" s="543"/>
      <c r="D109" s="544"/>
    </row>
    <row r="110" spans="1:25">
      <c r="A110" s="224"/>
      <c r="B110" s="224"/>
      <c r="C110" s="224"/>
      <c r="D110" s="224"/>
    </row>
    <row r="111" spans="1:25">
      <c r="A111" s="224"/>
      <c r="B111" s="224"/>
      <c r="C111" s="224"/>
      <c r="D111" s="224"/>
    </row>
    <row r="112" spans="1:25">
      <c r="A112" s="224"/>
      <c r="B112" s="224"/>
      <c r="C112" s="224"/>
      <c r="D112" s="224"/>
    </row>
    <row r="113" spans="1:56">
      <c r="A113" s="224"/>
      <c r="B113" s="224"/>
      <c r="C113" s="224"/>
      <c r="D113" s="224"/>
    </row>
    <row r="114" spans="1:56">
      <c r="A114" s="224"/>
      <c r="B114" s="224"/>
      <c r="C114" s="224"/>
      <c r="D114" s="224"/>
    </row>
    <row r="115" spans="1:56">
      <c r="A115" s="224"/>
      <c r="B115" s="224"/>
      <c r="C115" s="224"/>
      <c r="D115" s="224"/>
    </row>
    <row r="116" spans="1:56" ht="18" customHeight="1">
      <c r="J116" s="399" t="s">
        <v>32</v>
      </c>
      <c r="K116" s="399"/>
      <c r="L116" s="399"/>
      <c r="M116" s="275"/>
      <c r="N116" s="399" t="s">
        <v>34</v>
      </c>
      <c r="O116" s="399"/>
      <c r="P116" s="399"/>
      <c r="Q116" s="399"/>
      <c r="R116" s="399"/>
      <c r="S116" s="399"/>
      <c r="T116" s="399"/>
      <c r="U116" s="399"/>
      <c r="V116" s="399"/>
      <c r="W116" s="399"/>
      <c r="X116" s="399"/>
      <c r="Y116" s="399"/>
      <c r="Z116" s="399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59"/>
      <c r="BA116" s="59"/>
      <c r="BB116" s="59"/>
      <c r="BC116" s="59"/>
      <c r="BD116" s="59"/>
    </row>
    <row r="117" spans="1:56" ht="18" customHeight="1">
      <c r="J117" s="400">
        <f ca="1">TODAY()</f>
        <v>45255</v>
      </c>
      <c r="K117" s="400"/>
      <c r="L117" s="400"/>
      <c r="M117" s="278"/>
      <c r="N117" s="401" t="str">
        <f ca="1">CONCATENATE("…. / …. /",YEAR(TODAY()))</f>
        <v>…. / …. /2023</v>
      </c>
      <c r="O117" s="401"/>
      <c r="P117" s="401"/>
      <c r="Q117" s="401"/>
      <c r="R117" s="401"/>
      <c r="S117" s="401"/>
      <c r="T117" s="401"/>
      <c r="U117" s="401"/>
      <c r="V117" s="401"/>
      <c r="W117" s="401"/>
      <c r="X117" s="401"/>
      <c r="Y117" s="401"/>
      <c r="Z117" s="401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59"/>
      <c r="BA117" s="59"/>
      <c r="BB117" s="59"/>
      <c r="BC117" s="59"/>
      <c r="BD117" s="59"/>
    </row>
    <row r="118" spans="1:56" ht="18">
      <c r="J118" s="402" t="str">
        <f>'K. Bilgiler'!G18</f>
        <v>Muammer ASLAN</v>
      </c>
      <c r="K118" s="402"/>
      <c r="L118" s="402"/>
      <c r="M118" s="276"/>
      <c r="N118" s="402" t="str">
        <f>'K. Bilgiler'!G22</f>
        <v>SBD FACEBOOK</v>
      </c>
      <c r="O118" s="402"/>
      <c r="P118" s="402"/>
      <c r="Q118" s="402"/>
      <c r="R118" s="402"/>
      <c r="S118" s="402"/>
      <c r="T118" s="402"/>
      <c r="U118" s="402"/>
      <c r="V118" s="402"/>
      <c r="W118" s="402"/>
      <c r="X118" s="402"/>
      <c r="Y118" s="402"/>
      <c r="Z118" s="40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59"/>
      <c r="BA118" s="59"/>
      <c r="BB118" s="59"/>
      <c r="BC118" s="59"/>
      <c r="BD118" s="59"/>
    </row>
    <row r="119" spans="1:56" ht="18" customHeight="1">
      <c r="J119" s="393" t="str">
        <f>'K. Bilgiler'!G20</f>
        <v>İnkılap Tarihi Öğretmeni</v>
      </c>
      <c r="K119" s="393"/>
      <c r="L119" s="393"/>
      <c r="M119" s="279"/>
      <c r="N119" s="394" t="s">
        <v>35</v>
      </c>
      <c r="O119" s="394"/>
      <c r="P119" s="394"/>
      <c r="Q119" s="394"/>
      <c r="R119" s="394"/>
      <c r="S119" s="394"/>
      <c r="T119" s="394"/>
      <c r="U119" s="394"/>
      <c r="V119" s="394"/>
      <c r="W119" s="394"/>
      <c r="X119" s="394"/>
      <c r="Y119" s="394"/>
      <c r="Z119" s="394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59"/>
      <c r="BA119" s="59"/>
      <c r="BB119" s="59"/>
      <c r="BC119" s="59"/>
      <c r="BD119" s="59"/>
    </row>
    <row r="120" spans="1:56" ht="18" customHeight="1">
      <c r="J120" s="279"/>
      <c r="K120" s="279"/>
      <c r="L120" s="279"/>
      <c r="M120" s="279"/>
      <c r="N120" s="277"/>
      <c r="O120" s="279"/>
      <c r="P120" s="277"/>
      <c r="Q120" s="279"/>
      <c r="R120" s="279"/>
      <c r="S120" s="279"/>
      <c r="T120" s="279"/>
      <c r="U120" s="38"/>
      <c r="V120" s="277"/>
      <c r="W120" s="277"/>
      <c r="X120" s="277"/>
      <c r="Y120" s="277"/>
      <c r="Z120" s="277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59"/>
      <c r="BA120" s="59"/>
      <c r="BB120" s="59"/>
      <c r="BC120" s="59"/>
      <c r="BD120" s="59"/>
    </row>
    <row r="121" spans="1:56"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59"/>
      <c r="BA121" s="59"/>
      <c r="BB121" s="59"/>
      <c r="BC121" s="59"/>
      <c r="BD121" s="59"/>
    </row>
    <row r="122" spans="1:56"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59"/>
      <c r="BA122" s="59"/>
      <c r="BB122" s="59"/>
      <c r="BC122" s="59"/>
      <c r="BD122" s="59"/>
    </row>
    <row r="123" spans="1:56"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59"/>
      <c r="BA123" s="59"/>
      <c r="BB123" s="59"/>
      <c r="BC123" s="59"/>
      <c r="BD123" s="59"/>
    </row>
    <row r="124" spans="1:56"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59"/>
      <c r="BA124" s="59"/>
      <c r="BB124" s="59"/>
      <c r="BC124" s="59"/>
      <c r="BD124" s="59"/>
    </row>
    <row r="125" spans="1:56"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59"/>
      <c r="BA125" s="59"/>
      <c r="BB125" s="59"/>
      <c r="BC125" s="59"/>
      <c r="BD125" s="59"/>
    </row>
    <row r="126" spans="1:56"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59"/>
      <c r="BA126" s="59"/>
      <c r="BB126" s="59"/>
      <c r="BC126" s="59"/>
      <c r="BD126" s="59"/>
    </row>
  </sheetData>
  <sheetProtection algorithmName="SHA-512" hashValue="4+jvfoXjDscXfczHXXToGaP6GaYJ5Vfxy6vO8IwCdCsF1opUZsznhx1IJRYOqFA9xZQYJKszpOy3rEjxymhtGg==" saltValue="9IBgVujPwYCP3b8Ubfcq1Q==" spinCount="100000" sheet="1" objects="1" scenarios="1"/>
  <mergeCells count="114">
    <mergeCell ref="A108:D108"/>
    <mergeCell ref="A109:D109"/>
    <mergeCell ref="C11:E11"/>
    <mergeCell ref="A1:Y1"/>
    <mergeCell ref="A2:Y2"/>
    <mergeCell ref="A3:E3"/>
    <mergeCell ref="Z3:AA3"/>
    <mergeCell ref="A4:E4"/>
    <mergeCell ref="AA4:AA5"/>
    <mergeCell ref="C5:E5"/>
    <mergeCell ref="C6:E6"/>
    <mergeCell ref="C7:E7"/>
    <mergeCell ref="C8:E8"/>
    <mergeCell ref="C9:E9"/>
    <mergeCell ref="C10:E10"/>
    <mergeCell ref="C23:E23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35:E35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A58:E59"/>
    <mergeCell ref="Z58:Z59"/>
    <mergeCell ref="AA58:AA59"/>
    <mergeCell ref="A57:E57"/>
    <mergeCell ref="A52:E52"/>
    <mergeCell ref="C36:E36"/>
    <mergeCell ref="C37:E37"/>
    <mergeCell ref="C38:E38"/>
    <mergeCell ref="C39:E39"/>
    <mergeCell ref="A53:E53"/>
    <mergeCell ref="A54:E54"/>
    <mergeCell ref="A55:E56"/>
    <mergeCell ref="A51:E51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A83:C83"/>
    <mergeCell ref="F83:G83"/>
    <mergeCell ref="A84:C84"/>
    <mergeCell ref="F84:G84"/>
    <mergeCell ref="A60:E61"/>
    <mergeCell ref="Z60:Z61"/>
    <mergeCell ref="L81:Y81"/>
    <mergeCell ref="Z81:AA81"/>
    <mergeCell ref="A82:I82"/>
    <mergeCell ref="A95:D95"/>
    <mergeCell ref="F95:G95"/>
    <mergeCell ref="A96:D96"/>
    <mergeCell ref="F96:G96"/>
    <mergeCell ref="M91:Y91"/>
    <mergeCell ref="A93:C93"/>
    <mergeCell ref="E93:K93"/>
    <mergeCell ref="A85:C85"/>
    <mergeCell ref="F85:G85"/>
    <mergeCell ref="A92:C92"/>
    <mergeCell ref="E92:K92"/>
    <mergeCell ref="A86:C86"/>
    <mergeCell ref="F86:G86"/>
    <mergeCell ref="A87:C87"/>
    <mergeCell ref="F87:G87"/>
    <mergeCell ref="A88:D88"/>
    <mergeCell ref="F88:G88"/>
    <mergeCell ref="A91:C91"/>
    <mergeCell ref="E91:K91"/>
    <mergeCell ref="A98:A10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Z2:AA2"/>
    <mergeCell ref="AA60:AA61"/>
    <mergeCell ref="Z55:Z56"/>
    <mergeCell ref="AA55:AA56"/>
    <mergeCell ref="J116:L116"/>
    <mergeCell ref="J117:L117"/>
    <mergeCell ref="J118:L118"/>
    <mergeCell ref="J119:L119"/>
    <mergeCell ref="N116:Z116"/>
    <mergeCell ref="N117:Z117"/>
    <mergeCell ref="N118:Z118"/>
    <mergeCell ref="N119:Z119"/>
  </mergeCells>
  <phoneticPr fontId="5" type="noConversion"/>
  <conditionalFormatting sqref="F60:Y60">
    <cfRule type="cellIs" dxfId="4" priority="47" stopIfTrue="1" operator="lessThan">
      <formula>50</formula>
    </cfRule>
  </conditionalFormatting>
  <conditionalFormatting sqref="F3:Y3">
    <cfRule type="expression" dxfId="3" priority="48">
      <formula>F53&gt;(F4*0.45)</formula>
    </cfRule>
  </conditionalFormatting>
  <dataValidations xWindow="413" yWindow="644" count="2">
    <dataValidation allowBlank="1" showInputMessage="1" showErrorMessage="1" prompt="Sorunun konusunu giriniz." sqref="F3:Y3" xr:uid="{00000000-0002-0000-0700-000000000000}"/>
    <dataValidation allowBlank="1" showInputMessage="1" showErrorMessage="1" prompt="Öğrencinin sorudan aldığı puan değerini giriniz." sqref="F6:Y50" xr:uid="{00000000-0002-0000-0700-000001000000}"/>
  </dataValidations>
  <printOptions horizontalCentered="1"/>
  <pageMargins left="0.27559055118110237" right="0.19685039370078741" top="0.19685039370078741" bottom="0.11811023622047245" header="0.23622047244094491" footer="0.15748031496062992"/>
  <pageSetup paperSize="9" scale="4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BA5A-78E6-4F13-AE48-C67DF8481F7D}">
  <sheetPr>
    <tabColor theme="1" tint="4.9989318521683403E-2"/>
    <pageSetUpPr fitToPage="1"/>
  </sheetPr>
  <dimension ref="A1:AH251"/>
  <sheetViews>
    <sheetView zoomScale="80" zoomScaleNormal="80" zoomScaleSheetLayoutView="33" zoomScalePageLayoutView="26" workbookViewId="0">
      <selection activeCell="E9" sqref="E9"/>
    </sheetView>
  </sheetViews>
  <sheetFormatPr defaultRowHeight="14.25"/>
  <cols>
    <col min="1" max="1" width="7" style="226" customWidth="1"/>
    <col min="2" max="2" width="8.85546875" style="227" customWidth="1"/>
    <col min="3" max="3" width="11.140625" style="227" customWidth="1"/>
    <col min="4" max="4" width="63.85546875" style="227" bestFit="1" customWidth="1"/>
    <col min="5" max="5" width="58.85546875" style="227" customWidth="1"/>
    <col min="6" max="6" width="9.140625" style="226" customWidth="1"/>
    <col min="7" max="8" width="9.140625" style="226"/>
    <col min="9" max="9" width="9.140625" style="226" customWidth="1"/>
    <col min="10" max="26" width="9.140625" style="226"/>
    <col min="27" max="34" width="9.140625" style="228"/>
    <col min="35" max="16384" width="9.140625" style="227"/>
  </cols>
  <sheetData>
    <row r="1" spans="2:6" s="226" customFormat="1" ht="27" customHeight="1">
      <c r="B1" s="562" t="str">
        <f xml:space="preserve"> 'K. Bilgiler'!G14&amp;" EĞİTİM ÖĞRETİM YILI "&amp;'K. Bilgiler'!G6</f>
        <v>2023-2024 EĞİTİM ÖĞRETİM YILI ATATÜRK ORTAOKULU</v>
      </c>
      <c r="C1" s="562"/>
      <c r="D1" s="562"/>
      <c r="E1" s="562"/>
      <c r="F1" s="562"/>
    </row>
    <row r="2" spans="2:6" s="229" customFormat="1" ht="26.25" customHeight="1">
      <c r="B2" s="269" t="s">
        <v>185</v>
      </c>
      <c r="C2" s="236"/>
      <c r="D2" s="236"/>
      <c r="E2" s="237"/>
      <c r="F2" s="268"/>
    </row>
    <row r="3" spans="2:6" s="229" customFormat="1" ht="26.25" customHeight="1">
      <c r="B3" s="563" t="s">
        <v>12</v>
      </c>
      <c r="C3" s="566" t="str">
        <f>'K. Bilgiler'!G10&amp;" / "&amp;'K. Bilgiler'!G12&amp;" SINIFI "&amp;'K. Bilgiler'!G8&amp;" DERSİ"</f>
        <v>8 / A SINIFI T.C. İNKILÂP TARİHİ VE ATATÜRKÇÜLÜK DERSİ</v>
      </c>
      <c r="D3" s="567"/>
      <c r="E3" s="230" t="s">
        <v>179</v>
      </c>
    </row>
    <row r="4" spans="2:6" s="229" customFormat="1" ht="26.25" customHeight="1">
      <c r="B4" s="564"/>
      <c r="C4" s="568"/>
      <c r="D4" s="569"/>
      <c r="E4" s="231">
        <f>'K. Bilgiler'!G26</f>
        <v>45249</v>
      </c>
    </row>
    <row r="5" spans="2:6" s="226" customFormat="1" ht="45">
      <c r="B5" s="565"/>
      <c r="C5" s="230" t="s">
        <v>182</v>
      </c>
      <c r="D5" s="225" t="s">
        <v>180</v>
      </c>
      <c r="E5" s="225" t="s">
        <v>181</v>
      </c>
    </row>
    <row r="6" spans="2:6" s="226" customFormat="1" ht="45" customHeight="1">
      <c r="B6" s="289">
        <v>1</v>
      </c>
      <c r="C6" s="254">
        <f>'1. Sınav'!F55</f>
        <v>72.268907563025209</v>
      </c>
      <c r="D6" s="253" t="str">
        <f>CONCATENATE(IF( C6&lt;&gt;50.01,CONCATENATE('1. Sınav'!F3,"")))</f>
        <v>BURAYI TIKLAYIP LİSTEDEN SEÇİM YAPIN</v>
      </c>
      <c r="E6" s="270" t="s">
        <v>184</v>
      </c>
    </row>
    <row r="7" spans="2:6" s="226" customFormat="1" ht="45" customHeight="1">
      <c r="B7" s="289">
        <v>2</v>
      </c>
      <c r="C7" s="254">
        <f>'1. Sınav'!G55</f>
        <v>70.588235294117652</v>
      </c>
      <c r="D7" s="253" t="str">
        <f>CONCATENATE(IF( C7&lt;&gt;50.1,CONCATENATE('1. Sınav'!G3,"")))</f>
        <v>SB.6.1.2. Sosyal, kültürel ve tarihî bağların toplumsal birlikteliğin oluşmasındaki yerini ve rolünü analiz eder.</v>
      </c>
      <c r="E7" s="270" t="s">
        <v>184</v>
      </c>
    </row>
    <row r="8" spans="2:6" s="226" customFormat="1" ht="45" customHeight="1">
      <c r="B8" s="289">
        <v>3</v>
      </c>
      <c r="C8" s="254">
        <f>'1. Sınav'!H55</f>
        <v>28.571428571428573</v>
      </c>
      <c r="D8" s="253" t="str">
        <f>CONCATENATE(IF( C8&lt;&gt;50.01,CONCATENATE('1. Sınav'!H3,"")))</f>
        <v>İTA.8.2.5. Millî Mücadele’nin hazırlık döneminde Mustafa Kemal’in yaptığı çalışmaları analiz eder.</v>
      </c>
      <c r="E8" s="270" t="s">
        <v>316</v>
      </c>
    </row>
    <row r="9" spans="2:6" s="226" customFormat="1" ht="45" customHeight="1">
      <c r="B9" s="289">
        <v>4</v>
      </c>
      <c r="C9" s="254">
        <f>'1. Sınav'!I55</f>
        <v>81.512605042016816</v>
      </c>
      <c r="D9" s="253" t="str">
        <f>CONCATENATE(IF(C9&lt;&gt;50.01,CONCATENATE('1. Sınav'!I3,"")))</f>
        <v>İTA.8.1.3. Gençlik döneminde Mustafa Kemal’in fikir hayatını etkileyen önemli kişileri ve olayları kavrar.</v>
      </c>
      <c r="E9" s="270" t="s">
        <v>316</v>
      </c>
    </row>
    <row r="10" spans="2:6" s="226" customFormat="1" ht="45" customHeight="1">
      <c r="B10" s="289">
        <v>5</v>
      </c>
      <c r="C10" s="254">
        <f>'1. Sınav'!J55</f>
        <v>72.268907563025209</v>
      </c>
      <c r="D10" s="253" t="str">
        <f>CONCATENATE(IF(C10&lt;&gt;50.01,CONCATENATE('1. Sınav'!J3,"")))</f>
        <v>İTA.8.1.3. Gençlik döneminde Mustafa Kemal’in fikir hayatını etkileyen önemli kişileri ve olayları kavrar.</v>
      </c>
      <c r="E10" s="270" t="s">
        <v>184</v>
      </c>
    </row>
    <row r="11" spans="2:6" s="226" customFormat="1" ht="45" customHeight="1">
      <c r="B11" s="289">
        <v>6</v>
      </c>
      <c r="C11" s="254">
        <f>'1. Sınav'!K55</f>
        <v>68.907563025210081</v>
      </c>
      <c r="D11" s="253" t="str">
        <f>CONCATENATE(IF(C11&lt;&gt;50.01,CONCATENATE('1. Sınav'!K3,"")))</f>
        <v>İTA.8.1.3. Gençlik döneminde Mustafa Kemal’in fikir hayatını etkileyen önemli kişileri ve olayları kavrar.</v>
      </c>
      <c r="E11" s="270" t="s">
        <v>184</v>
      </c>
    </row>
    <row r="12" spans="2:6" s="226" customFormat="1" ht="45" customHeight="1">
      <c r="B12" s="289">
        <v>7</v>
      </c>
      <c r="C12" s="254">
        <f>'1. Sınav'!L55</f>
        <v>65.546218487394952</v>
      </c>
      <c r="D12" s="253" t="str">
        <f>CONCATENATE(IF(C12&lt;&gt;50.01,CONCATENATE('1. Sınav'!L3,"")))</f>
        <v>İTA.8.1.3. Gençlik döneminde Mustafa Kemal’in fikir hayatını etkileyen önemli kişileri ve olayları kavrar.</v>
      </c>
      <c r="E12" s="270" t="s">
        <v>316</v>
      </c>
    </row>
    <row r="13" spans="2:6" s="226" customFormat="1" ht="45" customHeight="1">
      <c r="B13" s="289">
        <v>8</v>
      </c>
      <c r="C13" s="254">
        <f>'1. Sınav'!M55</f>
        <v>66.386554621848745</v>
      </c>
      <c r="D13" s="253" t="str">
        <f>CONCATENATE(IF(C13&lt;&gt;50.01,CONCATENATE('1. Sınav'!M3,"")))</f>
        <v>İTA.8.1.3. Gençlik döneminde Mustafa Kemal’in fikir hayatını etkileyen önemli kişileri ve olayları kavrar.</v>
      </c>
      <c r="E13" s="270" t="s">
        <v>316</v>
      </c>
    </row>
    <row r="14" spans="2:6" s="226" customFormat="1" ht="45" customHeight="1">
      <c r="B14" s="289">
        <v>9</v>
      </c>
      <c r="C14" s="254">
        <f>'1. Sınav'!N55</f>
        <v>68.067226890756302</v>
      </c>
      <c r="D14" s="253" t="str">
        <f>CONCATENATE(IF(C14&lt;&gt;50.01,CONCATENATE('1. Sınav'!N3,"")))</f>
        <v>SB.5.2.1. Somut kalıntılarından yola çıkarak Anadolu ve Mezopotamya uygarlıklarının insanlık tarihine önemli katkılarını fark eder.</v>
      </c>
      <c r="E14" s="270" t="s">
        <v>316</v>
      </c>
    </row>
    <row r="15" spans="2:6" s="226" customFormat="1" ht="45" customHeight="1">
      <c r="B15" s="289">
        <v>10</v>
      </c>
      <c r="C15" s="254">
        <f>'1. Sınav'!O55</f>
        <v>82.352941176470594</v>
      </c>
      <c r="D15" s="253" t="str">
        <f>CONCATENATE(IF(C15&lt;&gt;50.01,CONCATENATE('1. Sınav'!O3,"")))</f>
        <v>SB.5.2.2. Çevresindeki doğal varlıklar ile tarihî mekânları, nesneleri ve eserleri tanıtır.</v>
      </c>
      <c r="E15" s="270" t="s">
        <v>316</v>
      </c>
    </row>
    <row r="16" spans="2:6" s="226" customFormat="1" ht="45" customHeight="1">
      <c r="B16" s="289">
        <v>11</v>
      </c>
      <c r="C16" s="254">
        <f>'1. Sınav'!P55</f>
        <v>77.310924369747909</v>
      </c>
      <c r="D16" s="253" t="str">
        <f>CONCATENATE(IF(C16&lt;&gt;50.01,CONCATENATE('1. Sınav'!P3,"")))</f>
        <v>SB.5.2.2. Çevresindeki doğal varlıklar ile tarihî mekânları, nesneleri ve eserleri tanıtır.</v>
      </c>
      <c r="E16" s="270" t="s">
        <v>316</v>
      </c>
    </row>
    <row r="17" spans="2:6" s="226" customFormat="1" ht="45" customHeight="1">
      <c r="B17" s="289">
        <v>12</v>
      </c>
      <c r="C17" s="254">
        <f>'1. Sınav'!Q55</f>
        <v>77.310924369747909</v>
      </c>
      <c r="D17" s="253" t="str">
        <f>CONCATENATE(IF(C17&lt;&gt;50.01,CONCATENATE('1. Sınav'!Q3,"")))</f>
        <v>SB.5.1.3. Sahip olduğu haklarının farkında olan bir birey olarak katıldığı gruplarda aldığı rollerin gerektirdiği görev ve sorumluluklara uygun davranır.</v>
      </c>
      <c r="E17" s="270" t="s">
        <v>316</v>
      </c>
    </row>
    <row r="18" spans="2:6" s="226" customFormat="1" ht="45" customHeight="1">
      <c r="B18" s="289">
        <v>13</v>
      </c>
      <c r="C18" s="254">
        <f>'1. Sınav'!R55</f>
        <v>101.96078431372548</v>
      </c>
      <c r="D18" s="253" t="str">
        <f>CONCATENATE(IF(C18&lt;&gt;50.01,CONCATENATE('1. Sınav'!R3,"")))</f>
        <v>SB.5.1.2. Yakın çevresinde yaşanan bir örnekten yola çıkarak bir olayın çok boyutluluğunu açıklar.</v>
      </c>
      <c r="E18" s="270" t="s">
        <v>316</v>
      </c>
    </row>
    <row r="19" spans="2:6" s="226" customFormat="1" ht="45" customHeight="1">
      <c r="B19" s="289">
        <v>14</v>
      </c>
      <c r="C19" s="254">
        <f>'1. Sınav'!S55</f>
        <v>97.64705882352942</v>
      </c>
      <c r="D19" s="253" t="str">
        <f>CONCATENATE(IF(C19&lt;&gt;50.01,CONCATENATE('1. Sınav'!S3,"")))</f>
        <v>SB.5.1.4. Çocuk olarak haklarından yararlanmaya ve bu hakların ihlal edildiği durumlara örnekler verir.</v>
      </c>
      <c r="E19" s="270" t="s">
        <v>316</v>
      </c>
    </row>
    <row r="20" spans="2:6" s="226" customFormat="1" ht="45" customHeight="1">
      <c r="B20" s="289">
        <v>15</v>
      </c>
      <c r="C20" s="254">
        <f>'1. Sınav'!T55</f>
        <v>95.294117647058812</v>
      </c>
      <c r="D20" s="253" t="str">
        <f>CONCATENATE(IF(C20&lt;&gt;50.01,CONCATENATE('1. Sınav'!T3,"")))</f>
        <v>SB.5.2.1. Somut kalıntılarından yola çıkarak Anadolu ve Mezopotamya uygarlıklarının insanlık tarihine önemli katkılarını fark eder.</v>
      </c>
      <c r="E20" s="270" t="s">
        <v>316</v>
      </c>
    </row>
    <row r="21" spans="2:6" s="226" customFormat="1" ht="15.75">
      <c r="B21" s="238"/>
      <c r="C21" s="240"/>
      <c r="D21" s="241"/>
      <c r="E21" s="239"/>
    </row>
    <row r="22" spans="2:6" s="226" customFormat="1" ht="15.75">
      <c r="B22" s="238"/>
      <c r="C22" s="240"/>
      <c r="D22" s="241"/>
      <c r="E22" s="239"/>
    </row>
    <row r="23" spans="2:6" s="226" customFormat="1" ht="15.75">
      <c r="B23" s="238"/>
      <c r="C23" s="240"/>
      <c r="D23" s="241"/>
    </row>
    <row r="24" spans="2:6" s="226" customFormat="1"/>
    <row r="25" spans="2:6" s="226" customFormat="1"/>
    <row r="26" spans="2:6" s="226" customFormat="1"/>
    <row r="27" spans="2:6" s="233" customFormat="1">
      <c r="B27" s="235"/>
      <c r="C27" s="570" t="str">
        <f>'K. Bilgiler'!G18</f>
        <v>Muammer ASLAN</v>
      </c>
      <c r="D27" s="570"/>
      <c r="E27" s="570" t="str">
        <f>'K. Bilgiler'!G22</f>
        <v>SBD FACEBOOK</v>
      </c>
      <c r="F27" s="570"/>
    </row>
    <row r="28" spans="2:6" s="233" customFormat="1">
      <c r="B28" s="235"/>
      <c r="C28" s="570" t="str">
        <f>'K. Bilgiler'!G20</f>
        <v>İnkılap Tarihi Öğretmeni</v>
      </c>
      <c r="D28" s="570"/>
      <c r="E28" s="570" t="s">
        <v>35</v>
      </c>
      <c r="F28" s="570"/>
    </row>
    <row r="29" spans="2:6" s="233" customFormat="1">
      <c r="B29" s="235"/>
      <c r="C29" s="234"/>
      <c r="D29" s="232"/>
      <c r="E29" s="234">
        <f ca="1">TODAY()</f>
        <v>45255</v>
      </c>
      <c r="F29" s="232"/>
    </row>
    <row r="30" spans="2:6" s="233" customFormat="1"/>
    <row r="31" spans="2:6" s="226" customFormat="1"/>
    <row r="32" spans="2:6" s="226" customFormat="1"/>
    <row r="33" s="226" customFormat="1"/>
    <row r="34" s="226" customFormat="1"/>
    <row r="35" s="226" customFormat="1"/>
    <row r="36" s="226" customFormat="1"/>
    <row r="37" s="226" customFormat="1"/>
    <row r="38" s="226" customFormat="1"/>
    <row r="39" s="226" customFormat="1"/>
    <row r="40" s="226" customFormat="1" ht="25.5" customHeight="1"/>
    <row r="41" s="226" customFormat="1" ht="25.5" customHeight="1"/>
    <row r="42" s="226" customFormat="1"/>
    <row r="43" s="226" customFormat="1" ht="25.5" customHeight="1"/>
    <row r="44" s="226" customFormat="1"/>
    <row r="45" s="226" customFormat="1"/>
    <row r="46" s="226" customFormat="1" ht="25.5" customHeight="1"/>
    <row r="47" s="226" customFormat="1"/>
    <row r="48" s="226" customFormat="1"/>
    <row r="49" s="226" customFormat="1"/>
    <row r="50" s="226" customFormat="1"/>
    <row r="51" s="226" customFormat="1"/>
    <row r="52" s="226" customFormat="1"/>
    <row r="53" s="226" customFormat="1"/>
    <row r="54" s="226" customFormat="1"/>
    <row r="55" s="226" customFormat="1"/>
    <row r="56" s="226" customFormat="1"/>
    <row r="57" s="226" customFormat="1"/>
    <row r="58" s="226" customFormat="1"/>
    <row r="59" s="226" customFormat="1"/>
    <row r="60" s="226" customFormat="1"/>
    <row r="61" s="226" customFormat="1"/>
    <row r="62" s="226" customFormat="1"/>
    <row r="63" s="226" customFormat="1"/>
    <row r="64" s="226" customFormat="1"/>
    <row r="65" s="226" customFormat="1"/>
    <row r="66" s="226" customFormat="1"/>
    <row r="67" s="226" customFormat="1"/>
    <row r="68" s="226" customFormat="1"/>
    <row r="69" s="226" customFormat="1"/>
    <row r="70" s="226" customFormat="1"/>
    <row r="71" s="226" customFormat="1"/>
    <row r="72" s="226" customFormat="1"/>
    <row r="73" s="226" customFormat="1"/>
    <row r="74" s="226" customFormat="1"/>
    <row r="75" s="226" customFormat="1"/>
    <row r="76" s="226" customFormat="1"/>
    <row r="77" s="226" customFormat="1"/>
    <row r="78" s="226" customFormat="1"/>
    <row r="79" s="226" customFormat="1"/>
    <row r="80" s="226" customFormat="1"/>
    <row r="81" s="226" customFormat="1"/>
    <row r="82" s="226" customFormat="1"/>
    <row r="83" s="226" customFormat="1"/>
    <row r="84" s="226" customFormat="1"/>
    <row r="85" s="226" customFormat="1"/>
    <row r="86" s="226" customFormat="1"/>
    <row r="87" s="226" customFormat="1"/>
    <row r="88" s="226" customFormat="1"/>
    <row r="89" s="226" customFormat="1"/>
    <row r="90" s="226" customFormat="1"/>
    <row r="91" s="226" customFormat="1"/>
    <row r="92" s="226" customFormat="1"/>
    <row r="93" s="226" customFormat="1"/>
    <row r="94" s="226" customFormat="1"/>
    <row r="95" s="226" customFormat="1"/>
    <row r="96" s="226" customFormat="1"/>
    <row r="97" s="226" customFormat="1"/>
    <row r="98" s="226" customFormat="1"/>
    <row r="99" s="226" customFormat="1"/>
    <row r="100" s="226" customFormat="1"/>
    <row r="101" s="226" customFormat="1"/>
    <row r="102" s="226" customFormat="1"/>
    <row r="103" s="226" customFormat="1"/>
    <row r="104" s="226" customFormat="1"/>
    <row r="105" s="226" customFormat="1"/>
    <row r="106" s="226" customFormat="1"/>
    <row r="107" s="226" customFormat="1"/>
    <row r="108" s="226" customFormat="1"/>
    <row r="109" s="226" customFormat="1"/>
    <row r="110" s="226" customFormat="1"/>
    <row r="111" s="226" customFormat="1"/>
    <row r="112" s="226" customFormat="1"/>
    <row r="113" s="226" customFormat="1"/>
    <row r="114" s="226" customFormat="1"/>
    <row r="115" s="226" customFormat="1"/>
    <row r="116" s="226" customFormat="1"/>
    <row r="117" s="226" customFormat="1"/>
    <row r="118" s="226" customFormat="1"/>
    <row r="119" s="226" customFormat="1"/>
    <row r="120" s="226" customFormat="1"/>
    <row r="121" s="226" customFormat="1"/>
    <row r="122" s="226" customFormat="1"/>
    <row r="123" s="226" customFormat="1"/>
    <row r="124" s="226" customFormat="1"/>
    <row r="125" s="226" customFormat="1"/>
    <row r="126" s="226" customFormat="1"/>
    <row r="127" s="226" customFormat="1"/>
    <row r="128" s="226" customFormat="1"/>
    <row r="129" s="226" customFormat="1"/>
    <row r="130" s="226" customFormat="1"/>
    <row r="131" s="226" customFormat="1"/>
    <row r="132" s="226" customFormat="1"/>
    <row r="133" s="226" customFormat="1"/>
    <row r="134" s="226" customFormat="1"/>
    <row r="135" s="226" customFormat="1"/>
    <row r="136" s="226" customFormat="1"/>
    <row r="137" s="226" customFormat="1"/>
    <row r="138" s="226" customFormat="1"/>
    <row r="139" s="226" customFormat="1"/>
    <row r="140" s="226" customFormat="1"/>
    <row r="141" s="226" customFormat="1"/>
    <row r="142" s="226" customFormat="1"/>
    <row r="143" s="226" customFormat="1"/>
    <row r="144" s="226" customFormat="1"/>
    <row r="145" s="226" customFormat="1"/>
    <row r="146" s="226" customFormat="1"/>
    <row r="147" s="226" customFormat="1"/>
    <row r="148" s="226" customFormat="1"/>
    <row r="149" s="226" customFormat="1"/>
    <row r="150" s="226" customFormat="1"/>
    <row r="151" s="226" customFormat="1"/>
    <row r="152" s="226" customFormat="1"/>
    <row r="153" s="226" customFormat="1"/>
    <row r="154" s="226" customFormat="1"/>
    <row r="155" s="226" customFormat="1"/>
    <row r="156" s="226" customFormat="1"/>
    <row r="157" s="226" customFormat="1"/>
    <row r="158" s="226" customFormat="1"/>
    <row r="159" s="226" customFormat="1"/>
    <row r="160" s="226" customFormat="1"/>
    <row r="161" s="226" customFormat="1"/>
    <row r="162" s="226" customFormat="1"/>
    <row r="163" s="226" customFormat="1"/>
    <row r="164" s="226" customFormat="1"/>
    <row r="165" s="226" customFormat="1"/>
    <row r="166" s="226" customFormat="1"/>
    <row r="167" s="226" customFormat="1"/>
    <row r="168" s="226" customFormat="1"/>
    <row r="169" s="226" customFormat="1"/>
    <row r="170" s="226" customFormat="1"/>
    <row r="171" s="226" customFormat="1"/>
    <row r="172" s="226" customFormat="1"/>
    <row r="173" s="226" customFormat="1"/>
    <row r="174" s="226" customFormat="1"/>
    <row r="175" s="226" customFormat="1"/>
    <row r="176" s="226" customFormat="1"/>
    <row r="177" s="226" customFormat="1"/>
    <row r="178" s="226" customFormat="1"/>
    <row r="179" s="226" customFormat="1"/>
    <row r="180" s="226" customFormat="1"/>
    <row r="181" s="226" customFormat="1"/>
    <row r="182" s="226" customFormat="1"/>
    <row r="183" s="226" customFormat="1"/>
    <row r="184" s="226" customFormat="1"/>
    <row r="185" s="226" customFormat="1"/>
    <row r="186" s="226" customFormat="1"/>
    <row r="187" s="226" customFormat="1"/>
    <row r="188" s="226" customFormat="1"/>
    <row r="189" s="226" customFormat="1"/>
    <row r="190" s="226" customFormat="1"/>
    <row r="191" s="226" customFormat="1"/>
    <row r="192" s="226" customFormat="1"/>
    <row r="193" s="226" customFormat="1"/>
    <row r="194" s="226" customFormat="1"/>
    <row r="195" s="226" customFormat="1"/>
    <row r="196" s="226" customFormat="1"/>
    <row r="197" s="226" customFormat="1"/>
    <row r="198" s="226" customFormat="1"/>
    <row r="199" s="226" customFormat="1"/>
    <row r="200" s="226" customFormat="1"/>
    <row r="201" s="226" customFormat="1"/>
    <row r="202" s="226" customFormat="1"/>
    <row r="203" s="226" customFormat="1"/>
    <row r="204" s="226" customFormat="1"/>
    <row r="205" s="226" customFormat="1"/>
    <row r="206" s="226" customFormat="1"/>
    <row r="207" s="226" customFormat="1"/>
    <row r="208" s="226" customFormat="1"/>
    <row r="209" s="226" customFormat="1"/>
    <row r="210" s="226" customFormat="1"/>
    <row r="211" s="226" customFormat="1"/>
    <row r="212" s="226" customFormat="1"/>
    <row r="213" s="226" customFormat="1"/>
    <row r="214" s="226" customFormat="1"/>
    <row r="215" s="226" customFormat="1"/>
    <row r="216" s="226" customFormat="1"/>
    <row r="217" s="226" customFormat="1"/>
    <row r="218" s="226" customFormat="1"/>
    <row r="219" s="226" customFormat="1"/>
    <row r="220" s="226" customFormat="1"/>
    <row r="221" s="226" customFormat="1"/>
    <row r="222" s="226" customFormat="1"/>
    <row r="223" s="226" customFormat="1"/>
    <row r="224" s="226" customFormat="1"/>
    <row r="225" s="226" customFormat="1"/>
    <row r="226" s="226" customFormat="1"/>
    <row r="227" s="226" customFormat="1"/>
    <row r="228" s="226" customFormat="1"/>
    <row r="229" s="226" customFormat="1"/>
    <row r="230" s="226" customFormat="1"/>
    <row r="231" s="226" customFormat="1"/>
    <row r="232" s="226" customFormat="1"/>
    <row r="233" s="226" customFormat="1"/>
    <row r="234" s="226" customFormat="1"/>
    <row r="235" s="226" customFormat="1"/>
    <row r="236" s="226" customFormat="1"/>
    <row r="237" s="226" customFormat="1"/>
    <row r="238" s="226" customFormat="1"/>
    <row r="239" s="226" customFormat="1"/>
    <row r="240" s="226" customFormat="1"/>
    <row r="241" s="226" customFormat="1"/>
    <row r="242" s="226" customFormat="1"/>
    <row r="243" s="226" customFormat="1"/>
    <row r="244" s="226" customFormat="1"/>
    <row r="245" s="226" customFormat="1"/>
    <row r="246" s="226" customFormat="1"/>
    <row r="247" s="226" customFormat="1"/>
    <row r="248" s="226" customFormat="1"/>
    <row r="249" s="226" customFormat="1"/>
    <row r="250" s="226" customFormat="1"/>
    <row r="251" s="226" customFormat="1"/>
  </sheetData>
  <sheetProtection algorithmName="SHA-512" hashValue="MWRmsBktyLcJ7/H+vaAhYGXph5DUaAj0niPSXbnOepN10p+nyysws0YckRiErWtrljZKrEUG657GY/uiQhmyYg==" saltValue="O+V7Z/ppWBJ3yuUiqDHJng==" spinCount="100000" sheet="1" objects="1" scenarios="1"/>
  <mergeCells count="7">
    <mergeCell ref="B1:F1"/>
    <mergeCell ref="B3:B5"/>
    <mergeCell ref="C3:D4"/>
    <mergeCell ref="E27:F27"/>
    <mergeCell ref="E28:F28"/>
    <mergeCell ref="C27:D27"/>
    <mergeCell ref="C28:D28"/>
  </mergeCells>
  <conditionalFormatting sqref="C6:C20">
    <cfRule type="cellIs" dxfId="1" priority="3" operator="between">
      <formula>0</formula>
      <formula>49.99</formula>
    </cfRule>
    <cfRule type="cellIs" dxfId="2" priority="2" operator="between">
      <formula>50</formula>
      <formula>69.99</formula>
    </cfRule>
    <cfRule type="cellIs" dxfId="0" priority="1" operator="between">
      <formula>70</formula>
      <formula>100</formula>
    </cfRule>
  </conditionalFormatting>
  <pageMargins left="0.25" right="0.25" top="0.75" bottom="0.75" header="0.3" footer="0.3"/>
  <pageSetup paperSize="9" scale="63" fitToHeight="0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12</vt:i4>
      </vt:variant>
    </vt:vector>
  </HeadingPairs>
  <TitlesOfParts>
    <vt:vector size="22" baseType="lpstr">
      <vt:lpstr>GİRİŞ</vt:lpstr>
      <vt:lpstr>Liste</vt:lpstr>
      <vt:lpstr>K. Bilgiler</vt:lpstr>
      <vt:lpstr>Kaynak </vt:lpstr>
      <vt:lpstr>NOT Baremi</vt:lpstr>
      <vt:lpstr>SENARYO GİR</vt:lpstr>
      <vt:lpstr>1. Sınav</vt:lpstr>
      <vt:lpstr>2. Sınav</vt:lpstr>
      <vt:lpstr>TEDBİR</vt:lpstr>
      <vt:lpstr>kazanımlar</vt:lpstr>
      <vt:lpstr>'2. Sınav'!ABCD</vt:lpstr>
      <vt:lpstr>ABCD</vt:lpstr>
      <vt:lpstr>dersler</vt:lpstr>
      <vt:lpstr>ŞUBE</vt:lpstr>
      <vt:lpstr>TarihGir</vt:lpstr>
      <vt:lpstr>'1. Sınav'!Yazdırma_Alanı</vt:lpstr>
      <vt:lpstr>'2. Sınav'!Yazdırma_Alanı</vt:lpstr>
      <vt:lpstr>GİRİŞ!Yazdırma_Alanı</vt:lpstr>
      <vt:lpstr>'K. Bilgiler'!Yazdırma_Alanı</vt:lpstr>
      <vt:lpstr>'NOT Baremi'!Yazdırma_Alanı</vt:lpstr>
      <vt:lpstr>'SENARYO GİR'!Yazdırma_Alanı</vt:lpstr>
      <vt:lpstr>TEDBİR!Yazdırma_Alanı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Muammer ASLAN</dc:creator>
  <cp:lastModifiedBy>Muammer ASLAN</cp:lastModifiedBy>
  <cp:lastPrinted>2023-11-24T21:44:44Z</cp:lastPrinted>
  <dcterms:created xsi:type="dcterms:W3CDTF">2009-10-07T21:21:08Z</dcterms:created>
  <dcterms:modified xsi:type="dcterms:W3CDTF">2023-11-24T21:50:34Z</dcterms:modified>
  <cp:category>SBD</cp:category>
  <cp:version>1.2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