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uamm\OneDrive\Masaüstü\"/>
    </mc:Choice>
  </mc:AlternateContent>
  <xr:revisionPtr revIDLastSave="0" documentId="13_ncr:1_{DEE8C171-29B6-44AB-A27D-775568C0B521}" xr6:coauthVersionLast="47" xr6:coauthVersionMax="47" xr10:uidLastSave="{00000000-0000-0000-0000-000000000000}"/>
  <bookViews>
    <workbookView showSheetTabs="0" xWindow="-120" yWindow="-120" windowWidth="20730" windowHeight="11160" tabRatio="852" xr2:uid="{00000000-000D-0000-FFFF-FFFF00000000}"/>
  </bookViews>
  <sheets>
    <sheet name="GİRİŞ" sheetId="45" r:id="rId1"/>
    <sheet name="Liste" sheetId="50" r:id="rId2"/>
    <sheet name="K. Bilgiler" sheetId="5" r:id="rId3"/>
    <sheet name="Kaynak " sheetId="41" r:id="rId4"/>
    <sheet name="NOT Baremi" sheetId="7" r:id="rId5"/>
    <sheet name="SENARYO GİR" sheetId="48" r:id="rId6"/>
    <sheet name="1. Sınav" sheetId="1" r:id="rId7"/>
    <sheet name="2. Sınav" sheetId="44" r:id="rId8"/>
    <sheet name="TEDBİR" sheetId="51" r:id="rId9"/>
    <sheet name="kazanımlar" sheetId="62" r:id="rId10"/>
  </sheets>
  <externalReferences>
    <externalReference r:id="rId11"/>
  </externalReferences>
  <definedNames>
    <definedName name="_xlnm._FilterDatabase" localSheetId="6" hidden="1">'1. Sınav'!$F$66:$Y$66</definedName>
    <definedName name="_xlnm._FilterDatabase" localSheetId="7" hidden="1">'2. Sınav'!$F$60:$Y$60</definedName>
    <definedName name="A_9" localSheetId="0">#REF!</definedName>
    <definedName name="A_9">#REF!</definedName>
    <definedName name="A_99">#REF!</definedName>
    <definedName name="ABCD" localSheetId="7">'2. Sınav'!$E$91</definedName>
    <definedName name="ABCD">'1. Sınav'!$E$91</definedName>
    <definedName name="dersler" localSheetId="0">#REF!</definedName>
    <definedName name="dersler">'Kaynak '!$B$3:$B$21</definedName>
    <definedName name="DERSLER2">#REF!</definedName>
    <definedName name="S10A">'[1]10ABCDEF'!$C$3:$R$33</definedName>
    <definedName name="S10B">'[1]10ABCDEF'!$C$34:$R$64</definedName>
    <definedName name="S10C">'[1]10ABCDEF'!$C$65:$R$93</definedName>
    <definedName name="S10D">'[1]10ABCDEF'!$C$94:$R$122</definedName>
    <definedName name="S10E">'[1]10ABCDEF'!$C$123:$R$152</definedName>
    <definedName name="S10F">'[1]10ABCDEF'!$C$153:$R$182</definedName>
    <definedName name="S10G">'[1]10G'!$C$3:$P$32</definedName>
    <definedName name="S11A">'[1]11ABCDE'!$C$3:$R$33</definedName>
    <definedName name="S11B">'[1]11ABCDE'!$C$34:$R$64</definedName>
    <definedName name="S11C">'[1]11ABCDE'!$C$65:$R$95</definedName>
    <definedName name="S11D">'[1]11ABCDE'!$C$96:$R$126</definedName>
    <definedName name="S11E">'[1]11ABCDE'!$C$127:$R$157</definedName>
    <definedName name="S11TM">'[1]11TM'!$C$3:$Q$33</definedName>
    <definedName name="S12A">'[1]12ABCD'!$C$3:$R$32</definedName>
    <definedName name="S12B">'[1]12ABCD'!$C$33:$R$62</definedName>
    <definedName name="S12C">'[1]12ABCD'!$C$63:$R$93</definedName>
    <definedName name="S12D">'[1]12ABCD'!$C$94:$R$124</definedName>
    <definedName name="S12TM">'[1]12TM'!$C$3:$Q$32</definedName>
    <definedName name="S9A">'[1]9ABCDE'!$C$4:$R$34</definedName>
    <definedName name="S9B">'[1]9ABCDE'!$C$35:$R$65</definedName>
    <definedName name="S9C">'[1]9ABCDE'!$C$66:$R$96</definedName>
    <definedName name="S9D">'[1]9ABCDE'!$C$97:$R$128</definedName>
    <definedName name="S9E">'[1]9ABCDE'!$C$129:$R$159</definedName>
    <definedName name="ŞUBE">'Kaynak '!$D$3:$D$12</definedName>
    <definedName name="tarih">'K. Bilgiler'!#REF!</definedName>
    <definedName name="TarihGir">'Kaynak '!$I$13:$I$14</definedName>
    <definedName name="_xlnm.Print_Area" localSheetId="6">'1. Sınav'!$A$1:$AP$122</definedName>
    <definedName name="_xlnm.Print_Area" localSheetId="7">'2. Sınav'!$A$1:$AA$121</definedName>
    <definedName name="_xlnm.Print_Area" localSheetId="0">GİRİŞ!$B$2:$T$45</definedName>
    <definedName name="_xlnm.Print_Area" localSheetId="2">'K. Bilgiler'!$D$1:$K$23</definedName>
    <definedName name="_xlnm.Print_Area" localSheetId="4">'NOT Baremi'!$A$1:$Y$14</definedName>
    <definedName name="_xlnm.Print_Area" localSheetId="5">'SENARYO GİR'!$A$1:$E$38</definedName>
    <definedName name="_xlnm.Print_Area" localSheetId="8">TEDBİR!$A$1:$F$38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4" i="1" l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5" i="1"/>
  <c r="C56" i="1"/>
  <c r="C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Z35" i="1"/>
  <c r="AA35" i="1" s="1"/>
  <c r="Z36" i="1"/>
  <c r="AA36" i="1" s="1"/>
  <c r="Z37" i="1"/>
  <c r="AA37" i="1" s="1"/>
  <c r="Z38" i="1"/>
  <c r="AA38" i="1" s="1"/>
  <c r="Z39" i="1"/>
  <c r="AA39" i="1" s="1"/>
  <c r="Z40" i="1"/>
  <c r="AA40" i="1" s="1"/>
  <c r="Z41" i="1"/>
  <c r="AA41" i="1" s="1"/>
  <c r="Z42" i="1"/>
  <c r="AA42" i="1" s="1"/>
  <c r="Z43" i="1"/>
  <c r="AA43" i="1" s="1"/>
  <c r="Z44" i="1"/>
  <c r="AA44" i="1" s="1"/>
  <c r="Z45" i="1"/>
  <c r="AA45" i="1" s="1"/>
  <c r="N118" i="44"/>
  <c r="V114" i="1"/>
  <c r="J119" i="44"/>
  <c r="J118" i="44"/>
  <c r="L114" i="1"/>
  <c r="N117" i="44"/>
  <c r="J117" i="44"/>
  <c r="Z1" i="1"/>
  <c r="B141" i="62"/>
  <c r="B142" i="62"/>
  <c r="B143" i="62"/>
  <c r="B144" i="62"/>
  <c r="B145" i="62"/>
  <c r="B146" i="62"/>
  <c r="B147" i="62"/>
  <c r="B148" i="62"/>
  <c r="B149" i="62"/>
  <c r="B150" i="62"/>
  <c r="B151" i="62"/>
  <c r="B152" i="62"/>
  <c r="B153" i="62"/>
  <c r="B154" i="62"/>
  <c r="B155" i="62"/>
  <c r="B156" i="62"/>
  <c r="B157" i="62"/>
  <c r="B158" i="62"/>
  <c r="B159" i="62"/>
  <c r="B160" i="62"/>
  <c r="B161" i="62"/>
  <c r="B162" i="62"/>
  <c r="B163" i="62"/>
  <c r="B164" i="62"/>
  <c r="B165" i="62"/>
  <c r="B166" i="62"/>
  <c r="B167" i="62"/>
  <c r="B168" i="62"/>
  <c r="B169" i="62"/>
  <c r="B170" i="62"/>
  <c r="B171" i="62"/>
  <c r="B172" i="62"/>
  <c r="B173" i="62"/>
  <c r="B174" i="62"/>
  <c r="B175" i="62"/>
  <c r="B176" i="62"/>
  <c r="B177" i="62"/>
  <c r="B178" i="62"/>
  <c r="B179" i="62"/>
  <c r="B180" i="62"/>
  <c r="B181" i="62"/>
  <c r="B182" i="62"/>
  <c r="B183" i="62"/>
  <c r="B184" i="62"/>
  <c r="B185" i="62"/>
  <c r="B186" i="62"/>
  <c r="B187" i="62"/>
  <c r="B188" i="62"/>
  <c r="B189" i="62"/>
  <c r="B190" i="62"/>
  <c r="B191" i="62"/>
  <c r="B192" i="62"/>
  <c r="B193" i="62"/>
  <c r="B194" i="62"/>
  <c r="B195" i="62"/>
  <c r="B196" i="62"/>
  <c r="B197" i="62"/>
  <c r="B198" i="62"/>
  <c r="B199" i="62"/>
  <c r="B200" i="62"/>
  <c r="B201" i="62"/>
  <c r="B202" i="62"/>
  <c r="B203" i="62"/>
  <c r="B204" i="62"/>
  <c r="B205" i="62"/>
  <c r="B206" i="62"/>
  <c r="B207" i="62"/>
  <c r="B208" i="62"/>
  <c r="B209" i="62"/>
  <c r="B210" i="62"/>
  <c r="B211" i="62"/>
  <c r="B212" i="62"/>
  <c r="B213" i="62"/>
  <c r="B214" i="62"/>
  <c r="B215" i="62"/>
  <c r="B216" i="62"/>
  <c r="B217" i="62"/>
  <c r="B218" i="62"/>
  <c r="B219" i="62"/>
  <c r="B220" i="62"/>
  <c r="B221" i="62"/>
  <c r="B222" i="62"/>
  <c r="B223" i="62"/>
  <c r="B224" i="62"/>
  <c r="B225" i="62"/>
  <c r="B226" i="62"/>
  <c r="B227" i="62"/>
  <c r="B228" i="62"/>
  <c r="B229" i="62"/>
  <c r="B230" i="62"/>
  <c r="B231" i="62"/>
  <c r="B232" i="62"/>
  <c r="B233" i="62"/>
  <c r="B234" i="62"/>
  <c r="B235" i="62"/>
  <c r="B236" i="62"/>
  <c r="B237" i="62"/>
  <c r="B238" i="62"/>
  <c r="B239" i="62"/>
  <c r="B240" i="62"/>
  <c r="B241" i="62"/>
  <c r="B242" i="62"/>
  <c r="B243" i="62"/>
  <c r="B244" i="62"/>
  <c r="B245" i="62"/>
  <c r="B246" i="62"/>
  <c r="B247" i="62"/>
  <c r="B248" i="62"/>
  <c r="B249" i="62"/>
  <c r="B250" i="62"/>
  <c r="B251" i="62"/>
  <c r="B252" i="62"/>
  <c r="B253" i="62"/>
  <c r="B254" i="62"/>
  <c r="B255" i="62"/>
  <c r="B256" i="62"/>
  <c r="B257" i="62"/>
  <c r="B258" i="62"/>
  <c r="B259" i="62"/>
  <c r="B260" i="62"/>
  <c r="B261" i="62"/>
  <c r="B262" i="62"/>
  <c r="B263" i="62"/>
  <c r="B264" i="62"/>
  <c r="B265" i="62"/>
  <c r="B266" i="62"/>
  <c r="B267" i="62"/>
  <c r="B268" i="62"/>
  <c r="B269" i="62"/>
  <c r="B270" i="62"/>
  <c r="B271" i="62"/>
  <c r="B272" i="62"/>
  <c r="B273" i="62"/>
  <c r="B274" i="62"/>
  <c r="B275" i="62"/>
  <c r="B276" i="62"/>
  <c r="B277" i="62"/>
  <c r="B278" i="62"/>
  <c r="B279" i="62"/>
  <c r="B280" i="62"/>
  <c r="B281" i="62"/>
  <c r="B282" i="62"/>
  <c r="B283" i="62"/>
  <c r="B284" i="62"/>
  <c r="B285" i="62"/>
  <c r="B286" i="62"/>
  <c r="B287" i="62"/>
  <c r="B288" i="62"/>
  <c r="B289" i="62"/>
  <c r="B290" i="62"/>
  <c r="B291" i="62"/>
  <c r="B292" i="62"/>
  <c r="B293" i="62"/>
  <c r="B294" i="62"/>
  <c r="B295" i="62"/>
  <c r="B296" i="62"/>
  <c r="B297" i="62"/>
  <c r="B298" i="62"/>
  <c r="B299" i="62"/>
  <c r="B300" i="62"/>
  <c r="B301" i="62"/>
  <c r="B302" i="62"/>
  <c r="B303" i="62"/>
  <c r="B304" i="62"/>
  <c r="B305" i="62"/>
  <c r="B306" i="62"/>
  <c r="B307" i="62"/>
  <c r="B308" i="62"/>
  <c r="B309" i="62"/>
  <c r="B310" i="62"/>
  <c r="B311" i="62"/>
  <c r="B312" i="62"/>
  <c r="B313" i="62"/>
  <c r="B314" i="62"/>
  <c r="B315" i="62"/>
  <c r="B316" i="62"/>
  <c r="B317" i="62"/>
  <c r="B318" i="62"/>
  <c r="B319" i="62"/>
  <c r="B320" i="62"/>
  <c r="B321" i="62"/>
  <c r="B322" i="62"/>
  <c r="B323" i="62"/>
  <c r="B324" i="62"/>
  <c r="B325" i="62"/>
  <c r="B326" i="62"/>
  <c r="B327" i="62"/>
  <c r="B328" i="62"/>
  <c r="B329" i="62"/>
  <c r="B330" i="62"/>
  <c r="B331" i="62"/>
  <c r="B332" i="62"/>
  <c r="B333" i="62"/>
  <c r="B334" i="62"/>
  <c r="B335" i="62"/>
  <c r="B336" i="62"/>
  <c r="B337" i="62"/>
  <c r="B338" i="62"/>
  <c r="B339" i="62"/>
  <c r="B340" i="62"/>
  <c r="B341" i="62"/>
  <c r="B342" i="62"/>
  <c r="B343" i="62"/>
  <c r="B344" i="62"/>
  <c r="B345" i="62"/>
  <c r="B346" i="62"/>
  <c r="B347" i="62"/>
  <c r="B348" i="62"/>
  <c r="B349" i="62"/>
  <c r="B350" i="62"/>
  <c r="B351" i="62"/>
  <c r="B352" i="62"/>
  <c r="B353" i="62"/>
  <c r="B354" i="62"/>
  <c r="B355" i="62"/>
  <c r="B356" i="62"/>
  <c r="B357" i="62"/>
  <c r="B358" i="62"/>
  <c r="B359" i="62"/>
  <c r="B360" i="62"/>
  <c r="B361" i="62"/>
  <c r="B362" i="62"/>
  <c r="B363" i="62"/>
  <c r="B364" i="62"/>
  <c r="B365" i="62"/>
  <c r="B366" i="62"/>
  <c r="B367" i="62"/>
  <c r="B368" i="62"/>
  <c r="B369" i="62"/>
  <c r="B370" i="62"/>
  <c r="B371" i="62"/>
  <c r="B372" i="62"/>
  <c r="B373" i="62"/>
  <c r="B374" i="62"/>
  <c r="B375" i="62"/>
  <c r="B376" i="62"/>
  <c r="B377" i="62"/>
  <c r="B378" i="62"/>
  <c r="B379" i="62"/>
  <c r="B380" i="62"/>
  <c r="B381" i="62"/>
  <c r="B382" i="62"/>
  <c r="B383" i="62"/>
  <c r="B73" i="62"/>
  <c r="B74" i="62"/>
  <c r="B75" i="62"/>
  <c r="B76" i="62"/>
  <c r="B77" i="62"/>
  <c r="B78" i="62"/>
  <c r="B79" i="62"/>
  <c r="B80" i="62"/>
  <c r="B81" i="62"/>
  <c r="B82" i="62"/>
  <c r="B83" i="62"/>
  <c r="B84" i="62"/>
  <c r="B85" i="62"/>
  <c r="B86" i="62"/>
  <c r="B87" i="62"/>
  <c r="B88" i="62"/>
  <c r="B89" i="62"/>
  <c r="B90" i="62"/>
  <c r="B91" i="62"/>
  <c r="B92" i="62"/>
  <c r="B93" i="62"/>
  <c r="B94" i="62"/>
  <c r="B95" i="62"/>
  <c r="B96" i="62"/>
  <c r="B97" i="62"/>
  <c r="B98" i="62"/>
  <c r="B99" i="62"/>
  <c r="B100" i="62"/>
  <c r="B101" i="62"/>
  <c r="B102" i="62"/>
  <c r="B103" i="62"/>
  <c r="B104" i="62"/>
  <c r="B105" i="62"/>
  <c r="B106" i="62"/>
  <c r="B107" i="62"/>
  <c r="B108" i="62"/>
  <c r="B109" i="62"/>
  <c r="B110" i="62"/>
  <c r="B111" i="62"/>
  <c r="B112" i="62"/>
  <c r="B113" i="62"/>
  <c r="B114" i="62"/>
  <c r="B115" i="62"/>
  <c r="B116" i="62"/>
  <c r="B117" i="62"/>
  <c r="B118" i="62"/>
  <c r="B119" i="62"/>
  <c r="B120" i="62"/>
  <c r="B121" i="62"/>
  <c r="B122" i="62"/>
  <c r="B123" i="62"/>
  <c r="B124" i="62"/>
  <c r="B125" i="62"/>
  <c r="B126" i="62"/>
  <c r="B127" i="62"/>
  <c r="B128" i="62"/>
  <c r="B129" i="62"/>
  <c r="B130" i="62"/>
  <c r="B131" i="62"/>
  <c r="B132" i="62"/>
  <c r="B133" i="62"/>
  <c r="B134" i="62"/>
  <c r="B135" i="62"/>
  <c r="B136" i="62"/>
  <c r="B137" i="62"/>
  <c r="B138" i="62"/>
  <c r="B139" i="62"/>
  <c r="B140" i="62"/>
  <c r="B70" i="62"/>
  <c r="B71" i="62"/>
  <c r="B72" i="62"/>
  <c r="B68" i="62"/>
  <c r="B69" i="62"/>
  <c r="B58" i="62"/>
  <c r="B59" i="62"/>
  <c r="B60" i="62"/>
  <c r="B61" i="62"/>
  <c r="B62" i="62"/>
  <c r="B63" i="62"/>
  <c r="B64" i="62"/>
  <c r="B65" i="62"/>
  <c r="B66" i="62"/>
  <c r="B67" i="62"/>
  <c r="B48" i="62"/>
  <c r="B49" i="62"/>
  <c r="B50" i="62"/>
  <c r="B51" i="62"/>
  <c r="B52" i="62"/>
  <c r="B53" i="62"/>
  <c r="B54" i="62"/>
  <c r="B55" i="62"/>
  <c r="B56" i="62"/>
  <c r="B57" i="62"/>
  <c r="B40" i="62"/>
  <c r="B41" i="62"/>
  <c r="B42" i="62"/>
  <c r="B43" i="62"/>
  <c r="B44" i="62"/>
  <c r="B45" i="62"/>
  <c r="B46" i="62"/>
  <c r="B47" i="62"/>
  <c r="B39" i="62"/>
  <c r="B38" i="62"/>
  <c r="B4" i="62"/>
  <c r="B5" i="62"/>
  <c r="B6" i="62"/>
  <c r="B7" i="62"/>
  <c r="B8" i="62"/>
  <c r="B9" i="62"/>
  <c r="B10" i="62"/>
  <c r="B11" i="62"/>
  <c r="B12" i="62"/>
  <c r="B13" i="62"/>
  <c r="B14" i="62"/>
  <c r="B15" i="62"/>
  <c r="B16" i="62"/>
  <c r="B17" i="62"/>
  <c r="B18" i="62"/>
  <c r="B19" i="62"/>
  <c r="B20" i="62"/>
  <c r="B21" i="62"/>
  <c r="B22" i="62"/>
  <c r="B23" i="62"/>
  <c r="B24" i="62"/>
  <c r="B25" i="62"/>
  <c r="B26" i="62"/>
  <c r="B27" i="62"/>
  <c r="B28" i="62"/>
  <c r="B29" i="62"/>
  <c r="B30" i="62"/>
  <c r="B31" i="62"/>
  <c r="B32" i="62"/>
  <c r="B33" i="62"/>
  <c r="B34" i="62"/>
  <c r="B35" i="62"/>
  <c r="B36" i="62"/>
  <c r="B37" i="62"/>
  <c r="B2" i="62"/>
  <c r="B3" i="62"/>
  <c r="E28" i="51"/>
  <c r="C29" i="51"/>
  <c r="C28" i="51"/>
  <c r="C3" i="51"/>
  <c r="A2" i="1"/>
  <c r="E4" i="51"/>
  <c r="B1" i="51"/>
  <c r="A1" i="1"/>
  <c r="E30" i="51"/>
  <c r="A2" i="5"/>
  <c r="A1" i="5"/>
  <c r="C30" i="48"/>
  <c r="C29" i="48"/>
  <c r="Z3" i="1"/>
  <c r="A3" i="48"/>
  <c r="C4" i="48"/>
  <c r="Q3" i="1"/>
  <c r="Z2" i="44"/>
  <c r="V113" i="1"/>
  <c r="L115" i="1"/>
  <c r="L113" i="1"/>
  <c r="D29" i="48" l="1"/>
  <c r="C27" i="44"/>
  <c r="C28" i="44"/>
  <c r="C35" i="44"/>
  <c r="C36" i="44"/>
  <c r="C39" i="44"/>
  <c r="C43" i="44"/>
  <c r="C44" i="44"/>
  <c r="C47" i="44"/>
  <c r="B28" i="44"/>
  <c r="B29" i="44"/>
  <c r="B33" i="44"/>
  <c r="B36" i="44"/>
  <c r="B37" i="44"/>
  <c r="B41" i="44"/>
  <c r="B44" i="44"/>
  <c r="B45" i="44"/>
  <c r="B49" i="44"/>
  <c r="D4" i="50"/>
  <c r="C6" i="1" s="1"/>
  <c r="D21" i="50"/>
  <c r="D22" i="50"/>
  <c r="D23" i="50"/>
  <c r="D24" i="50"/>
  <c r="C26" i="44" s="1"/>
  <c r="D25" i="50"/>
  <c r="D26" i="50"/>
  <c r="D27" i="50"/>
  <c r="C29" i="44" s="1"/>
  <c r="D28" i="50"/>
  <c r="D29" i="50"/>
  <c r="D30" i="50"/>
  <c r="D31" i="50"/>
  <c r="D32" i="50"/>
  <c r="C34" i="44" s="1"/>
  <c r="D33" i="50"/>
  <c r="D34" i="50"/>
  <c r="D35" i="50"/>
  <c r="C37" i="44" s="1"/>
  <c r="D36" i="50"/>
  <c r="D37" i="50"/>
  <c r="D38" i="50"/>
  <c r="D39" i="50"/>
  <c r="C41" i="44" s="1"/>
  <c r="D40" i="50"/>
  <c r="D41" i="50"/>
  <c r="D42" i="50"/>
  <c r="D43" i="50"/>
  <c r="C45" i="44" s="1"/>
  <c r="D44" i="50"/>
  <c r="C46" i="44" s="1"/>
  <c r="D45" i="50"/>
  <c r="D46" i="50"/>
  <c r="C48" i="44" s="1"/>
  <c r="D47" i="50"/>
  <c r="C49" i="44" s="1"/>
  <c r="D48" i="50"/>
  <c r="C50" i="44" s="1"/>
  <c r="C21" i="50"/>
  <c r="B23" i="44" s="1"/>
  <c r="C22" i="50"/>
  <c r="B24" i="44" s="1"/>
  <c r="C23" i="50"/>
  <c r="B25" i="44" s="1"/>
  <c r="C24" i="50"/>
  <c r="B26" i="44" s="1"/>
  <c r="C25" i="50"/>
  <c r="B27" i="44" s="1"/>
  <c r="C26" i="50"/>
  <c r="C27" i="50"/>
  <c r="C28" i="50"/>
  <c r="C29" i="50"/>
  <c r="B31" i="44" s="1"/>
  <c r="C30" i="50"/>
  <c r="B32" i="44" s="1"/>
  <c r="C31" i="50"/>
  <c r="C32" i="50"/>
  <c r="B34" i="44" s="1"/>
  <c r="C33" i="50"/>
  <c r="B35" i="44" s="1"/>
  <c r="C34" i="50"/>
  <c r="C35" i="50"/>
  <c r="C36" i="50"/>
  <c r="C37" i="50"/>
  <c r="B39" i="44" s="1"/>
  <c r="C38" i="50"/>
  <c r="B40" i="44" s="1"/>
  <c r="C39" i="50"/>
  <c r="C40" i="50"/>
  <c r="B42" i="44" s="1"/>
  <c r="C41" i="50"/>
  <c r="B43" i="44" s="1"/>
  <c r="C42" i="50"/>
  <c r="C43" i="50"/>
  <c r="C44" i="50"/>
  <c r="B46" i="44" s="1"/>
  <c r="C45" i="50"/>
  <c r="B47" i="44" s="1"/>
  <c r="C46" i="50"/>
  <c r="B48" i="44" s="1"/>
  <c r="C47" i="50"/>
  <c r="C48" i="50"/>
  <c r="B50" i="44" s="1"/>
  <c r="C5" i="50"/>
  <c r="B7" i="44" s="1"/>
  <c r="C6" i="50"/>
  <c r="B8" i="44" s="1"/>
  <c r="C7" i="50"/>
  <c r="B9" i="44" s="1"/>
  <c r="C8" i="50"/>
  <c r="B10" i="1" s="1"/>
  <c r="C9" i="50"/>
  <c r="B11" i="1" s="1"/>
  <c r="C10" i="50"/>
  <c r="B12" i="1" s="1"/>
  <c r="C11" i="50"/>
  <c r="B13" i="1" s="1"/>
  <c r="C12" i="50"/>
  <c r="B14" i="1" s="1"/>
  <c r="C13" i="50"/>
  <c r="B15" i="44" s="1"/>
  <c r="C14" i="50"/>
  <c r="B16" i="44" s="1"/>
  <c r="C15" i="50"/>
  <c r="B17" i="44" s="1"/>
  <c r="C16" i="50"/>
  <c r="B18" i="1" s="1"/>
  <c r="C17" i="50"/>
  <c r="B19" i="1" s="1"/>
  <c r="C18" i="50"/>
  <c r="B20" i="1" s="1"/>
  <c r="C19" i="50"/>
  <c r="B21" i="1" s="1"/>
  <c r="C20" i="50"/>
  <c r="B22" i="1" s="1"/>
  <c r="C4" i="50"/>
  <c r="B6" i="44" s="1"/>
  <c r="D5" i="50"/>
  <c r="C7" i="44" s="1"/>
  <c r="D6" i="50"/>
  <c r="C8" i="1" s="1"/>
  <c r="D7" i="50"/>
  <c r="C9" i="1" s="1"/>
  <c r="D8" i="50"/>
  <c r="C10" i="44" s="1"/>
  <c r="D9" i="50"/>
  <c r="C11" i="44" s="1"/>
  <c r="D10" i="50"/>
  <c r="C12" i="44" s="1"/>
  <c r="D11" i="50"/>
  <c r="C13" i="1" s="1"/>
  <c r="D12" i="50"/>
  <c r="C14" i="44" s="1"/>
  <c r="D13" i="50"/>
  <c r="C15" i="44" s="1"/>
  <c r="D14" i="50"/>
  <c r="C16" i="1" s="1"/>
  <c r="D15" i="50"/>
  <c r="C17" i="44" s="1"/>
  <c r="D16" i="50"/>
  <c r="C18" i="1" s="1"/>
  <c r="D17" i="50"/>
  <c r="C19" i="1" s="1"/>
  <c r="D18" i="50"/>
  <c r="C20" i="44" s="1"/>
  <c r="D19" i="50"/>
  <c r="C21" i="1" s="1"/>
  <c r="D20" i="50"/>
  <c r="C22" i="44" s="1"/>
  <c r="Q4" i="1"/>
  <c r="P5" i="1"/>
  <c r="Y3" i="44"/>
  <c r="X3" i="44"/>
  <c r="W3" i="44"/>
  <c r="V3" i="44"/>
  <c r="U3" i="44"/>
  <c r="S3" i="44"/>
  <c r="Q3" i="44"/>
  <c r="P3" i="44"/>
  <c r="R3" i="44"/>
  <c r="T3" i="44"/>
  <c r="O3" i="44"/>
  <c r="X3" i="1"/>
  <c r="M3" i="1"/>
  <c r="P3" i="1"/>
  <c r="R3" i="1"/>
  <c r="S3" i="1"/>
  <c r="T3" i="1"/>
  <c r="U3" i="1"/>
  <c r="V3" i="1"/>
  <c r="W3" i="1"/>
  <c r="Y3" i="1"/>
  <c r="O3" i="1"/>
  <c r="N3" i="1"/>
  <c r="G3" i="1"/>
  <c r="H3" i="1"/>
  <c r="I3" i="1"/>
  <c r="J3" i="1"/>
  <c r="K3" i="1"/>
  <c r="L3" i="1"/>
  <c r="O4" i="1"/>
  <c r="Z56" i="1"/>
  <c r="AA56" i="1" s="1"/>
  <c r="Z51" i="1"/>
  <c r="AA51" i="1" s="1"/>
  <c r="Z52" i="1"/>
  <c r="AA52" i="1" s="1"/>
  <c r="Z53" i="1"/>
  <c r="AA53" i="1" s="1"/>
  <c r="Z54" i="1"/>
  <c r="AA54" i="1" s="1"/>
  <c r="Z55" i="1"/>
  <c r="AA55" i="1" s="1"/>
  <c r="P5" i="44"/>
  <c r="Q5" i="44"/>
  <c r="R5" i="44"/>
  <c r="S5" i="44"/>
  <c r="T5" i="44"/>
  <c r="U5" i="44"/>
  <c r="V5" i="44"/>
  <c r="W5" i="44"/>
  <c r="X5" i="44"/>
  <c r="Y5" i="44"/>
  <c r="Z40" i="44"/>
  <c r="AA40" i="44" s="1"/>
  <c r="Z41" i="44"/>
  <c r="AA41" i="44" s="1"/>
  <c r="Z42" i="44"/>
  <c r="AA42" i="44" s="1"/>
  <c r="Z43" i="44"/>
  <c r="AA43" i="44" s="1"/>
  <c r="Z44" i="44"/>
  <c r="AA44" i="44" s="1"/>
  <c r="Z45" i="44"/>
  <c r="AA45" i="44" s="1"/>
  <c r="Z46" i="44"/>
  <c r="AA46" i="44" s="1"/>
  <c r="Z47" i="44"/>
  <c r="AA47" i="44" s="1"/>
  <c r="Z48" i="44"/>
  <c r="AA48" i="44" s="1"/>
  <c r="Z49" i="44"/>
  <c r="AA49" i="44" s="1"/>
  <c r="Z50" i="44"/>
  <c r="AA50" i="44" s="1"/>
  <c r="Z3" i="44"/>
  <c r="AG95" i="1"/>
  <c r="B20" i="44" l="1"/>
  <c r="B12" i="44"/>
  <c r="B38" i="44"/>
  <c r="B30" i="44"/>
  <c r="C42" i="44"/>
  <c r="C33" i="44"/>
  <c r="C25" i="44"/>
  <c r="C40" i="44"/>
  <c r="C32" i="44"/>
  <c r="C24" i="44"/>
  <c r="C31" i="44"/>
  <c r="C38" i="44"/>
  <c r="C30" i="44"/>
  <c r="B21" i="44"/>
  <c r="B13" i="44"/>
  <c r="C9" i="44"/>
  <c r="B16" i="1"/>
  <c r="C18" i="44"/>
  <c r="B8" i="1"/>
  <c r="B17" i="1"/>
  <c r="B9" i="1"/>
  <c r="B22" i="44"/>
  <c r="B14" i="44"/>
  <c r="C6" i="44"/>
  <c r="C19" i="44"/>
  <c r="B7" i="1"/>
  <c r="B6" i="1"/>
  <c r="B19" i="44"/>
  <c r="B11" i="44"/>
  <c r="C16" i="44"/>
  <c r="C8" i="44"/>
  <c r="B18" i="44"/>
  <c r="B10" i="44"/>
  <c r="C23" i="44"/>
  <c r="B15" i="1"/>
  <c r="C21" i="44"/>
  <c r="C13" i="44"/>
  <c r="C17" i="1"/>
  <c r="C11" i="1"/>
  <c r="C10" i="1"/>
  <c r="C20" i="1"/>
  <c r="C12" i="1"/>
  <c r="C15" i="1"/>
  <c r="C7" i="1"/>
  <c r="C14" i="1"/>
  <c r="Z7" i="44"/>
  <c r="AA7" i="44" s="1"/>
  <c r="Z8" i="44"/>
  <c r="AA8" i="44" s="1"/>
  <c r="Z9" i="44"/>
  <c r="AA9" i="44" s="1"/>
  <c r="Z10" i="44"/>
  <c r="AA10" i="44" s="1"/>
  <c r="Z11" i="44"/>
  <c r="AA11" i="44" s="1"/>
  <c r="Z12" i="44"/>
  <c r="AA12" i="44" s="1"/>
  <c r="Z13" i="44"/>
  <c r="AA13" i="44" s="1"/>
  <c r="Z14" i="44"/>
  <c r="AA14" i="44" s="1"/>
  <c r="Z15" i="44"/>
  <c r="AA15" i="44" s="1"/>
  <c r="Z16" i="44"/>
  <c r="AA16" i="44" s="1"/>
  <c r="Z17" i="44"/>
  <c r="AA17" i="44" s="1"/>
  <c r="Z18" i="44"/>
  <c r="AA18" i="44" s="1"/>
  <c r="Z19" i="44"/>
  <c r="AA19" i="44" s="1"/>
  <c r="Z20" i="44"/>
  <c r="AA20" i="44" s="1"/>
  <c r="Z21" i="44"/>
  <c r="AA21" i="44" s="1"/>
  <c r="Z22" i="44"/>
  <c r="AA22" i="44" s="1"/>
  <c r="Z23" i="44"/>
  <c r="Z24" i="44"/>
  <c r="AA24" i="44" s="1"/>
  <c r="Z25" i="44"/>
  <c r="AA25" i="44" s="1"/>
  <c r="Z26" i="44"/>
  <c r="AA26" i="44" s="1"/>
  <c r="Z27" i="44"/>
  <c r="AA27" i="44" s="1"/>
  <c r="Z28" i="44"/>
  <c r="AA28" i="44" s="1"/>
  <c r="Z29" i="44"/>
  <c r="AA29" i="44" s="1"/>
  <c r="Z30" i="44"/>
  <c r="AA30" i="44" s="1"/>
  <c r="Z31" i="44"/>
  <c r="AA31" i="44" s="1"/>
  <c r="Z32" i="44"/>
  <c r="AA32" i="44" s="1"/>
  <c r="Z33" i="44"/>
  <c r="AA33" i="44" s="1"/>
  <c r="Z34" i="44"/>
  <c r="AA34" i="44" s="1"/>
  <c r="Z35" i="44"/>
  <c r="AA35" i="44" s="1"/>
  <c r="Z36" i="44"/>
  <c r="AA36" i="44" s="1"/>
  <c r="Z37" i="44"/>
  <c r="AA37" i="44" s="1"/>
  <c r="Z38" i="44"/>
  <c r="AA38" i="44" s="1"/>
  <c r="Z39" i="44"/>
  <c r="AA39" i="44" s="1"/>
  <c r="AA23" i="44"/>
  <c r="Z16" i="1"/>
  <c r="AA16" i="1" s="1"/>
  <c r="Z7" i="1"/>
  <c r="AA7" i="1" s="1"/>
  <c r="Z8" i="1"/>
  <c r="AA8" i="1" s="1"/>
  <c r="Z9" i="1"/>
  <c r="AA9" i="1" s="1"/>
  <c r="Z10" i="1"/>
  <c r="AA10" i="1" s="1"/>
  <c r="Z11" i="1"/>
  <c r="AA11" i="1" s="1"/>
  <c r="Z12" i="1"/>
  <c r="AA12" i="1" s="1"/>
  <c r="Z13" i="1"/>
  <c r="AA13" i="1" s="1"/>
  <c r="Z14" i="1"/>
  <c r="AA14" i="1" s="1"/>
  <c r="Z15" i="1"/>
  <c r="AA15" i="1" s="1"/>
  <c r="Z17" i="1"/>
  <c r="AA17" i="1" s="1"/>
  <c r="Z18" i="1"/>
  <c r="AA18" i="1" s="1"/>
  <c r="Z19" i="1"/>
  <c r="AA19" i="1" s="1"/>
  <c r="Z20" i="1"/>
  <c r="AA20" i="1" s="1"/>
  <c r="Z21" i="1"/>
  <c r="AA21" i="1" s="1"/>
  <c r="Z22" i="1"/>
  <c r="AA22" i="1" s="1"/>
  <c r="Z23" i="1"/>
  <c r="AA23" i="1" s="1"/>
  <c r="Z24" i="1"/>
  <c r="AA24" i="1" s="1"/>
  <c r="Z25" i="1"/>
  <c r="AA25" i="1" s="1"/>
  <c r="Z26" i="1"/>
  <c r="AA26" i="1" s="1"/>
  <c r="Z27" i="1"/>
  <c r="AA27" i="1" s="1"/>
  <c r="Z28" i="1"/>
  <c r="AA28" i="1" s="1"/>
  <c r="Z29" i="1"/>
  <c r="AA29" i="1" s="1"/>
  <c r="Z30" i="1"/>
  <c r="AA30" i="1" s="1"/>
  <c r="Z6" i="1"/>
  <c r="AA6" i="1" s="1"/>
  <c r="B4" i="48" l="1"/>
  <c r="A2" i="44"/>
  <c r="A2" i="48"/>
  <c r="N3" i="44" l="1"/>
  <c r="M3" i="44"/>
  <c r="L3" i="44"/>
  <c r="K3" i="44"/>
  <c r="J3" i="44"/>
  <c r="I3" i="44"/>
  <c r="H3" i="44"/>
  <c r="G3" i="44"/>
  <c r="F3" i="44"/>
  <c r="F3" i="1"/>
  <c r="F4" i="1"/>
  <c r="G4" i="1"/>
  <c r="H4" i="1"/>
  <c r="I4" i="1"/>
  <c r="J4" i="1"/>
  <c r="H5" i="1"/>
  <c r="H57" i="1" s="1"/>
  <c r="K4" i="1"/>
  <c r="L4" i="1"/>
  <c r="M4" i="1"/>
  <c r="N4" i="1"/>
  <c r="D26" i="48" l="1"/>
  <c r="G4" i="44" l="1"/>
  <c r="H4" i="44"/>
  <c r="I4" i="44"/>
  <c r="J4" i="44"/>
  <c r="K4" i="44"/>
  <c r="L4" i="44"/>
  <c r="L54" i="44" s="1"/>
  <c r="L55" i="44" s="1"/>
  <c r="L56" i="44" s="1"/>
  <c r="M4" i="44"/>
  <c r="M54" i="44" s="1"/>
  <c r="M55" i="44" s="1"/>
  <c r="M56" i="44" s="1"/>
  <c r="N4" i="44"/>
  <c r="O4" i="44"/>
  <c r="P4" i="44"/>
  <c r="P60" i="44" s="1"/>
  <c r="P61" i="44" s="1"/>
  <c r="Q4" i="44"/>
  <c r="R4" i="44"/>
  <c r="R60" i="44" s="1"/>
  <c r="R61" i="44" s="1"/>
  <c r="S4" i="44"/>
  <c r="T4" i="44"/>
  <c r="T60" i="44" s="1"/>
  <c r="T61" i="44" s="1"/>
  <c r="U4" i="44"/>
  <c r="V4" i="44"/>
  <c r="V60" i="44" s="1"/>
  <c r="V61" i="44" s="1"/>
  <c r="W4" i="44"/>
  <c r="X4" i="44"/>
  <c r="X60" i="44" s="1"/>
  <c r="X61" i="44" s="1"/>
  <c r="Y4" i="44"/>
  <c r="F4" i="44"/>
  <c r="Y57" i="44"/>
  <c r="Y58" i="44" s="1"/>
  <c r="Y59" i="44" s="1"/>
  <c r="X57" i="44"/>
  <c r="X58" i="44" s="1"/>
  <c r="X59" i="44" s="1"/>
  <c r="W57" i="44"/>
  <c r="W58" i="44" s="1"/>
  <c r="W59" i="44" s="1"/>
  <c r="V57" i="44"/>
  <c r="V58" i="44" s="1"/>
  <c r="V59" i="44" s="1"/>
  <c r="U57" i="44"/>
  <c r="U58" i="44" s="1"/>
  <c r="U59" i="44" s="1"/>
  <c r="T57" i="44"/>
  <c r="T58" i="44" s="1"/>
  <c r="T59" i="44" s="1"/>
  <c r="S57" i="44"/>
  <c r="S58" i="44" s="1"/>
  <c r="S59" i="44" s="1"/>
  <c r="R57" i="44"/>
  <c r="R58" i="44" s="1"/>
  <c r="R59" i="44" s="1"/>
  <c r="Q57" i="44"/>
  <c r="Q58" i="44" s="1"/>
  <c r="Q59" i="44" s="1"/>
  <c r="P57" i="44"/>
  <c r="P58" i="44" s="1"/>
  <c r="P59" i="44" s="1"/>
  <c r="O57" i="44"/>
  <c r="O58" i="44" s="1"/>
  <c r="O59" i="44" s="1"/>
  <c r="N57" i="44"/>
  <c r="N58" i="44" s="1"/>
  <c r="N59" i="44" s="1"/>
  <c r="M57" i="44"/>
  <c r="M58" i="44" s="1"/>
  <c r="M59" i="44" s="1"/>
  <c r="L57" i="44"/>
  <c r="L58" i="44" s="1"/>
  <c r="L59" i="44" s="1"/>
  <c r="K57" i="44"/>
  <c r="K58" i="44" s="1"/>
  <c r="K59" i="44" s="1"/>
  <c r="J57" i="44"/>
  <c r="J58" i="44" s="1"/>
  <c r="J59" i="44" s="1"/>
  <c r="I57" i="44"/>
  <c r="I58" i="44" s="1"/>
  <c r="I59" i="44" s="1"/>
  <c r="H57" i="44"/>
  <c r="H58" i="44" s="1"/>
  <c r="H59" i="44" s="1"/>
  <c r="G57" i="44"/>
  <c r="G58" i="44" s="1"/>
  <c r="G59" i="44" s="1"/>
  <c r="F57" i="44"/>
  <c r="F58" i="44" s="1"/>
  <c r="F59" i="44" s="1"/>
  <c r="Y54" i="44"/>
  <c r="Y55" i="44" s="1"/>
  <c r="Y56" i="44" s="1"/>
  <c r="X54" i="44"/>
  <c r="X55" i="44" s="1"/>
  <c r="X56" i="44" s="1"/>
  <c r="W54" i="44"/>
  <c r="W55" i="44" s="1"/>
  <c r="W56" i="44" s="1"/>
  <c r="V54" i="44"/>
  <c r="V55" i="44" s="1"/>
  <c r="V56" i="44" s="1"/>
  <c r="U54" i="44"/>
  <c r="U55" i="44" s="1"/>
  <c r="U56" i="44" s="1"/>
  <c r="T54" i="44"/>
  <c r="T55" i="44" s="1"/>
  <c r="T56" i="44" s="1"/>
  <c r="S54" i="44"/>
  <c r="S55" i="44" s="1"/>
  <c r="S56" i="44" s="1"/>
  <c r="R54" i="44"/>
  <c r="R55" i="44" s="1"/>
  <c r="R56" i="44" s="1"/>
  <c r="Q54" i="44"/>
  <c r="Q55" i="44" s="1"/>
  <c r="Q56" i="44" s="1"/>
  <c r="P54" i="44"/>
  <c r="P55" i="44" s="1"/>
  <c r="P56" i="44" s="1"/>
  <c r="Y53" i="44"/>
  <c r="X53" i="44"/>
  <c r="W53" i="44"/>
  <c r="V53" i="44"/>
  <c r="U53" i="44"/>
  <c r="T53" i="44"/>
  <c r="S53" i="44"/>
  <c r="R53" i="44"/>
  <c r="Q53" i="44"/>
  <c r="P53" i="44"/>
  <c r="O53" i="44"/>
  <c r="O60" i="44" s="1"/>
  <c r="O61" i="44" s="1"/>
  <c r="N53" i="44"/>
  <c r="M53" i="44"/>
  <c r="L53" i="44"/>
  <c r="K53" i="44"/>
  <c r="J53" i="44"/>
  <c r="I53" i="44"/>
  <c r="H53" i="44"/>
  <c r="G53" i="44"/>
  <c r="F53" i="44"/>
  <c r="Y52" i="44"/>
  <c r="X52" i="44"/>
  <c r="W52" i="44"/>
  <c r="V52" i="44"/>
  <c r="U52" i="44"/>
  <c r="T52" i="44"/>
  <c r="S52" i="44"/>
  <c r="R52" i="44"/>
  <c r="Q52" i="44"/>
  <c r="P52" i="44"/>
  <c r="O52" i="44"/>
  <c r="N52" i="44"/>
  <c r="M52" i="44"/>
  <c r="L52" i="44"/>
  <c r="K52" i="44"/>
  <c r="J52" i="44"/>
  <c r="I52" i="44"/>
  <c r="H52" i="44"/>
  <c r="G52" i="44"/>
  <c r="F52" i="44"/>
  <c r="Z6" i="44"/>
  <c r="AA6" i="44" s="1"/>
  <c r="E87" i="44" s="1"/>
  <c r="E96" i="44" s="1"/>
  <c r="Y51" i="44"/>
  <c r="X51" i="44"/>
  <c r="W51" i="44"/>
  <c r="V51" i="44"/>
  <c r="U51" i="44"/>
  <c r="T51" i="44"/>
  <c r="S51" i="44"/>
  <c r="R51" i="44"/>
  <c r="Q51" i="44"/>
  <c r="P51" i="44"/>
  <c r="O5" i="44"/>
  <c r="O51" i="44" s="1"/>
  <c r="N5" i="44"/>
  <c r="N51" i="44" s="1"/>
  <c r="M5" i="44"/>
  <c r="M51" i="44" s="1"/>
  <c r="L5" i="44"/>
  <c r="L51" i="44" s="1"/>
  <c r="K5" i="44"/>
  <c r="K51" i="44" s="1"/>
  <c r="J5" i="44"/>
  <c r="J51" i="44" s="1"/>
  <c r="I5" i="44"/>
  <c r="I51" i="44" s="1"/>
  <c r="H5" i="44"/>
  <c r="H51" i="44" s="1"/>
  <c r="G5" i="44"/>
  <c r="G51" i="44" s="1"/>
  <c r="F5" i="44"/>
  <c r="F51" i="44" s="1"/>
  <c r="A1" i="44"/>
  <c r="Z4" i="44" l="1"/>
  <c r="U60" i="44"/>
  <c r="U61" i="44" s="1"/>
  <c r="I60" i="44"/>
  <c r="I61" i="44" s="1"/>
  <c r="N60" i="44"/>
  <c r="N61" i="44" s="1"/>
  <c r="L60" i="44"/>
  <c r="L61" i="44" s="1"/>
  <c r="H60" i="44"/>
  <c r="H61" i="44" s="1"/>
  <c r="A109" i="44"/>
  <c r="D101" i="44"/>
  <c r="D107" i="44"/>
  <c r="D103" i="44"/>
  <c r="D105" i="44"/>
  <c r="D100" i="44"/>
  <c r="D102" i="44"/>
  <c r="D99" i="44"/>
  <c r="D104" i="44"/>
  <c r="D98" i="44"/>
  <c r="D106" i="44"/>
  <c r="J60" i="44"/>
  <c r="J61" i="44" s="1"/>
  <c r="W60" i="44"/>
  <c r="W61" i="44" s="1"/>
  <c r="S60" i="44"/>
  <c r="S61" i="44" s="1"/>
  <c r="K60" i="44"/>
  <c r="K61" i="44" s="1"/>
  <c r="G60" i="44"/>
  <c r="G61" i="44" s="1"/>
  <c r="Y60" i="44"/>
  <c r="Y61" i="44" s="1"/>
  <c r="Q60" i="44"/>
  <c r="Q61" i="44" s="1"/>
  <c r="M60" i="44"/>
  <c r="M61" i="44" s="1"/>
  <c r="D91" i="44"/>
  <c r="N54" i="44"/>
  <c r="N55" i="44" s="1"/>
  <c r="N56" i="44" s="1"/>
  <c r="F60" i="44"/>
  <c r="F61" i="44" s="1"/>
  <c r="G54" i="44"/>
  <c r="G55" i="44" s="1"/>
  <c r="G56" i="44" s="1"/>
  <c r="O54" i="44"/>
  <c r="O55" i="44" s="1"/>
  <c r="O56" i="44" s="1"/>
  <c r="F54" i="44"/>
  <c r="F55" i="44" s="1"/>
  <c r="F56" i="44" s="1"/>
  <c r="H54" i="44"/>
  <c r="H55" i="44" s="1"/>
  <c r="H56" i="44" s="1"/>
  <c r="I54" i="44"/>
  <c r="I55" i="44" s="1"/>
  <c r="I56" i="44" s="1"/>
  <c r="Z53" i="44"/>
  <c r="D93" i="44" s="1"/>
  <c r="D92" i="44"/>
  <c r="J54" i="44"/>
  <c r="J55" i="44" s="1"/>
  <c r="J56" i="44" s="1"/>
  <c r="K54" i="44"/>
  <c r="K55" i="44" s="1"/>
  <c r="K56" i="44" s="1"/>
  <c r="E86" i="44" l="1"/>
  <c r="E84" i="44"/>
  <c r="E85" i="44"/>
  <c r="E83" i="44"/>
  <c r="F86" i="44" l="1"/>
  <c r="E88" i="44"/>
  <c r="H84" i="44"/>
  <c r="H87" i="44"/>
  <c r="H85" i="44"/>
  <c r="H83" i="44"/>
  <c r="H86" i="44"/>
  <c r="F83" i="44"/>
  <c r="E95" i="44"/>
  <c r="F87" i="44"/>
  <c r="F85" i="44"/>
  <c r="F84" i="44"/>
  <c r="F59" i="1"/>
  <c r="Z50" i="1"/>
  <c r="AA50" i="1" s="1"/>
  <c r="Z49" i="1"/>
  <c r="AA49" i="1" s="1"/>
  <c r="Z48" i="1"/>
  <c r="AA48" i="1" s="1"/>
  <c r="Z47" i="1"/>
  <c r="AA47" i="1" s="1"/>
  <c r="Z46" i="1"/>
  <c r="AA46" i="1" s="1"/>
  <c r="Z34" i="1"/>
  <c r="AA34" i="1" s="1"/>
  <c r="Z33" i="1"/>
  <c r="AA33" i="1" s="1"/>
  <c r="Z32" i="1"/>
  <c r="AA32" i="1" s="1"/>
  <c r="Z31" i="1"/>
  <c r="AG94" i="1"/>
  <c r="H60" i="1"/>
  <c r="H61" i="1" s="1"/>
  <c r="H62" i="1" s="1"/>
  <c r="H59" i="1"/>
  <c r="G60" i="1"/>
  <c r="G61" i="1" s="1"/>
  <c r="G62" i="1" s="1"/>
  <c r="G59" i="1"/>
  <c r="I60" i="1"/>
  <c r="I61" i="1" s="1"/>
  <c r="I62" i="1" s="1"/>
  <c r="I59" i="1"/>
  <c r="J60" i="1"/>
  <c r="J59" i="1"/>
  <c r="K60" i="1"/>
  <c r="K61" i="1" s="1"/>
  <c r="K62" i="1" s="1"/>
  <c r="K59" i="1"/>
  <c r="L60" i="1"/>
  <c r="L61" i="1" s="1"/>
  <c r="L62" i="1" s="1"/>
  <c r="L59" i="1"/>
  <c r="M60" i="1"/>
  <c r="M61" i="1" s="1"/>
  <c r="M62" i="1" s="1"/>
  <c r="M59" i="1"/>
  <c r="N60" i="1"/>
  <c r="N61" i="1" s="1"/>
  <c r="N62" i="1" s="1"/>
  <c r="P4" i="1"/>
  <c r="R4" i="1"/>
  <c r="S4" i="1"/>
  <c r="T4" i="1"/>
  <c r="T66" i="1" s="1"/>
  <c r="T67" i="1" s="1"/>
  <c r="U4" i="1"/>
  <c r="V4" i="1"/>
  <c r="W4" i="1"/>
  <c r="X4" i="1"/>
  <c r="Y4" i="1"/>
  <c r="Y60" i="1" s="1"/>
  <c r="Y61" i="1" s="1"/>
  <c r="Y62" i="1" s="1"/>
  <c r="G5" i="1"/>
  <c r="G57" i="1" s="1"/>
  <c r="I5" i="1"/>
  <c r="I57" i="1" s="1"/>
  <c r="J5" i="1"/>
  <c r="J57" i="1" s="1"/>
  <c r="K5" i="1"/>
  <c r="K57" i="1" s="1"/>
  <c r="L5" i="1"/>
  <c r="L57" i="1" s="1"/>
  <c r="M5" i="1"/>
  <c r="M57" i="1" s="1"/>
  <c r="N5" i="1"/>
  <c r="N57" i="1" s="1"/>
  <c r="O5" i="1"/>
  <c r="O57" i="1" s="1"/>
  <c r="P57" i="1"/>
  <c r="Q5" i="1"/>
  <c r="Q57" i="1" s="1"/>
  <c r="R5" i="1"/>
  <c r="R57" i="1" s="1"/>
  <c r="S5" i="1"/>
  <c r="S57" i="1" s="1"/>
  <c r="T5" i="1"/>
  <c r="T57" i="1" s="1"/>
  <c r="U5" i="1"/>
  <c r="U57" i="1" s="1"/>
  <c r="V5" i="1"/>
  <c r="V57" i="1" s="1"/>
  <c r="W5" i="1"/>
  <c r="W57" i="1" s="1"/>
  <c r="X5" i="1"/>
  <c r="X57" i="1" s="1"/>
  <c r="Y5" i="1"/>
  <c r="Y57" i="1" s="1"/>
  <c r="F5" i="1"/>
  <c r="F57" i="1" s="1"/>
  <c r="AG96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N59" i="1"/>
  <c r="O59" i="1"/>
  <c r="P59" i="1"/>
  <c r="Q59" i="1"/>
  <c r="R59" i="1"/>
  <c r="S59" i="1"/>
  <c r="T59" i="1"/>
  <c r="U59" i="1"/>
  <c r="V59" i="1"/>
  <c r="W59" i="1"/>
  <c r="X59" i="1"/>
  <c r="Y59" i="1"/>
  <c r="V60" i="1"/>
  <c r="V61" i="1"/>
  <c r="V62" i="1" s="1"/>
  <c r="X60" i="1"/>
  <c r="X61" i="1"/>
  <c r="X62" i="1" s="1"/>
  <c r="Q60" i="1"/>
  <c r="Q61" i="1" s="1"/>
  <c r="Q62" i="1" s="1"/>
  <c r="R60" i="1"/>
  <c r="R61" i="1" s="1"/>
  <c r="R62" i="1" s="1"/>
  <c r="T60" i="1"/>
  <c r="T61" i="1" s="1"/>
  <c r="T62" i="1" s="1"/>
  <c r="U60" i="1"/>
  <c r="U61" i="1" s="1"/>
  <c r="U62" i="1" s="1"/>
  <c r="G63" i="1"/>
  <c r="G64" i="1" s="1"/>
  <c r="G65" i="1" s="1"/>
  <c r="H63" i="1"/>
  <c r="H64" i="1" s="1"/>
  <c r="H65" i="1" s="1"/>
  <c r="I63" i="1"/>
  <c r="I64" i="1" s="1"/>
  <c r="I65" i="1" s="1"/>
  <c r="J63" i="1"/>
  <c r="J64" i="1" s="1"/>
  <c r="J65" i="1" s="1"/>
  <c r="K63" i="1"/>
  <c r="K64" i="1" s="1"/>
  <c r="K65" i="1" s="1"/>
  <c r="L63" i="1"/>
  <c r="L64" i="1" s="1"/>
  <c r="L65" i="1" s="1"/>
  <c r="M63" i="1"/>
  <c r="M64" i="1" s="1"/>
  <c r="M65" i="1" s="1"/>
  <c r="N63" i="1"/>
  <c r="N64" i="1" s="1"/>
  <c r="N65" i="1" s="1"/>
  <c r="O63" i="1"/>
  <c r="O64" i="1" s="1"/>
  <c r="O65" i="1" s="1"/>
  <c r="P63" i="1"/>
  <c r="P64" i="1" s="1"/>
  <c r="P65" i="1" s="1"/>
  <c r="Q63" i="1"/>
  <c r="Q64" i="1" s="1"/>
  <c r="Q65" i="1" s="1"/>
  <c r="R63" i="1"/>
  <c r="R64" i="1" s="1"/>
  <c r="R65" i="1" s="1"/>
  <c r="S63" i="1"/>
  <c r="S64" i="1" s="1"/>
  <c r="S65" i="1" s="1"/>
  <c r="T63" i="1"/>
  <c r="T64" i="1" s="1"/>
  <c r="T65" i="1" s="1"/>
  <c r="U63" i="1"/>
  <c r="U64" i="1" s="1"/>
  <c r="U65" i="1" s="1"/>
  <c r="V63" i="1"/>
  <c r="V64" i="1" s="1"/>
  <c r="V65" i="1" s="1"/>
  <c r="W63" i="1"/>
  <c r="W64" i="1"/>
  <c r="W65" i="1" s="1"/>
  <c r="X63" i="1"/>
  <c r="X64" i="1" s="1"/>
  <c r="X65" i="1" s="1"/>
  <c r="Y63" i="1"/>
  <c r="Y64" i="1" s="1"/>
  <c r="Y65" i="1" s="1"/>
  <c r="F63" i="1"/>
  <c r="F64" i="1" s="1"/>
  <c r="F65" i="1" s="1"/>
  <c r="Y8" i="7"/>
  <c r="Y13" i="7"/>
  <c r="Z4" i="1" l="1"/>
  <c r="F88" i="44"/>
  <c r="I96" i="44"/>
  <c r="H96" i="44" s="1"/>
  <c r="J61" i="1"/>
  <c r="J62" i="1" s="1"/>
  <c r="P66" i="1"/>
  <c r="P67" i="1" s="1"/>
  <c r="AA31" i="1"/>
  <c r="Z59" i="1"/>
  <c r="D93" i="1" s="1"/>
  <c r="I87" i="44"/>
  <c r="W66" i="1"/>
  <c r="W67" i="1" s="1"/>
  <c r="S66" i="1"/>
  <c r="S67" i="1" s="1"/>
  <c r="A109" i="1"/>
  <c r="D104" i="1"/>
  <c r="D100" i="1"/>
  <c r="D107" i="1"/>
  <c r="D103" i="1"/>
  <c r="D99" i="1"/>
  <c r="D106" i="1"/>
  <c r="D102" i="1"/>
  <c r="D98" i="1"/>
  <c r="D105" i="1"/>
  <c r="D101" i="1"/>
  <c r="P60" i="1"/>
  <c r="P61" i="1" s="1"/>
  <c r="P62" i="1" s="1"/>
  <c r="S60" i="1"/>
  <c r="S61" i="1" s="1"/>
  <c r="S62" i="1" s="1"/>
  <c r="W60" i="1"/>
  <c r="W61" i="1" s="1"/>
  <c r="W62" i="1" s="1"/>
  <c r="I85" i="44"/>
  <c r="Y66" i="1"/>
  <c r="Y67" i="1" s="1"/>
  <c r="X66" i="1"/>
  <c r="X67" i="1" s="1"/>
  <c r="V66" i="1"/>
  <c r="V67" i="1" s="1"/>
  <c r="R66" i="1"/>
  <c r="R67" i="1" s="1"/>
  <c r="U66" i="1"/>
  <c r="U67" i="1" s="1"/>
  <c r="Q66" i="1"/>
  <c r="Q67" i="1" s="1"/>
  <c r="H66" i="1"/>
  <c r="F96" i="44"/>
  <c r="I83" i="44"/>
  <c r="I95" i="44"/>
  <c r="H95" i="44" s="1"/>
  <c r="F95" i="44"/>
  <c r="I84" i="44"/>
  <c r="I86" i="44"/>
  <c r="O66" i="1"/>
  <c r="C15" i="51" s="1"/>
  <c r="D15" i="51" s="1"/>
  <c r="O60" i="1"/>
  <c r="O61" i="1" s="1"/>
  <c r="O62" i="1" s="1"/>
  <c r="M66" i="1"/>
  <c r="N66" i="1"/>
  <c r="L66" i="1"/>
  <c r="G66" i="1"/>
  <c r="K66" i="1"/>
  <c r="D91" i="1"/>
  <c r="D92" i="1"/>
  <c r="J66" i="1"/>
  <c r="C10" i="51" s="1"/>
  <c r="D10" i="51" s="1"/>
  <c r="I66" i="1"/>
  <c r="H67" i="1" l="1"/>
  <c r="C8" i="51"/>
  <c r="D8" i="51" s="1"/>
  <c r="G67" i="1"/>
  <c r="C7" i="51"/>
  <c r="D7" i="51" s="1"/>
  <c r="I67" i="1"/>
  <c r="C9" i="51"/>
  <c r="D9" i="51" s="1"/>
  <c r="K67" i="1"/>
  <c r="C11" i="51"/>
  <c r="D11" i="51" s="1"/>
  <c r="M67" i="1"/>
  <c r="C13" i="51"/>
  <c r="D13" i="51" s="1"/>
  <c r="L67" i="1"/>
  <c r="C12" i="51"/>
  <c r="D12" i="51" s="1"/>
  <c r="N67" i="1"/>
  <c r="C14" i="51"/>
  <c r="D14" i="51" s="1"/>
  <c r="O67" i="1"/>
  <c r="J67" i="1"/>
  <c r="E85" i="1"/>
  <c r="F85" i="1" s="1"/>
  <c r="E86" i="1"/>
  <c r="F86" i="1" s="1"/>
  <c r="E84" i="1"/>
  <c r="F84" i="1" s="1"/>
  <c r="E83" i="1"/>
  <c r="E87" i="1"/>
  <c r="F87" i="1" s="1"/>
  <c r="H83" i="1" l="1"/>
  <c r="E88" i="1"/>
  <c r="I83" i="1" s="1"/>
  <c r="H87" i="1"/>
  <c r="H85" i="1"/>
  <c r="H84" i="1"/>
  <c r="H86" i="1"/>
  <c r="E95" i="1"/>
  <c r="F83" i="1"/>
  <c r="E96" i="1"/>
  <c r="F95" i="1" l="1"/>
  <c r="I95" i="1"/>
  <c r="H95" i="1" s="1"/>
  <c r="F96" i="1"/>
  <c r="I96" i="1"/>
  <c r="H96" i="1" s="1"/>
  <c r="I84" i="1"/>
  <c r="I86" i="1"/>
  <c r="I87" i="1"/>
  <c r="I85" i="1"/>
  <c r="F88" i="1"/>
  <c r="F66" i="1" l="1"/>
  <c r="F60" i="1"/>
  <c r="F61" i="1" s="1"/>
  <c r="F62" i="1" s="1"/>
  <c r="F67" i="1" l="1"/>
  <c r="C6" i="51"/>
  <c r="D6" i="5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Muammer ASLAN</author>
  </authors>
  <commentList>
    <comment ref="C6" authorId="0" shapeId="0" xr:uid="{ABCE4E3E-4F20-44C7-B84D-226D6535B046}">
      <text>
        <r>
          <rPr>
            <b/>
            <sz val="9"/>
            <color indexed="81"/>
            <rFont val="Tahoma"/>
            <family val="2"/>
            <charset val="162"/>
          </rPr>
          <t>Muammer ASLAN:</t>
        </r>
        <r>
          <rPr>
            <sz val="9"/>
            <color indexed="81"/>
            <rFont val="Tahoma"/>
            <family val="2"/>
            <charset val="162"/>
          </rPr>
          <t xml:space="preserve">
KAZANIMLARI SATIRLARA TIKLAYARAK AÇILIR MENÜDEN SEÇEÇEKSİNİZ. SOSYAL BİLGİLER ÖĞRETMENİ DEĞİLSENİZ YANDAKİ BÜYÜK SİYAH </t>
        </r>
        <r>
          <rPr>
            <sz val="9"/>
            <color indexed="33"/>
            <rFont val="Tahoma"/>
            <family val="2"/>
            <charset val="162"/>
          </rPr>
          <t>BAĞLANTIYI</t>
        </r>
        <r>
          <rPr>
            <sz val="9"/>
            <color indexed="81"/>
            <rFont val="Tahoma"/>
            <family val="2"/>
            <charset val="162"/>
          </rPr>
          <t xml:space="preserve"> TIKLAYIN VE KAZANIM LİSTENİZİ EKLEYİN.</t>
        </r>
      </text>
    </comment>
    <comment ref="C9" authorId="0" shapeId="0" xr:uid="{82441ED7-EC63-477F-B006-D2234875F00F}">
      <text>
        <r>
          <rPr>
            <b/>
            <sz val="9"/>
            <color indexed="81"/>
            <rFont val="Tahoma"/>
            <family val="2"/>
            <charset val="162"/>
          </rPr>
          <t>Muammer ASLAN:</t>
        </r>
        <r>
          <rPr>
            <sz val="9"/>
            <color indexed="81"/>
            <rFont val="Tahoma"/>
            <family val="2"/>
            <charset val="162"/>
          </rPr>
          <t xml:space="preserve">
KAZANIMLARI SATIRLARA TIKLAYARAK AÇILIR MENÜDEN SEÇEÇEKSİNİZ. SOSYAL BİLGİLER ÖĞRETMENİ DEĞİLSENİZ YANDAKİ BÜYÜK SİYAH BAĞLANTIYI TIKLAYIN VE KAZANIM LİSTENİZİ EKLEYİN.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Muammer ASLAN</author>
  </authors>
  <commentList>
    <comment ref="A3" authorId="0" shapeId="0" xr:uid="{00000000-0006-0000-0600-000001000000}">
      <text>
        <r>
          <rPr>
            <b/>
            <sz val="8"/>
            <color indexed="81"/>
            <rFont val="Tahoma"/>
            <family val="2"/>
            <charset val="162"/>
          </rPr>
          <t>Muammer ASLAN: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  <r>
          <rPr>
            <b/>
            <sz val="8"/>
            <color indexed="81"/>
            <rFont val="Tahoma"/>
            <family val="2"/>
            <charset val="162"/>
          </rPr>
          <t>SAĞ TARAFTAKİ SENARYO GİR MENÜSÜNE SENARYO KAZANIMLARINI GİRİN BURAYA OTOMATİK DÜŞER</t>
        </r>
      </text>
    </comment>
    <comment ref="F4" authorId="0" shapeId="0" xr:uid="{00000000-0006-0000-0600-000002000000}">
      <text>
        <r>
          <rPr>
            <b/>
            <sz val="9"/>
            <color indexed="81"/>
            <rFont val="Tahoma"/>
            <family val="2"/>
            <charset val="162"/>
          </rPr>
          <t>Muammer ASLAN:</t>
        </r>
        <r>
          <rPr>
            <sz val="9"/>
            <color indexed="81"/>
            <rFont val="Tahoma"/>
            <family val="2"/>
            <charset val="162"/>
          </rPr>
          <t xml:space="preserve">
SORULARIN PUAN DEĞERİNİ NOT SENARYO BAREMİDEN DEĞİŞTİREBİLİRSİNİZ.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Muammer ASLAN</author>
  </authors>
  <commentList>
    <comment ref="F4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162"/>
          </rPr>
          <t>Muammer ASLAN:</t>
        </r>
        <r>
          <rPr>
            <sz val="9"/>
            <color indexed="81"/>
            <rFont val="Tahoma"/>
            <family val="2"/>
            <charset val="162"/>
          </rPr>
          <t xml:space="preserve">
SORULARIN PUANLRINI NOT SENARYO BAREMİ SAYFASINDAN DEĞİŞTREBİLİRSİN.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Muammer ASLAN</author>
  </authors>
  <commentList>
    <comment ref="E6" authorId="0" shapeId="0" xr:uid="{197A0F6E-A464-40F7-8174-980D5970A04C}">
      <text>
        <r>
          <rPr>
            <b/>
            <sz val="9"/>
            <color indexed="81"/>
            <rFont val="Tahoma"/>
            <family val="2"/>
            <charset val="162"/>
          </rPr>
          <t>Muammer ASLAN:</t>
        </r>
        <r>
          <rPr>
            <sz val="9"/>
            <color indexed="81"/>
            <rFont val="Tahoma"/>
            <family val="2"/>
            <charset val="162"/>
          </rPr>
          <t xml:space="preserve">
SİZ DOLDURACAKSINIZ</t>
        </r>
      </text>
    </comment>
    <comment ref="E11" authorId="0" shapeId="0" xr:uid="{0A4BF9F8-CB10-4A2C-83A7-D982EC7F706F}">
      <text>
        <r>
          <rPr>
            <b/>
            <sz val="9"/>
            <color indexed="81"/>
            <rFont val="Tahoma"/>
            <family val="2"/>
            <charset val="162"/>
          </rPr>
          <t>Muammer ASLAN:</t>
        </r>
        <r>
          <rPr>
            <sz val="9"/>
            <color indexed="81"/>
            <rFont val="Tahoma"/>
            <family val="2"/>
            <charset val="162"/>
          </rPr>
          <t xml:space="preserve">
SİZ DOLDURACAKSINIZ</t>
        </r>
      </text>
    </comment>
  </commentList>
</comments>
</file>

<file path=xl/sharedStrings.xml><?xml version="1.0" encoding="utf-8"?>
<sst xmlns="http://schemas.openxmlformats.org/spreadsheetml/2006/main" count="441" uniqueCount="334">
  <si>
    <t>SIRA NO</t>
  </si>
  <si>
    <t>TOPLAM PUAN</t>
  </si>
  <si>
    <t>OKULUN ADI</t>
  </si>
  <si>
    <t>DERSİN ADI</t>
  </si>
  <si>
    <t>SINIF</t>
  </si>
  <si>
    <t>ŞUBE</t>
  </si>
  <si>
    <t>EĞİTİM-ÖĞRETİM YILI</t>
  </si>
  <si>
    <t>DÖNEM</t>
  </si>
  <si>
    <t>DERSİN ÖĞRETMENİ</t>
  </si>
  <si>
    <t>OKUL MÜDÜRÜ</t>
  </si>
  <si>
    <t>SORU NO</t>
  </si>
  <si>
    <t>PUAN DEĞERİ</t>
  </si>
  <si>
    <t>SORULAR</t>
  </si>
  <si>
    <t>1.SINAV</t>
  </si>
  <si>
    <t>AD SOYAD</t>
  </si>
  <si>
    <t>SORULARIN PUAN DEĞERİ</t>
  </si>
  <si>
    <t>SORULARIN YÜZDELİK DEĞERİ</t>
  </si>
  <si>
    <t>SORULARIN TOPLAM PUANI</t>
  </si>
  <si>
    <t>TOPLAM 
PUAN</t>
  </si>
  <si>
    <t>SORULARDAN TAM PUAN 
ALANLARIN SAYISI</t>
  </si>
  <si>
    <t>SORULARDAN SIFIR PUAN 
ALANLARIN SAYISI</t>
  </si>
  <si>
    <t>SORULARDAN TAM PUAN 
ALANLARIN YÜZDESİ</t>
  </si>
  <si>
    <t>SORULARDAN SIFIR PUAN 
ALANLARIN YÜZDESİ</t>
  </si>
  <si>
    <t>ÖĞR.NO</t>
  </si>
  <si>
    <t>85-100 ARASI</t>
  </si>
  <si>
    <t>TOPLAM</t>
  </si>
  <si>
    <t>EN BÜYÜK PUAN</t>
  </si>
  <si>
    <t>EN DÜŞÜK PUAN</t>
  </si>
  <si>
    <t>SINIF ORTALAMASI</t>
  </si>
  <si>
    <t xml:space="preserve">BAŞARILI ÖĞRENCİ SAYISI </t>
  </si>
  <si>
    <t>BAŞARISIZ ÖĞRENCİ SAYISI</t>
  </si>
  <si>
    <t>SORULARDAN ALINAN PUANLARIN ARİTMETİK ORTALAMASI</t>
  </si>
  <si>
    <t>DÜZENLEYEN</t>
  </si>
  <si>
    <t>BRANŞI</t>
  </si>
  <si>
    <t>UYGUNDUR</t>
  </si>
  <si>
    <t>Okul Müdürü</t>
  </si>
  <si>
    <t>1. SINAVDAKİ SORULARIN PUAN DEĞERLERİ</t>
  </si>
  <si>
    <t>2. SINAVDAKİ SORULARIN PUAN DEĞERLERİ</t>
  </si>
  <si>
    <t>1. SINAV NOT DAĞILIMININ YÜZDELİK GÖSTERİMİ</t>
  </si>
  <si>
    <t>1. SINAV SINIF BAŞARISININ YÜZDELİK GÖSTERİMİ</t>
  </si>
  <si>
    <t>1.SINAV NOT DAĞILIMININ ÖĞRENCİ SAYISI BAZINDA GÖSTERİMİ</t>
  </si>
  <si>
    <t>1. SINAV NOT DAĞILIM ÇİZELGESİ</t>
  </si>
  <si>
    <t>Sınavlarda sorulan soruların puan değerlerini ilgili sorunun altına yazınız.</t>
  </si>
  <si>
    <t>Dersler</t>
  </si>
  <si>
    <t>Sınıflar</t>
  </si>
  <si>
    <t>Şubeler</t>
  </si>
  <si>
    <t>A</t>
  </si>
  <si>
    <t>B</t>
  </si>
  <si>
    <t>C</t>
  </si>
  <si>
    <t>Dönem</t>
  </si>
  <si>
    <t>Sene</t>
  </si>
  <si>
    <t>I. DÖNEM</t>
  </si>
  <si>
    <t>II. DÖNEM</t>
  </si>
  <si>
    <t>PEKİYİ</t>
  </si>
  <si>
    <t>İYİ</t>
  </si>
  <si>
    <t>ORTA</t>
  </si>
  <si>
    <t>GEÇER</t>
  </si>
  <si>
    <t>GEÇMEZ</t>
  </si>
  <si>
    <t xml:space="preserve">70-84,99 ARASI </t>
  </si>
  <si>
    <t>Derece</t>
  </si>
  <si>
    <t>55-69,99 ARASI</t>
  </si>
  <si>
    <t>SINAV SONUÇ DAĞILIMI</t>
  </si>
  <si>
    <t>0 -10</t>
  </si>
  <si>
    <t>91-100</t>
  </si>
  <si>
    <t>11-20</t>
  </si>
  <si>
    <t>21-30</t>
  </si>
  <si>
    <t>31-40</t>
  </si>
  <si>
    <t>51-60</t>
  </si>
  <si>
    <t xml:space="preserve">61-70 </t>
  </si>
  <si>
    <t>71-80</t>
  </si>
  <si>
    <t>80-90</t>
  </si>
  <si>
    <t>41-50</t>
  </si>
  <si>
    <t>81-90</t>
  </si>
  <si>
    <t>STANDART SAPMA</t>
  </si>
  <si>
    <t>G</t>
  </si>
  <si>
    <t>D</t>
  </si>
  <si>
    <t>Sosyal Bilgiler Öğretmeni</t>
  </si>
  <si>
    <t>Muammer ASLAN</t>
  </si>
  <si>
    <t>2023-2024</t>
  </si>
  <si>
    <t>SBD ORTAOKULU</t>
  </si>
  <si>
    <t>F</t>
  </si>
  <si>
    <t>E</t>
  </si>
  <si>
    <t>2025-2026</t>
  </si>
  <si>
    <t>İnkılap Tarihi Öğretmeni</t>
  </si>
  <si>
    <t>Özgür ÖZTÜRK</t>
  </si>
  <si>
    <t>2024-2025</t>
  </si>
  <si>
    <t>Branş EKLE</t>
  </si>
  <si>
    <t>• Okul genelinde yapılacak sınavlarda açık uçlu sorular sorulacağı göz önünde bulundurularak örnek senaryolar tabloda gösterilmiştir.</t>
  </si>
  <si>
    <t>TOPLAM SORULAR</t>
  </si>
  <si>
    <t>İTA.8.2.2. Birinci Dünya Savaşı’nda Osmanlı Devleti’nin durumu hakkında çıkarımlarda bulunur.</t>
  </si>
  <si>
    <t>İTA.8.2.1. Birinci Dünya Savaşı’nın sebeplerini ve savaşın başlamasına yol açan gelişmeleri kavrar.</t>
  </si>
  <si>
    <t>İTA.8.1.4. Mustafa Kemal’in askerlik hayatı ile ilgili olayları ve olguları onun kişilik özellikleri ile ilişkilendirir.</t>
  </si>
  <si>
    <t>İTA.8.1.3. Gençlik döneminde Mustafa Kemal’in fikir hayatını etkileyen önemli kişileri ve olayları kavrar.</t>
  </si>
  <si>
    <t>İTA.8.1.2. Mustafa Kemal’in çocukluk ve öğrenim hayatından hareketle onun kişilik özelliklerinin oluşumu hakkında çıkarımlarda bulunur.</t>
  </si>
  <si>
    <t>İTA.8.1.1. Avrupa’daki gelişmelerin yansımaları bağlamında Osmanlı Devleti’nin yirminci yüzyılın başlarındaki siyasi ve sosyal durumunu kavrar.</t>
  </si>
  <si>
    <t>Okul EKLE</t>
  </si>
  <si>
    <t>Öğretmen EKLE</t>
  </si>
  <si>
    <t>SENARYO NOT BAREMİ</t>
  </si>
  <si>
    <t>KAZANIMLAR</t>
  </si>
  <si>
    <t>SOSYAL BİLGİLER</t>
  </si>
  <si>
    <t>T.C. İNKILÂP TARİHİ VE ATATÜRKÇÜLÜK</t>
  </si>
  <si>
    <t>TÜRK KÜLTÜR VE MEDENİYET TARİHİ</t>
  </si>
  <si>
    <t>İSLAM KÜLTÜR VE MEDENİYETİ</t>
  </si>
  <si>
    <t>İSLAM BİLİM TARİHİ</t>
  </si>
  <si>
    <t>ORTAK TÜRK TARİHİ</t>
  </si>
  <si>
    <t>HUKUK VE ADALET</t>
  </si>
  <si>
    <t>ÇEVRE EĞİTİMİ VE İKLİM DEĞİŞİKLİĞİ</t>
  </si>
  <si>
    <t>TÜRK SOSYAL HAYATINDA AİLE</t>
  </si>
  <si>
    <t>AFET BİLİNCİ</t>
  </si>
  <si>
    <t>TEMEL YAŞAM BECERİLERİ</t>
  </si>
  <si>
    <t>KÜLTÜR VE MEDENİYETİMİZE YÖN VERENLER</t>
  </si>
  <si>
    <t>AHLÂK VE YURTTAŞLIK EĞİTİMİ</t>
  </si>
  <si>
    <t>MASAL VE DESTANLARIMIZ</t>
  </si>
  <si>
    <t>TARİH</t>
  </si>
  <si>
    <t>COĞRAFYA</t>
  </si>
  <si>
    <t>TÜRK EĞİTİM TARİHİ</t>
  </si>
  <si>
    <t>ÇAĞDAŞ TÜRK VE DÜNYA TARİHİ</t>
  </si>
  <si>
    <t>DEMOKRASİ VE İNSAN HAKLARI</t>
  </si>
  <si>
    <t>HALK KÜLTÜRÜ</t>
  </si>
  <si>
    <t>DÜŞÜNME EĞİTİMİ</t>
  </si>
  <si>
    <t>SENARYO NO</t>
  </si>
  <si>
    <t>Senaryo NO SEÇ</t>
  </si>
  <si>
    <t>KULLLANICI BİLGİLERİ</t>
  </si>
  <si>
    <t>SENARYO : 2</t>
  </si>
  <si>
    <t>SENARYO : 1</t>
  </si>
  <si>
    <t>SENARYO : 3</t>
  </si>
  <si>
    <t>SENARYO : 4</t>
  </si>
  <si>
    <t>SENARYO : 5</t>
  </si>
  <si>
    <t>SENARYO : 6</t>
  </si>
  <si>
    <t>SENARYO : 7</t>
  </si>
  <si>
    <t>SENARYO : 8</t>
  </si>
  <si>
    <t>SENARYO : 9</t>
  </si>
  <si>
    <t>SENARYO : 10</t>
  </si>
  <si>
    <t xml:space="preserve">                                                                                </t>
  </si>
  <si>
    <t>H</t>
  </si>
  <si>
    <t>J</t>
  </si>
  <si>
    <t>I</t>
  </si>
  <si>
    <t>SBD FACEBOOK</t>
  </si>
  <si>
    <t>2026-2027</t>
  </si>
  <si>
    <t>2027-2028</t>
  </si>
  <si>
    <t>2028-2029</t>
  </si>
  <si>
    <t>YAZILI TARİHİ GİR</t>
  </si>
  <si>
    <t>*</t>
  </si>
  <si>
    <t>NO</t>
  </si>
  <si>
    <t>ÖĞRENCİNİN ADI SOYADI</t>
  </si>
  <si>
    <t xml:space="preserve">EĞER YAPAMADIYSANIZ                                      NASIL YAPILIR VİDEOSU                                    İÇİN TIKLAYIN. </t>
  </si>
  <si>
    <t>EĞER DOĞRU YAPIŞTIRMA YAPARSANIZ SOLDAKİ ALANDA ÖĞRENCİ NUMARASI ADI VE SOYADI DOĞRU SÜTUNDA YER BULACAKTIR. Doğru sütunda yer alan liste sınav listesine otomatik eklenir.</t>
  </si>
  <si>
    <t>50-54,99 ARASI</t>
  </si>
  <si>
    <t>0-49,99 ARASI</t>
  </si>
  <si>
    <t>Adı Soyadı</t>
  </si>
  <si>
    <t>1.Sınav</t>
  </si>
  <si>
    <t>2.Sınav</t>
  </si>
  <si>
    <t>1.Proje</t>
  </si>
  <si>
    <t>2.Proje</t>
  </si>
  <si>
    <t>1.Ders Et.Kat.</t>
  </si>
  <si>
    <t>2.Ders Et.Kat.</t>
  </si>
  <si>
    <t>3.Ders Et.Kat.</t>
  </si>
  <si>
    <t>Okul No</t>
  </si>
  <si>
    <t>Proje-Ders Etk. Ort.</t>
  </si>
  <si>
    <t>Puanı</t>
  </si>
  <si>
    <t>ATATÜRK ORTAOKULU</t>
  </si>
  <si>
    <t>MÜDÜRÜNÜN ADI</t>
  </si>
  <si>
    <t>SBD</t>
  </si>
  <si>
    <t>Matematik Öğretmeni</t>
  </si>
  <si>
    <t>Fen Bilimleri Öğretmeni</t>
  </si>
  <si>
    <t>İngilizce Öğretmeni</t>
  </si>
  <si>
    <t>Cumhuriyet Ortaokulu</t>
  </si>
  <si>
    <t>DİKKAT!!!                                                                                                                                                 BU SAYFADA SADECE YEŞİL ALANLARI DEĞİŞTİREBİLİRSİNİZ. BİLGİLER YEŞİL HÜCRELERE GİRİLİR.</t>
  </si>
  <si>
    <t>KAYNAKLAR SAYFASI</t>
  </si>
  <si>
    <t>Sinan KILIÇ</t>
  </si>
  <si>
    <t>Sarfiye KEÇECİ</t>
  </si>
  <si>
    <t>SEÇİM SÜTUNU</t>
  </si>
  <si>
    <t>2. SINAV NOT DAĞILIM ÇİZELGESİ</t>
  </si>
  <si>
    <t>2.SINAV NOT DAĞILIMININ ÖĞRENCİ SAYISI BAZINDA GÖSTERİMİ</t>
  </si>
  <si>
    <t>2. SINAV SINIF BAŞARISININ YÜZDELİK GÖSTERİMİ</t>
  </si>
  <si>
    <t>xxxxxxxxxxxxx</t>
  </si>
  <si>
    <t>xx</t>
  </si>
  <si>
    <t>xxx</t>
  </si>
  <si>
    <t>xxxx</t>
  </si>
  <si>
    <t>SINAVIN YAPILDIĞI TARİH</t>
  </si>
  <si>
    <t>YAPILAN SINAVDA BAŞARI ORANI %50' NİN ALTINDA OLAN KAZANIM(LAR)</t>
  </si>
  <si>
    <t>BAŞARISIZLIĞI GİDERİCİ ÇALIŞMA VE ÖNLEMLERİN NELER OLACAĞI/NASIL YAPILACAĞI</t>
  </si>
  <si>
    <t>KAZANIM BAŞARI ORANI</t>
  </si>
  <si>
    <t>ALİ VELİ</t>
  </si>
  <si>
    <t>Başarı oranı düşük olan kazanım ile ilgili tekrar çalışması yapılmıştır. Ayrıca kazanımla ilgili kazanım soruları verilerek konunun pekiştirilmesi sağlanmıştır.</t>
  </si>
  <si>
    <t>SINIF BAŞARI ORANI %50'NİN ALTINDA OLAN KAZANIMLARA YÖNELİK DÜZELTİCİ VE ÖNLEYİCİ TEDBİRLER</t>
  </si>
  <si>
    <t>SB.5.1.1. Sosyal Bilgiler dersinin, Türkiye Cumhuriyeti’nin etkin bir vatandaşı olarak kendi gelişimine katkısını fark eder.</t>
  </si>
  <si>
    <t>SB.6.1.1. Sosyal rollerin zaman içerisindeki değişimini inceler.</t>
  </si>
  <si>
    <t>SB.7.1.1. İletişimi etkileyen tutum ve davranışları analiz ederek kendi tutum ve davranışlarını sorgular.</t>
  </si>
  <si>
    <t>SB.5.1.2. Yakın çevresinde yaşanan bir örnekten yola çıkarak bir olayın çok boyutluluğunu açıklar.</t>
  </si>
  <si>
    <t>SB.6.1.2. Sosyal, kültürel ve tarihî bağların toplumsal birlikteliğin oluşmasındaki yerini ve rolünü analiz eder.</t>
  </si>
  <si>
    <t>SB.7.1.2. Bireysel ve toplumsal ilişkilerde olumlu iletişim yollarını kullanır.</t>
  </si>
  <si>
    <t>SB.5.1.3. Sahip olduğu haklarının farkında olan bir birey olarak katıldığı gruplarda aldığı rollerin gerektirdiği görev ve sorumluluklara uygun davranır.</t>
  </si>
  <si>
    <t>SB.6.1.3. Toplumda uyum içerisinde yaşayabilmek için farklılıklara yönelik ön yargıları sorgular</t>
  </si>
  <si>
    <t>SB.7.1.3. Medyanın sosyal değişim ve etkileşimdeki rolünü tartışır.</t>
  </si>
  <si>
    <t>SB.5.1.4. Çocuk olarak haklarından yararlanmaya ve bu hakların ihlal edildiği durumlara örnekler verir.</t>
  </si>
  <si>
    <t>SB.6.1.4. Toplumsal birlikteliğin oluşmasında sosyal yardımlaşma ve dayanışmayı destekleyici faaliyetlere katılır.</t>
  </si>
  <si>
    <t>SB.7.1.4. İletişim araçlarından yararlanırken haklarını kullanır ve sorumluluklarını yerine getirir.</t>
  </si>
  <si>
    <t>SB.5.2.1. Somut kalıntılarından yola çıkarak Anadolu ve Mezopotamya uygarlıklarının insanlık tarihine önemli katkılarını fark eder.</t>
  </si>
  <si>
    <t>SB.6.1.5. Bir soruna getirilen çözümlerin hak, sorumluluk ve özgürlükler temelinde olması gerektiğini savunur.</t>
  </si>
  <si>
    <t>SB.7.2.1. Osmanlı Devleti’nin siyasi güç olarak ortaya çıkış sürecini ve bu süreci etkileyen faktörleri açıklar.</t>
  </si>
  <si>
    <t>SB.5.2.2. Çevresindeki doğal varlıklar ile tarihî mekânları, nesneleri ve eserleri tanıtır.</t>
  </si>
  <si>
    <t>SB.6.2.1. Orta Asya’da kurulan ilk Türk devletlerinin coğrafi, siyasal, ekonomik ve kültürel özelliklerine ilişkin çıkarımlarda bulunur.</t>
  </si>
  <si>
    <t>SB.7.2.2. Osmanlı Devleti’nin fetih siyasetini örnekler üzerinden analiz eder.</t>
  </si>
  <si>
    <t>SB.5.2.3. Ülkemizin çeşitli yerlerinin kültürel özellikleri ile yaşadığı çevrenin kültürel özelliklerini karşılaştırarak bunlar arasındaki benzer ve farklı unsurları belirler.</t>
  </si>
  <si>
    <t>SB.6.2.2. İslamiyet’in ortaya çıkışını ve beraberinde getirdiği değişimleri yorumlar.</t>
  </si>
  <si>
    <t>SB.7.2.3. Avrupa’daki gelişmelerle bağlantılı olarak Osmanlı Devleti’ni değişime zorlayan süreçleri kavrar.</t>
  </si>
  <si>
    <t xml:space="preserve">İTA.8.2.3. Mondros Ateşkes Antlaşması’nın imzalanması ve uygulanması karşısında Osmanlı yönetiminin, Mustafa Kemal’in ve halkın tutumunu analiz eder. </t>
  </si>
  <si>
    <t>SB.5.2.4. Kültürel ögelerin, insanların bir arada yaşamasındaki rolünü analiz eder.</t>
  </si>
  <si>
    <t>SB.6.2.3. Türklerin İslamiyet’i kabulleri ile birlikte siyasi, sosyal ve kültürel alanlarda meydana gelen değişimleri fark eder.</t>
  </si>
  <si>
    <t>SB.7.2.4. Osmanlı Devleti’nde ıslahat hareketleri sonucu ortaya çıkan kurumlardan hareketle toplumsal ve ekonomik değişim hakkında çıkarımlarda bulunur.</t>
  </si>
  <si>
    <t>İTA.8.2.4. Kuvâ-yı Millîye’nin oluşum sürecini ve sonrasında meydana gelen gelişmeleri kavrar.</t>
  </si>
  <si>
    <t>SB.5.2.5. Günlük yaşamdaki kültürel unsurların tarihî gelişimini değerlendirir.</t>
  </si>
  <si>
    <t>SB.6.2.4. Türklerin Anadolu’yu yurt edinme sürecini XI ve XIII. yüzyıllar kapsamında analiz eder.</t>
  </si>
  <si>
    <t>SB.7.2.5. Osmanlı kültür, sanat ve estetik anlayışına örnekler verir.</t>
  </si>
  <si>
    <t>İTA.8.2.5. Millî Mücadele’nin hazırlık döneminde Mustafa Kemal’in yaptığı çalışmaları analiz eder.</t>
  </si>
  <si>
    <t>SB.6.2.5. Tarihî ticaret yollarının toplumlar arası siyasi, kültürel ve ekonomik ilişkilerdeki rolünü açıklar.</t>
  </si>
  <si>
    <t>SB.7.3.1. Örnek incelemeler yoluyla geçmişten günümüze, yerleşmeyi etkileyen faktörler hakkında çıkarımlarda bulunur.</t>
  </si>
  <si>
    <t>İTA.8.2.6. Misakımilli’nin kabulünü¨ ve Büyük Millet Meclisinin açılışını vatanın bütünlüğünü esası ile “ulusal egemenlik” ve “tam bağımsızlık” ilkeleri ile ilişkilendirir.</t>
  </si>
  <si>
    <t>SB.6.3.1. Konum ile ilgili kavramları kullanarak kıtaların, okyanusların ve ülkemizin coğrafi konumunu tanımlar.</t>
  </si>
  <si>
    <t>SB.7.3.2. Türkiye’de nüfusun dağılışını etkileyen faktörlerden hareketle Türkiye’nin demografik özelliklerini yorumlar.</t>
  </si>
  <si>
    <t>İTA.8.2.7. Büyük Millet Meclisine karşı ayaklanmalar ile ayaklanmaların bastırılması için alınan tedbirleri analiz eder.</t>
  </si>
  <si>
    <t>SB.5.3.1. Haritalar üzerinde yaşadığı yer ve çevresinin yeryüzü şekillerini genel olarak açıklar.</t>
  </si>
  <si>
    <t>SB.6.3.2. Türkiye’nin temel fiziki coğrafya özelliklerinden yer şekillerini, iklim özelliklerini ve bitki örtüsünü ilgili haritalar üzerinde inceler.</t>
  </si>
  <si>
    <t>SB.7.3.3. Örnek incelemeler yoluyla göçün neden ve sonuçlarını tartışır.</t>
  </si>
  <si>
    <t>İTA.8.2.8. Mustafa Kemal’in ve Türk milletinin Sevr Antlaşması’na karşı tepkilerini değerlendirir.</t>
  </si>
  <si>
    <t>SB.5.3.2. Yaşadığı çevrede görülen iklimin, insan faaliyetlerine etkisini, günlük yaşantısından örnekler vererek açıklar.</t>
  </si>
  <si>
    <t>SB.6.3.3. Türkiye’nin temel beşerî coğrafya özelliklerini ilgili haritalar üzerinde gösterir.</t>
  </si>
  <si>
    <t>SB.7.3.4. Temel haklardan yerleşme ve seyahat özgürlüğünün kısıtlanması halinde ortaya çıkacak olumsuz durumlara örnekler gösterir.</t>
  </si>
  <si>
    <t>İTA.8.3.1. Millî Mücadele Dönemi’nde Doğu Cephesi ve Güney Cephesi’nde meydana gelen gelişmeleri kavrar.</t>
  </si>
  <si>
    <t>SB.5.3.3. Yaşadığı yer ve çevresindeki doğal özellikler ile beşerî özelliklerin nüfus ve yerleşme üzerindeki etkilerine örnekler verir.</t>
  </si>
  <si>
    <t>SB.6.3.4. Dünyanın farklı doğal ortamlarındaki insan yaşantılarından yola çıkarak iklim özellikleri hakkında çıkarımlarda bulunur</t>
  </si>
  <si>
    <t>SB.7.4.1. Bilginin korunması, yaygınlaştırılması ve aktarılmasında değişim ve sürekliliği inceler.</t>
  </si>
  <si>
    <t>İTA.8.3.2. Millî Mücadele Dönemi’nde Batı Cephesi’nde meydana gelen gelişmeleri kavrar.</t>
  </si>
  <si>
    <t>SB.5.3.4. Yaşadığı çevredeki afetlerin ve çevre sorunlarının oluşum nedenlerini sorgular.</t>
  </si>
  <si>
    <t>SB.6.4.1. Sosyal bilimlerdeki çalışma ve bulgulardan hareketle sosyal bilimlerin toplum hayatına etkisine örnekler verir</t>
  </si>
  <si>
    <t>SB.7.4.2. Türk-İslam medeniyetinde yetişen bilginlerin bilimsel gelişme sürecine katkılarını tartışır.</t>
  </si>
  <si>
    <t xml:space="preserve">İTA.8.3.3. Millî Mücadele’nin zor bir döneminde Maarif Kongresi yapan Atatürk’ün, millî ve çağdaş eğitime verdiği önemi kavrar. </t>
  </si>
  <si>
    <t>SB.5.3.5. Doğal afetlerin toplum hayatı üzerine etkilerini örneklerle açıklar.</t>
  </si>
  <si>
    <t>SB.6.4.2.Bilimsel ve teknolojik gelişmelerin gelecekteki yaşam üzerine etkilerine ilişkin fikirler ileri sürer.</t>
  </si>
  <si>
    <t>SB.7.4.3. XV-XX. yüzyıllar arasında Avrupa’da yaşanan gelişmelerin günümüz bilimsel birikiminin oluşmasına etkisini analiz eder.</t>
  </si>
  <si>
    <t>İTA.8.3.4. Türk milletinin millî birlik, beraberlik ve dayanışmasının bir örneği olarak Tekalif-i Millîye Emirleri doğrultusunda yapılan uygulamaları analiz eder.</t>
  </si>
  <si>
    <t>SB.5.4.1. Teknoloji kullanımının sosyalleşme ve toplumsal ilişkiler üzerindeki etkisini tartışır.</t>
  </si>
  <si>
    <t>SB.6.4.3. Bilimsel araştırma basamaklarını kullanarak araştırma yapar.</t>
  </si>
  <si>
    <t>SB.7.4.4. Özgür düşüncenin bilimsel gelişmelere katkısını değerlendirir.</t>
  </si>
  <si>
    <t>İTA.8.3.5. Sakarya Meydan Savaşı’nın kazanılmasında ve Büyük Taarruz’un başarılı olmasında Mustafa Kemal’in rolüne ilişkin çıkarımlarda bulunur.</t>
  </si>
  <si>
    <t>SB.5.4.2. Sanal ortamda ulaştığı bilgilerin doğruluk ve güvenilirliğini sorgular.</t>
  </si>
  <si>
    <t>SB.6.4.4. Telif ve patent hakları saklı ürünlerin yasal yollardan temin edilmesinin gerekliliğini savunur.</t>
  </si>
  <si>
    <t>SB.7.5.1. Üretimde ve yönetimde toprağın önemini geçmişten ve günümüzden örneklerle açıklar.</t>
  </si>
  <si>
    <t>İTA.8.3.6. Lozan Antlaşması’nın sağladığı kazanımları analiz eder.</t>
  </si>
  <si>
    <t>SB.5.4.3. Sanal ortamı kullanırken güvenlik kurallarına uyar.</t>
  </si>
  <si>
    <t>SB.6.5.1. Ülkemizin kaynaklarıyla ekonomik faaliyetlerini ilişkilendirir.</t>
  </si>
  <si>
    <t>SB.7.5.2. Üretim teknolojisindeki gelişmelerin sosyal ve ekonomik hayata etkilerini değerlendirir.</t>
  </si>
  <si>
    <t>İTA.8.3.7. Millî Mücadele Dönemi’nin siyasi, sosyal ve kültürel olaylarının sanat ve edebiyat ürünlerine yansımalarına kanıtlar gösterir.</t>
  </si>
  <si>
    <t>SB.5.4.4. Buluş yapanların ve bilim insanlarının ortak özelliklerini belirler.</t>
  </si>
  <si>
    <t>SB.6.5.2. Kaynakların bilinçsizce tüketilmesinin canlı yaşamına etkilerini analiz eder.</t>
  </si>
  <si>
    <t>SB.7.5.3. Kurumların ve sivil toplum kuruluşlarının çalışmalarına ve sosyal yaşamdaki rollerine örneklerverir.</t>
  </si>
  <si>
    <t>İTA.8.4.1. Çağdaşlaşan Türkiye’nin temeli olan Atatürk ilkelerini açıklar.</t>
  </si>
  <si>
    <t>SB.5.4.5. Yaptığı çalışmalarda bilimsel etiğe uygun davranır.</t>
  </si>
  <si>
    <t>SB.6.5.3. Türkiye’nin coğrafi özelliklerini dikkate alarak yatırım ve pazarlama proje önerileri hazırlar.</t>
  </si>
  <si>
    <t>SB.7.5.4. Tarih boyunca Türklerde meslek edindirme ve meslek etiği kazandırmada rol oynayan kurumları tanır.</t>
  </si>
  <si>
    <t>İTA.8.4.2. Siyasi alanda meydana gelen gelişmeleri kavrar.</t>
  </si>
  <si>
    <t>SB.5.5.1. Yaşadığı yerin ve çevresinin ekonomik faaliyetlerini analiz eder.</t>
  </si>
  <si>
    <t>SB.6.5.4. Vatandaşlık sorumluluğu ve ülke ekonomisine katkısı açısından vergi vermenin gereğini ve önemini savunur.</t>
  </si>
  <si>
    <t>SB.7.5.5. Dünyadaki gelişmelere bağlı olarak ortaya çıkan yeni meslekleri dikkate alarak mesleki tercihlerine yönelik planlama yapar.</t>
  </si>
  <si>
    <t xml:space="preserve">İTA.8.4.3. Hukuk alanında meydana gelen gelişmelerin toplumsal hayata yansımalarını kavrar. </t>
  </si>
  <si>
    <t>SB.5.5.2. Yaşadığı yer ve çevresindeki ekonomik faaliyetlere bağlı olarak gelişen meslekleri tanır.</t>
  </si>
  <si>
    <t>SB.6.5.5. Nitelikli insan gücünün Türkiye ekonomisinin gelişimindeki yerini ve önemini analiz eder.</t>
  </si>
  <si>
    <t>SB.7.5.6. Dijital teknolojilerin üretim, dağıtım ve tüketim ağında meydana getirdiği değişimleri analiz eder.</t>
  </si>
  <si>
    <t>İTA.8.4.4. Eğitim ve kültür alanında yapılan inkılapları ve gelişmeleri kavrar.</t>
  </si>
  <si>
    <t>SB.5.5.3. Çevresindeki ekonomik faaliyetlerin, insanların sosyal hayatlarına etkisini analiz eder.</t>
  </si>
  <si>
    <t>SB.6.5.6. İlgi duyduğu mesleklerin gerektirdiği kişilik özelliklerini, becerileri ve eğitim sürecini araştırır.</t>
  </si>
  <si>
    <t>SB.7.6.1. Demokrasinin ortaya çıkışını, gelişim evrelerini ve günümüzde ifade ettiği anlamları açıklar.</t>
  </si>
  <si>
    <t>İTA.8.4.5. Toplumsal alanda yapılan inkılapları ve meydana gelen gelişmeleri kavrar.</t>
  </si>
  <si>
    <t>SB.5.5.4. Temel ihtiyaçları karşılamaya yönelik ürünlerin üretim, dağıtım ve tüketim ağını analiz eder.</t>
  </si>
  <si>
    <t>SB.6.6.1. Demokrasinin temel ilkeleri açısından farklı yönetim biçimlerini karşılaştırır.</t>
  </si>
  <si>
    <t>SB.7.6.2. Atatürk’ün Türk demokrasisinin gelişimine katkılarını açıklar.</t>
  </si>
  <si>
    <t>İTA.8.4.6. Ekonomi alanında meydana gelen gelişmeleri kavrar.</t>
  </si>
  <si>
    <t>SB.5.5.5. İş birliği yaparak üretim, dağıtım ve tüketime dayalı yeni fikirler geliştirir.</t>
  </si>
  <si>
    <t>SB.6.6.2. Türkiye Cumhuriyeti Devleti’nde yasama, yürütme ve yargı güçleri arasındaki ilişkiyi açıklar.</t>
  </si>
  <si>
    <t>SB.7.6.3. Türkiye Cumhuriyeti Devleti’nin temel niteliklerini toplumsal hayattaki uygulamalarla ilişkilendirir.</t>
  </si>
  <si>
    <t xml:space="preserve">İTA.8.4.7. Atatürk Dönemi’nde sağlık alanında yapılan çalışmaları devletin temel görevleri ile ilişkilendirir. </t>
  </si>
  <si>
    <t>SB.5.5.6. Bilinçli bir tüketici olarak haklarını kullanır.</t>
  </si>
  <si>
    <t>SB.6.6.3. Yönetimin karar alma sürecini etkileyen unsurları analiz eder.</t>
  </si>
  <si>
    <t>SB.7.6.4. Demokrasinin uygulanma süreçlerinde karşılaşılan sorunları analiz eder.</t>
  </si>
  <si>
    <t>İTA.8.4.8. Cumhuriyet’in sağladığı kazanımları ve Atatürk’ünTürk milleti için gösterdiği hedefleri analiz eder.</t>
  </si>
  <si>
    <t>SB.5.6.1. Bireysel ve toplumsal ihtiyaçlar ile bu ihtiyaçların karşılanması için hizmet veren kurumları ilişkilendirir.</t>
  </si>
  <si>
    <t>SB.6.6.4. Toplumsal hayatımızda demokrasinin önemini açıklar.</t>
  </si>
  <si>
    <t>SB.7.7.1. Türkiye’nin üyesi olduğu uluslararası kuruluşlara örnekler verir.</t>
  </si>
  <si>
    <t>İTA.8.4.9. Atatürk ilke ve inkılaplarını oluşturan temel esasları kavrar.</t>
  </si>
  <si>
    <t>SB.5.6.2. Yaşadığı yerin yönetim birimlerinin temel görevlerini açıklar.</t>
  </si>
  <si>
    <t xml:space="preserve">SB.6.6.5. Türkiye Cumhuriyeti’nin etkin bir vatandaşı olarak hak ve sorumluluklarının anayasal güvence altında olduğunu açıklar. </t>
  </si>
  <si>
    <t>SB.7.7.2. Türkiye’nin ilişkide olduğu ekonomik bölge ve kuruluşları tanır.</t>
  </si>
  <si>
    <t>İTA.8.5.1. Atatürk Dönemi’ndeki demokratikleşme yolunda atılan adımları açıklar.</t>
  </si>
  <si>
    <t>SB.5.6.3. Temel hakları ve bu hakları kullanmanın önemini açıklar.</t>
  </si>
  <si>
    <t>SB.7.7.3. Çeşitli kültürlere yönelik kalıp yargıları sorgular.</t>
  </si>
  <si>
    <t>İTA.8.5.2. Mustafa Kemal’e suikast girişimini analiz eder.</t>
  </si>
  <si>
    <t>SB.5.6.4. Millî egemenlik ve bağımsızlık sembollerimizden Bayrağımıza ve İstiklâl Marşına değer verir.</t>
  </si>
  <si>
    <t>SB.6.6.6.Türk tarihinden ve güncel örneklerden yola çıkarak toplumsal hayatta kadına verilen değeri fark eder.</t>
  </si>
  <si>
    <t>SB.7.7.4. Arkadaşlarıyla birlikte küresel sorunların çözümüne yönelik fikir önerileri geliştirir.</t>
  </si>
  <si>
    <t>İTA.8.5.3. Cumhuriyetin ilk yıllarında Türkiye Cumhuriyetine yönelik tehditleri analiz eder.</t>
  </si>
  <si>
    <t>SB.5.7.1. Yaşadığı yer ve çevresinin ülkemiz ile diğer ülkeler arasındaki ekonomik ilişkilerdeki rolünü araştırır.</t>
  </si>
  <si>
    <t>İTA.8.6.1. Atatürrk Dönemi Türk dış politikasının temel ilkelerini ve amaçlarını açıklar.</t>
  </si>
  <si>
    <t>SB.5.7.2. Ülkeler arasındaki ekonomik ilişkilerde iletişim ve ulaşım teknolojisinin etkisini tartışır.</t>
  </si>
  <si>
    <t>İTA.8.6.2. Atatürk Dönemi Türk dış politikasında yaşanan gelişmeleri analiz eder.</t>
  </si>
  <si>
    <t>SB.5.7.3. Turizmin uluslararası ilişkilerdeki önemini açıklar.</t>
  </si>
  <si>
    <t>İTA.8.6.3. Atatürk’ün Hatay’ı ülkemize katmak konusunda yaptıklarına ve bu uğurda gösterdiği özveriye kanıtlar gösterir.</t>
  </si>
  <si>
    <t>SB.5.7.4. Çeşitli ülkelerde bulunan ortak miras ögelerine örnekler verir.</t>
  </si>
  <si>
    <t xml:space="preserve">İTA.8.7.1. Atatürk’ün ölümüne ilişkin yansıma ve değerlendirmelerden hareketle onun fikir ve eserlerinin evrensel değerine ilişkin çıkarımlarda bulunur." </t>
  </si>
  <si>
    <t>İTA.8.7.2. Atatürk’ünTürk Milleti’ne bıraktığı eserlerinden örnekler verir.</t>
  </si>
  <si>
    <t>İTA.8.7.3. Atatürk’ün İkinci Dünya Savaşı öncesi tespitleri ve girişimleri Türkiye’nin savaşta izlediği denge siyaseti ile ilişkilendirilir.</t>
  </si>
  <si>
    <t>İTA.8.7.4. İkinci Dünya Savaşı’ndaki gelişmelerin ve bu savaşın sonuçlarının Türkiye ’ye etkilerini analiz eder.</t>
  </si>
  <si>
    <t>6.SINIF</t>
  </si>
  <si>
    <t>7.SINIF</t>
  </si>
  <si>
    <t>8.SINIF</t>
  </si>
  <si>
    <t>KAZANIMLAR BURAYA YAZILACAK</t>
  </si>
  <si>
    <t>başarı sağlanmıştır.</t>
  </si>
  <si>
    <t xml:space="preserve">DİĞER BRANŞ ÖĞRETMENLERİ SOLDAKİ KAZANIMLARI SİLİP KENDİ KAZANIM LİSTELERİNİ EKLEYEBİLİR. YA DA SADECE ÖRNEĞİN 7 SORU SORDUYSANIZ O 7 SORUNUN KAZANIMI SOL TARAFA YAZMANIZ BİLE YETER. KAZANIMLARINI GİR ARDINDAN SENARYO GİR BUTONUNA TIKLAYIP YAZDIGIN KAZANIMLARINI SEÇ </t>
  </si>
  <si>
    <t>ABDULKADİR SEVİÇ</t>
  </si>
  <si>
    <t>BİRSEN BİLGİ</t>
  </si>
  <si>
    <t>CENNET YAREN EKSEM</t>
  </si>
  <si>
    <t>DÖNE AVCI</t>
  </si>
  <si>
    <t>ELA NUR TAVUKÇU</t>
  </si>
  <si>
    <t>ELİF EKİM</t>
  </si>
  <si>
    <t>EROL SERT</t>
  </si>
  <si>
    <t>FURKAN AYDIN</t>
  </si>
  <si>
    <t>İREM NUR ÇELİK</t>
  </si>
  <si>
    <t>MUHAMMED ALİ KÜÇÜKDEVECİ</t>
  </si>
  <si>
    <t>OĞUZHAN TUTAR</t>
  </si>
  <si>
    <t>TUĞBA AKBAŞ</t>
  </si>
  <si>
    <t>YASEMİN ÇOKMETİN</t>
  </si>
  <si>
    <t>YASİN SARICA</t>
  </si>
  <si>
    <t>YETER SÜMEYYE GÜRLEK</t>
  </si>
  <si>
    <t>ZEKİ AYDIN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</si>
</sst>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04">
    <font>
      <sz val="10"/>
      <name val="Arial Tur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8"/>
      <name val="Arial"/>
      <family val="2"/>
      <charset val="162"/>
    </font>
    <font>
      <sz val="8"/>
      <name val="Arial Tur"/>
      <charset val="162"/>
    </font>
    <font>
      <b/>
      <sz val="10"/>
      <name val="Arial Tur"/>
      <charset val="162"/>
    </font>
    <font>
      <b/>
      <i/>
      <sz val="8"/>
      <color indexed="63"/>
      <name val="Arial"/>
      <family val="2"/>
      <charset val="162"/>
    </font>
    <font>
      <b/>
      <sz val="9"/>
      <name val="Arial Tur"/>
      <charset val="162"/>
    </font>
    <font>
      <b/>
      <sz val="8"/>
      <name val="Arial Tur"/>
      <charset val="162"/>
    </font>
    <font>
      <b/>
      <sz val="12"/>
      <name val="Arial Tur"/>
      <charset val="162"/>
    </font>
    <font>
      <b/>
      <sz val="10"/>
      <color indexed="8"/>
      <name val="Arial Tur"/>
      <charset val="162"/>
    </font>
    <font>
      <b/>
      <sz val="10"/>
      <color indexed="63"/>
      <name val="Arial Tur"/>
      <charset val="162"/>
    </font>
    <font>
      <u/>
      <sz val="10"/>
      <color indexed="12"/>
      <name val="Arial Tur"/>
      <charset val="162"/>
    </font>
    <font>
      <b/>
      <sz val="8"/>
      <color indexed="63"/>
      <name val="Arial"/>
      <family val="2"/>
      <charset val="162"/>
    </font>
    <font>
      <b/>
      <sz val="8"/>
      <name val="Arial"/>
      <family val="2"/>
      <charset val="162"/>
    </font>
    <font>
      <sz val="10"/>
      <name val="Arial Tur"/>
      <charset val="162"/>
    </font>
    <font>
      <sz val="10"/>
      <color indexed="63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 Tur"/>
      <charset val="162"/>
    </font>
    <font>
      <b/>
      <sz val="8"/>
      <color indexed="8"/>
      <name val="Arial Tur"/>
      <charset val="162"/>
    </font>
    <font>
      <b/>
      <sz val="8"/>
      <color indexed="8"/>
      <name val="Arial"/>
      <family val="2"/>
      <charset val="162"/>
    </font>
    <font>
      <b/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sz val="10"/>
      <name val="Arial Tur"/>
      <charset val="162"/>
    </font>
    <font>
      <b/>
      <sz val="18"/>
      <color indexed="8"/>
      <name val="Arial Tur"/>
      <charset val="162"/>
    </font>
    <font>
      <b/>
      <sz val="18"/>
      <name val="Arial Tur"/>
      <charset val="162"/>
    </font>
    <font>
      <b/>
      <sz val="10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14"/>
      <color indexed="9"/>
      <name val="Arial Tur"/>
      <charset val="162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8"/>
      <color theme="0"/>
      <name val="Arial Tur"/>
      <charset val="162"/>
    </font>
    <font>
      <sz val="10"/>
      <color theme="1"/>
      <name val="Times New Roman"/>
      <family val="1"/>
    </font>
    <font>
      <b/>
      <sz val="12"/>
      <color theme="1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sz val="12"/>
      <color theme="1"/>
      <name val="Times New Roman"/>
      <family val="1"/>
    </font>
    <font>
      <b/>
      <sz val="18"/>
      <color theme="1"/>
      <name val="Calibri"/>
      <family val="2"/>
      <charset val="162"/>
      <scheme val="minor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0"/>
      <name val="Calibri"/>
      <family val="2"/>
      <charset val="162"/>
    </font>
    <font>
      <b/>
      <sz val="16"/>
      <color theme="0"/>
      <name val="Arial Tur"/>
      <charset val="162"/>
    </font>
    <font>
      <b/>
      <sz val="14"/>
      <color indexed="8"/>
      <name val="Arial"/>
      <family val="2"/>
      <charset val="162"/>
    </font>
    <font>
      <b/>
      <sz val="9"/>
      <name val="Arial"/>
      <family val="2"/>
      <charset val="162"/>
    </font>
    <font>
      <b/>
      <sz val="11"/>
      <name val="Arial"/>
      <family val="2"/>
      <charset val="162"/>
    </font>
    <font>
      <b/>
      <sz val="12"/>
      <name val="Arial"/>
      <family val="2"/>
      <charset val="162"/>
    </font>
    <font>
      <sz val="9"/>
      <name val="Arial"/>
      <family val="2"/>
      <charset val="162"/>
    </font>
    <font>
      <b/>
      <sz val="8"/>
      <color indexed="81"/>
      <name val="Tahoma"/>
      <family val="2"/>
      <charset val="162"/>
    </font>
    <font>
      <sz val="8"/>
      <color indexed="81"/>
      <name val="Tahoma"/>
      <family val="2"/>
      <charset val="162"/>
    </font>
    <font>
      <b/>
      <sz val="14"/>
      <color theme="0"/>
      <name val="99%HandWritting"/>
    </font>
    <font>
      <b/>
      <sz val="20"/>
      <name val="Arial Tur"/>
      <charset val="162"/>
    </font>
    <font>
      <b/>
      <sz val="20"/>
      <name val="Arial"/>
      <family val="2"/>
      <charset val="162"/>
    </font>
    <font>
      <b/>
      <sz val="22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9"/>
      <name val="Calibri"/>
      <family val="2"/>
      <charset val="162"/>
      <scheme val="minor"/>
    </font>
    <font>
      <b/>
      <sz val="9"/>
      <color indexed="8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b/>
      <sz val="10"/>
      <color indexed="8"/>
      <name val="Calibri"/>
      <family val="2"/>
      <charset val="162"/>
      <scheme val="minor"/>
    </font>
    <font>
      <b/>
      <sz val="14"/>
      <name val="Arial Tur"/>
      <charset val="162"/>
    </font>
    <font>
      <b/>
      <sz val="9"/>
      <color rgb="FF0099FF"/>
      <name val="Arial"/>
      <family val="2"/>
      <charset val="162"/>
    </font>
    <font>
      <b/>
      <sz val="9"/>
      <color rgb="FFFF0000"/>
      <name val="Arial"/>
      <family val="2"/>
      <charset val="162"/>
    </font>
    <font>
      <b/>
      <sz val="9"/>
      <color rgb="FFFFA500"/>
      <name val="Arial"/>
      <family val="2"/>
      <charset val="162"/>
    </font>
    <font>
      <b/>
      <sz val="9"/>
      <color rgb="FFFFFFFF"/>
      <name val="Verdana"/>
      <family val="2"/>
      <charset val="162"/>
    </font>
    <font>
      <sz val="9"/>
      <color indexed="81"/>
      <name val="Tahoma"/>
      <family val="2"/>
      <charset val="162"/>
    </font>
    <font>
      <b/>
      <sz val="9"/>
      <color indexed="81"/>
      <name val="Tahoma"/>
      <family val="2"/>
      <charset val="162"/>
    </font>
    <font>
      <b/>
      <sz val="28"/>
      <color theme="0"/>
      <name val="Arial Tur"/>
      <charset val="162"/>
    </font>
    <font>
      <b/>
      <sz val="18"/>
      <color rgb="FFFFC000"/>
      <name val="Arial Tur"/>
      <charset val="162"/>
    </font>
    <font>
      <sz val="28"/>
      <name val="Arial Tur"/>
      <charset val="162"/>
    </font>
    <font>
      <b/>
      <sz val="11"/>
      <color theme="1"/>
      <name val="Times New Roman"/>
      <family val="1"/>
    </font>
    <font>
      <b/>
      <sz val="16"/>
      <name val="Arial Tur"/>
      <charset val="162"/>
    </font>
    <font>
      <b/>
      <sz val="12"/>
      <color indexed="8"/>
      <name val="Arial"/>
      <family val="2"/>
      <charset val="162"/>
    </font>
    <font>
      <b/>
      <i/>
      <sz val="12"/>
      <color indexed="8"/>
      <name val="Arial"/>
      <family val="2"/>
      <charset val="162"/>
    </font>
    <font>
      <b/>
      <sz val="14"/>
      <name val="Arial"/>
      <family val="2"/>
      <charset val="162"/>
    </font>
    <font>
      <sz val="14"/>
      <name val="Arial"/>
      <family val="2"/>
      <charset val="162"/>
    </font>
    <font>
      <sz val="14"/>
      <name val="Arial Tur"/>
      <charset val="162"/>
    </font>
    <font>
      <sz val="14"/>
      <color indexed="63"/>
      <name val="Arial"/>
      <family val="2"/>
      <charset val="162"/>
    </font>
    <font>
      <b/>
      <sz val="11"/>
      <color indexed="8"/>
      <name val="Arial Tur"/>
      <charset val="162"/>
    </font>
    <font>
      <b/>
      <sz val="14"/>
      <color indexed="8"/>
      <name val="Arial Tur"/>
      <charset val="162"/>
    </font>
    <font>
      <sz val="10"/>
      <color theme="1"/>
      <name val="Arial Tur"/>
      <charset val="162"/>
    </font>
    <font>
      <b/>
      <sz val="10"/>
      <color indexed="63"/>
      <name val="Arial"/>
      <family val="2"/>
      <charset val="162"/>
    </font>
    <font>
      <b/>
      <sz val="11"/>
      <name val="Calibri"/>
      <family val="2"/>
      <charset val="162"/>
      <scheme val="minor"/>
    </font>
    <font>
      <b/>
      <i/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name val="Arial Tur"/>
      <charset val="162"/>
    </font>
    <font>
      <b/>
      <sz val="16"/>
      <color rgb="FFFF0000"/>
      <name val="Calibri"/>
      <family val="2"/>
      <charset val="162"/>
      <scheme val="minor"/>
    </font>
    <font>
      <sz val="20"/>
      <name val="Arial Tur"/>
      <charset val="162"/>
    </font>
    <font>
      <b/>
      <sz val="12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1"/>
      <color theme="1"/>
      <name val="Arial Tur"/>
      <charset val="162"/>
    </font>
    <font>
      <b/>
      <sz val="11"/>
      <color indexed="63"/>
      <name val="Arial"/>
      <family val="2"/>
      <charset val="162"/>
    </font>
    <font>
      <sz val="11"/>
      <color indexed="8"/>
      <name val="Arial"/>
      <family val="2"/>
      <charset val="162"/>
    </font>
    <font>
      <b/>
      <sz val="11"/>
      <name val="Arial Tur"/>
      <charset val="162"/>
    </font>
    <font>
      <sz val="10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8"/>
      <color theme="1"/>
      <name val="Helvetica-Bold"/>
    </font>
    <font>
      <sz val="8"/>
      <color rgb="FF000000"/>
      <name val="Times New Roman"/>
      <family val="1"/>
      <charset val="162"/>
    </font>
    <font>
      <b/>
      <sz val="20"/>
      <color theme="1"/>
      <name val="Calibri"/>
      <family val="2"/>
      <charset val="162"/>
      <scheme val="minor"/>
    </font>
    <font>
      <b/>
      <sz val="36"/>
      <name val="Arial Tur"/>
      <charset val="162"/>
    </font>
    <font>
      <b/>
      <sz val="22"/>
      <color theme="1"/>
      <name val="Calibri"/>
      <family val="2"/>
      <charset val="162"/>
      <scheme val="minor"/>
    </font>
    <font>
      <b/>
      <sz val="28"/>
      <name val="Arial Tur"/>
      <charset val="162"/>
    </font>
    <font>
      <sz val="9"/>
      <color indexed="33"/>
      <name val="Tahoma"/>
      <family val="2"/>
      <charset val="162"/>
    </font>
    <font>
      <b/>
      <sz val="24"/>
      <name val="Arial Tur"/>
      <charset val="162"/>
    </font>
  </fonts>
  <fills count="4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2C3C5D"/>
        <bgColor indexed="64"/>
      </patternFill>
    </fill>
    <fill>
      <patternFill patternType="solid">
        <fgColor rgb="FFFFFFFF"/>
        <bgColor indexed="64"/>
      </pattern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rgb="FF00B050"/>
        </stop>
      </gradientFill>
    </fill>
    <fill>
      <patternFill patternType="solid">
        <fgColor theme="0" tint="-0.249977111117893"/>
        <bgColor indexed="64"/>
      </patternFill>
    </fill>
    <fill>
      <gradientFill degree="90">
        <stop position="0">
          <color theme="0"/>
        </stop>
        <stop position="1">
          <color rgb="FFFFC000"/>
        </stop>
      </gradientFill>
    </fill>
    <fill>
      <gradientFill degree="270">
        <stop position="0">
          <color theme="0"/>
        </stop>
        <stop position="1">
          <color rgb="FFFF0000"/>
        </stop>
      </gradientFill>
    </fill>
    <fill>
      <gradientFill degree="270">
        <stop position="0">
          <color theme="0"/>
        </stop>
        <stop position="1">
          <color rgb="FF7030A0"/>
        </stop>
      </gradientFill>
    </fill>
    <fill>
      <patternFill patternType="solid">
        <fgColor theme="0" tint="-0.14996795556505021"/>
        <bgColor auto="1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4" tint="0.39994506668294322"/>
        <bgColor indexed="64"/>
      </patternFill>
    </fill>
  </fills>
  <borders count="10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thin">
        <color indexed="64"/>
      </right>
      <top style="thin">
        <color indexed="64"/>
      </top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theme="0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thin">
        <color theme="1"/>
      </top>
      <bottom style="thin">
        <color theme="1"/>
      </bottom>
      <diagonal/>
    </border>
    <border>
      <left style="medium">
        <color theme="0"/>
      </left>
      <right style="medium">
        <color theme="0"/>
      </right>
      <top style="thin">
        <color theme="1"/>
      </top>
      <bottom style="medium">
        <color theme="0"/>
      </bottom>
      <diagonal/>
    </border>
    <border>
      <left style="medium">
        <color theme="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thin">
        <color indexed="64"/>
      </bottom>
      <diagonal/>
    </border>
    <border>
      <left style="medium">
        <color theme="0"/>
      </left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indexed="64"/>
      </top>
      <bottom/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 style="thin">
        <color indexed="64"/>
      </top>
      <bottom style="medium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theme="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thin">
        <color indexed="64"/>
      </bottom>
      <diagonal/>
    </border>
    <border>
      <left/>
      <right style="medium">
        <color indexed="64"/>
      </right>
      <top style="mediumDashed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7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" fillId="0" borderId="0"/>
    <xf numFmtId="0" fontId="16" fillId="0" borderId="0"/>
    <xf numFmtId="0" fontId="3" fillId="0" borderId="0"/>
    <xf numFmtId="0" fontId="2" fillId="0" borderId="0"/>
  </cellStyleXfs>
  <cellXfs count="574">
    <xf numFmtId="0" fontId="0" fillId="0" borderId="0" xfId="0"/>
    <xf numFmtId="0" fontId="7" fillId="2" borderId="0" xfId="0" applyNumberFormat="1" applyFont="1" applyFill="1" applyBorder="1" applyAlignment="1" applyProtection="1">
      <alignment horizontal="center" vertical="center" wrapText="1"/>
    </xf>
    <xf numFmtId="0" fontId="0" fillId="3" borderId="0" xfId="0" applyFill="1"/>
    <xf numFmtId="0" fontId="0" fillId="2" borderId="0" xfId="0" applyFill="1"/>
    <xf numFmtId="0" fontId="21" fillId="2" borderId="1" xfId="0" applyNumberFormat="1" applyFont="1" applyFill="1" applyBorder="1" applyAlignment="1" applyProtection="1">
      <alignment horizontal="center" textRotation="90" wrapText="1"/>
    </xf>
    <xf numFmtId="1" fontId="22" fillId="2" borderId="1" xfId="0" applyNumberFormat="1" applyFont="1" applyFill="1" applyBorder="1" applyAlignment="1" applyProtection="1">
      <alignment horizontal="center" vertical="center" wrapText="1"/>
    </xf>
    <xf numFmtId="1" fontId="24" fillId="2" borderId="1" xfId="0" applyNumberFormat="1" applyFont="1" applyFill="1" applyBorder="1" applyAlignment="1" applyProtection="1">
      <alignment horizontal="center" vertical="center" wrapText="1"/>
    </xf>
    <xf numFmtId="0" fontId="16" fillId="2" borderId="0" xfId="0" applyFont="1" applyFill="1" applyBorder="1" applyAlignment="1" applyProtection="1"/>
    <xf numFmtId="0" fontId="6" fillId="2" borderId="0" xfId="0" applyFont="1" applyFill="1" applyBorder="1" applyAlignment="1" applyProtection="1">
      <alignment horizontal="center" vertical="center" shrinkToFit="1"/>
    </xf>
    <xf numFmtId="0" fontId="16" fillId="2" borderId="0" xfId="0" applyFont="1" applyFill="1" applyBorder="1" applyAlignment="1" applyProtection="1">
      <alignment horizontal="center" vertical="center" shrinkToFit="1"/>
    </xf>
    <xf numFmtId="0" fontId="5" fillId="2" borderId="0" xfId="0" applyFont="1" applyFill="1" applyAlignment="1" applyProtection="1"/>
    <xf numFmtId="0" fontId="9" fillId="2" borderId="0" xfId="0" applyFont="1" applyFill="1" applyAlignment="1" applyProtection="1">
      <alignment horizontal="center" vertical="center" wrapText="1"/>
    </xf>
    <xf numFmtId="0" fontId="0" fillId="2" borderId="0" xfId="0" applyFill="1" applyAlignment="1"/>
    <xf numFmtId="1" fontId="24" fillId="4" borderId="1" xfId="0" applyNumberFormat="1" applyFont="1" applyFill="1" applyBorder="1" applyAlignment="1" applyProtection="1">
      <alignment horizontal="center" vertical="center" wrapText="1"/>
    </xf>
    <xf numFmtId="0" fontId="20" fillId="4" borderId="1" xfId="0" applyFont="1" applyFill="1" applyBorder="1" applyAlignment="1">
      <alignment horizontal="center" vertical="center" textRotation="90"/>
    </xf>
    <xf numFmtId="0" fontId="21" fillId="4" borderId="1" xfId="0" applyNumberFormat="1" applyFont="1" applyFill="1" applyBorder="1" applyAlignment="1" applyProtection="1">
      <alignment horizontal="center" vertical="center" textRotation="90" wrapText="1"/>
    </xf>
    <xf numFmtId="1" fontId="24" fillId="5" borderId="1" xfId="0" applyNumberFormat="1" applyFont="1" applyFill="1" applyBorder="1" applyAlignment="1" applyProtection="1">
      <alignment horizontal="center" vertical="center" wrapText="1"/>
    </xf>
    <xf numFmtId="0" fontId="14" fillId="8" borderId="1" xfId="0" applyFont="1" applyFill="1" applyBorder="1" applyAlignment="1" applyProtection="1">
      <alignment horizontal="center" vertical="center" textRotation="90" wrapText="1" shrinkToFit="1"/>
    </xf>
    <xf numFmtId="0" fontId="23" fillId="8" borderId="1" xfId="0" applyNumberFormat="1" applyFont="1" applyFill="1" applyBorder="1" applyAlignment="1" applyProtection="1">
      <alignment horizontal="center" vertical="center" shrinkToFit="1"/>
    </xf>
    <xf numFmtId="0" fontId="21" fillId="8" borderId="1" xfId="0" applyNumberFormat="1" applyFont="1" applyFill="1" applyBorder="1" applyAlignment="1" applyProtection="1">
      <alignment horizontal="center" vertical="center" shrinkToFit="1"/>
    </xf>
    <xf numFmtId="0" fontId="20" fillId="9" borderId="1" xfId="0" applyFont="1" applyFill="1" applyBorder="1" applyAlignment="1" applyProtection="1">
      <alignment horizontal="center" vertical="center" wrapText="1" shrinkToFit="1"/>
    </xf>
    <xf numFmtId="0" fontId="15" fillId="2" borderId="0" xfId="0" applyNumberFormat="1" applyFont="1" applyFill="1" applyBorder="1" applyAlignment="1" applyProtection="1">
      <alignment wrapText="1"/>
    </xf>
    <xf numFmtId="2" fontId="21" fillId="2" borderId="1" xfId="0" applyNumberFormat="1" applyFont="1" applyFill="1" applyBorder="1" applyAlignment="1" applyProtection="1">
      <alignment horizontal="center" textRotation="90" wrapText="1"/>
    </xf>
    <xf numFmtId="1" fontId="21" fillId="2" borderId="1" xfId="0" applyNumberFormat="1" applyFont="1" applyFill="1" applyBorder="1" applyAlignment="1" applyProtection="1">
      <alignment horizontal="center" textRotation="90" wrapText="1"/>
    </xf>
    <xf numFmtId="2" fontId="21" fillId="2" borderId="4" xfId="0" applyNumberFormat="1" applyFont="1" applyFill="1" applyBorder="1" applyAlignment="1" applyProtection="1">
      <alignment horizontal="center" textRotation="90" wrapText="1"/>
    </xf>
    <xf numFmtId="1" fontId="21" fillId="2" borderId="4" xfId="0" applyNumberFormat="1" applyFont="1" applyFill="1" applyBorder="1" applyAlignment="1" applyProtection="1">
      <alignment horizontal="center" textRotation="90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textRotation="90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15" fillId="2" borderId="0" xfId="0" applyNumberFormat="1" applyFont="1" applyFill="1" applyBorder="1" applyAlignment="1" applyProtection="1">
      <alignment horizontal="center" vertical="center" wrapText="1"/>
    </xf>
    <xf numFmtId="0" fontId="15" fillId="2" borderId="0" xfId="0" applyNumberFormat="1" applyFont="1" applyFill="1" applyBorder="1" applyAlignment="1" applyProtection="1">
      <alignment horizontal="center" textRotation="90" wrapText="1"/>
    </xf>
    <xf numFmtId="0" fontId="15" fillId="2" borderId="0" xfId="0" applyNumberFormat="1" applyFont="1" applyFill="1" applyBorder="1" applyAlignment="1" applyProtection="1">
      <alignment horizontal="center" wrapText="1"/>
    </xf>
    <xf numFmtId="0" fontId="0" fillId="2" borderId="0" xfId="0" applyFill="1" applyProtection="1"/>
    <xf numFmtId="2" fontId="15" fillId="2" borderId="0" xfId="0" applyNumberFormat="1" applyFont="1" applyFill="1" applyBorder="1" applyAlignment="1" applyProtection="1">
      <alignment wrapText="1"/>
    </xf>
    <xf numFmtId="0" fontId="15" fillId="2" borderId="0" xfId="0" applyNumberFormat="1" applyFont="1" applyFill="1" applyBorder="1" applyAlignment="1" applyProtection="1">
      <alignment horizontal="right" vertical="center" wrapText="1"/>
    </xf>
    <xf numFmtId="2" fontId="15" fillId="2" borderId="0" xfId="0" applyNumberFormat="1" applyFont="1" applyFill="1" applyBorder="1" applyAlignment="1" applyProtection="1">
      <alignment horizontal="right" wrapText="1"/>
    </xf>
    <xf numFmtId="0" fontId="0" fillId="2" borderId="0" xfId="0" applyFill="1" applyBorder="1" applyAlignment="1" applyProtection="1">
      <alignment wrapText="1"/>
    </xf>
    <xf numFmtId="0" fontId="5" fillId="2" borderId="0" xfId="0" applyFont="1" applyFill="1" applyProtection="1"/>
    <xf numFmtId="0" fontId="0" fillId="2" borderId="0" xfId="0" applyFill="1" applyAlignment="1" applyProtection="1"/>
    <xf numFmtId="0" fontId="23" fillId="1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/>
    </xf>
    <xf numFmtId="2" fontId="21" fillId="4" borderId="2" xfId="0" applyNumberFormat="1" applyFont="1" applyFill="1" applyBorder="1" applyAlignment="1" applyProtection="1">
      <alignment horizontal="center" textRotation="90" wrapText="1"/>
    </xf>
    <xf numFmtId="2" fontId="21" fillId="4" borderId="5" xfId="0" applyNumberFormat="1" applyFont="1" applyFill="1" applyBorder="1" applyAlignment="1" applyProtection="1">
      <alignment horizontal="center" textRotation="90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1" fontId="6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0" fillId="2" borderId="6" xfId="0" applyFill="1" applyBorder="1"/>
    <xf numFmtId="0" fontId="0" fillId="2" borderId="7" xfId="0" applyFill="1" applyBorder="1"/>
    <xf numFmtId="0" fontId="0" fillId="2" borderId="24" xfId="0" applyFill="1" applyBorder="1"/>
    <xf numFmtId="0" fontId="0" fillId="2" borderId="24" xfId="0" applyFill="1" applyBorder="1" applyAlignment="1"/>
    <xf numFmtId="1" fontId="0" fillId="2" borderId="7" xfId="0" applyNumberFormat="1" applyFill="1" applyBorder="1" applyAlignment="1"/>
    <xf numFmtId="1" fontId="0" fillId="2" borderId="7" xfId="0" applyNumberFormat="1" applyFill="1" applyBorder="1"/>
    <xf numFmtId="1" fontId="19" fillId="2" borderId="7" xfId="0" applyNumberFormat="1" applyFont="1" applyFill="1" applyBorder="1"/>
    <xf numFmtId="1" fontId="0" fillId="2" borderId="6" xfId="0" applyNumberFormat="1" applyFill="1" applyBorder="1" applyAlignment="1"/>
    <xf numFmtId="1" fontId="0" fillId="2" borderId="6" xfId="0" applyNumberFormat="1" applyFill="1" applyBorder="1"/>
    <xf numFmtId="1" fontId="19" fillId="2" borderId="6" xfId="0" applyNumberFormat="1" applyFont="1" applyFill="1" applyBorder="1"/>
    <xf numFmtId="0" fontId="29" fillId="10" borderId="1" xfId="0" applyFont="1" applyFill="1" applyBorder="1" applyAlignment="1" applyProtection="1">
      <alignment horizontal="center" vertical="center" shrinkToFit="1"/>
      <protection locked="0"/>
    </xf>
    <xf numFmtId="0" fontId="0" fillId="16" borderId="0" xfId="0" applyFill="1"/>
    <xf numFmtId="0" fontId="0" fillId="16" borderId="0" xfId="0" applyFill="1" applyAlignment="1">
      <alignment wrapText="1"/>
    </xf>
    <xf numFmtId="0" fontId="0" fillId="0" borderId="0" xfId="0" applyAlignment="1">
      <alignment wrapText="1"/>
    </xf>
    <xf numFmtId="0" fontId="0" fillId="19" borderId="0" xfId="0" applyFill="1"/>
    <xf numFmtId="0" fontId="6" fillId="0" borderId="0" xfId="0" applyFont="1" applyAlignment="1">
      <alignment horizontal="center" vertical="center"/>
    </xf>
    <xf numFmtId="0" fontId="35" fillId="0" borderId="0" xfId="0" applyFont="1" applyAlignment="1">
      <alignment vertical="top" wrapText="1"/>
    </xf>
    <xf numFmtId="0" fontId="35" fillId="16" borderId="0" xfId="0" applyFont="1" applyFill="1" applyAlignment="1">
      <alignment vertical="top" wrapText="1"/>
    </xf>
    <xf numFmtId="0" fontId="6" fillId="20" borderId="6" xfId="0" applyFont="1" applyFill="1" applyBorder="1" applyAlignment="1">
      <alignment horizontal="center"/>
    </xf>
    <xf numFmtId="0" fontId="36" fillId="20" borderId="6" xfId="0" applyFont="1" applyFill="1" applyBorder="1" applyAlignment="1">
      <alignment horizontal="center" vertical="center" wrapText="1"/>
    </xf>
    <xf numFmtId="0" fontId="6" fillId="16" borderId="0" xfId="0" applyFont="1" applyFill="1" applyAlignment="1">
      <alignment horizontal="center" vertical="center"/>
    </xf>
    <xf numFmtId="0" fontId="10" fillId="19" borderId="0" xfId="0" applyFont="1" applyFill="1" applyAlignment="1" applyProtection="1">
      <alignment horizontal="center" vertical="center" wrapText="1"/>
    </xf>
    <xf numFmtId="0" fontId="19" fillId="19" borderId="0" xfId="0" applyFont="1" applyFill="1" applyBorder="1" applyAlignment="1" applyProtection="1">
      <alignment vertical="center"/>
    </xf>
    <xf numFmtId="0" fontId="0" fillId="19" borderId="0" xfId="0" applyFill="1" applyAlignment="1" applyProtection="1"/>
    <xf numFmtId="0" fontId="0" fillId="19" borderId="0" xfId="0" applyFill="1" applyBorder="1"/>
    <xf numFmtId="0" fontId="0" fillId="19" borderId="0" xfId="0" applyFill="1" applyBorder="1" applyAlignment="1">
      <alignment horizontal="center"/>
    </xf>
    <xf numFmtId="0" fontId="0" fillId="0" borderId="0" xfId="0" applyBorder="1"/>
    <xf numFmtId="0" fontId="0" fillId="19" borderId="0" xfId="0" applyFill="1" applyProtection="1"/>
    <xf numFmtId="0" fontId="0" fillId="19" borderId="0" xfId="0" applyFill="1" applyAlignment="1" applyProtection="1">
      <alignment horizontal="center" vertical="center" wrapText="1" shrinkToFit="1"/>
    </xf>
    <xf numFmtId="0" fontId="10" fillId="19" borderId="0" xfId="0" applyFont="1" applyFill="1" applyBorder="1" applyAlignment="1" applyProtection="1">
      <alignment horizontal="center" vertical="center" wrapText="1"/>
    </xf>
    <xf numFmtId="0" fontId="29" fillId="2" borderId="1" xfId="0" applyNumberFormat="1" applyFont="1" applyFill="1" applyBorder="1" applyAlignment="1" applyProtection="1">
      <alignment horizontal="center" textRotation="90" wrapText="1"/>
    </xf>
    <xf numFmtId="2" fontId="29" fillId="2" borderId="2" xfId="0" applyNumberFormat="1" applyFont="1" applyFill="1" applyBorder="1" applyAlignment="1" applyProtection="1">
      <alignment horizontal="center" textRotation="90" wrapText="1"/>
    </xf>
    <xf numFmtId="2" fontId="29" fillId="2" borderId="4" xfId="0" applyNumberFormat="1" applyFont="1" applyFill="1" applyBorder="1" applyAlignment="1" applyProtection="1">
      <alignment horizontal="center" textRotation="90" wrapText="1"/>
    </xf>
    <xf numFmtId="1" fontId="44" fillId="2" borderId="1" xfId="0" applyNumberFormat="1" applyFont="1" applyFill="1" applyBorder="1" applyAlignment="1" applyProtection="1">
      <alignment horizontal="center" vertical="center" wrapText="1"/>
    </xf>
    <xf numFmtId="0" fontId="18" fillId="23" borderId="7" xfId="0" applyNumberFormat="1" applyFont="1" applyFill="1" applyBorder="1" applyAlignment="1" applyProtection="1">
      <alignment horizontal="right" vertical="center" wrapText="1"/>
    </xf>
    <xf numFmtId="0" fontId="28" fillId="16" borderId="0" xfId="0" applyNumberFormat="1" applyFont="1" applyFill="1" applyBorder="1" applyAlignment="1" applyProtection="1">
      <alignment horizontal="center" textRotation="90" wrapText="1"/>
    </xf>
    <xf numFmtId="0" fontId="0" fillId="2" borderId="0" xfId="0" applyFill="1" applyBorder="1" applyAlignment="1" applyProtection="1">
      <alignment horizontal="center" vertical="center" wrapText="1" shrinkToFit="1"/>
    </xf>
    <xf numFmtId="0" fontId="0" fillId="19" borderId="0" xfId="0" applyFill="1" applyBorder="1" applyAlignment="1" applyProtection="1">
      <alignment horizontal="center" vertical="center" wrapText="1" shrinkToFit="1"/>
    </xf>
    <xf numFmtId="0" fontId="0" fillId="19" borderId="0" xfId="0" applyFill="1" applyBorder="1" applyAlignment="1" applyProtection="1">
      <alignment horizontal="center" vertical="center" textRotation="90" wrapText="1" shrinkToFit="1"/>
    </xf>
    <xf numFmtId="0" fontId="35" fillId="19" borderId="0" xfId="0" applyFont="1" applyFill="1" applyAlignment="1">
      <alignment vertical="top" wrapText="1"/>
    </xf>
    <xf numFmtId="0" fontId="38" fillId="16" borderId="6" xfId="0" applyFont="1" applyFill="1" applyBorder="1" applyAlignment="1" applyProtection="1">
      <alignment vertical="center" wrapText="1"/>
      <protection locked="0"/>
    </xf>
    <xf numFmtId="49" fontId="48" fillId="0" borderId="6" xfId="0" applyNumberFormat="1" applyFont="1" applyFill="1" applyBorder="1" applyAlignment="1" applyProtection="1">
      <alignment horizontal="center" vertical="center" wrapText="1"/>
    </xf>
    <xf numFmtId="49" fontId="45" fillId="0" borderId="6" xfId="0" applyNumberFormat="1" applyFont="1" applyFill="1" applyBorder="1" applyAlignment="1" applyProtection="1">
      <alignment horizontal="center" vertical="center" wrapText="1"/>
    </xf>
    <xf numFmtId="0" fontId="48" fillId="2" borderId="6" xfId="0" applyNumberFormat="1" applyFont="1" applyFill="1" applyBorder="1" applyAlignment="1" applyProtection="1">
      <alignment horizontal="center" wrapText="1"/>
    </xf>
    <xf numFmtId="0" fontId="48" fillId="2" borderId="7" xfId="0" applyNumberFormat="1" applyFont="1" applyFill="1" applyBorder="1" applyAlignment="1" applyProtection="1">
      <alignment horizontal="right" wrapText="1"/>
    </xf>
    <xf numFmtId="0" fontId="0" fillId="19" borderId="0" xfId="0" applyFill="1" applyProtection="1">
      <protection locked="0"/>
    </xf>
    <xf numFmtId="0" fontId="0" fillId="19" borderId="0" xfId="0" applyFill="1" applyBorder="1" applyAlignment="1" applyProtection="1">
      <alignment horizontal="center"/>
    </xf>
    <xf numFmtId="0" fontId="0" fillId="19" borderId="0" xfId="0" applyFill="1" applyBorder="1" applyProtection="1"/>
    <xf numFmtId="0" fontId="51" fillId="19" borderId="0" xfId="0" applyFont="1" applyFill="1" applyAlignment="1" applyProtection="1">
      <alignment horizontal="center" vertical="center"/>
    </xf>
    <xf numFmtId="0" fontId="0" fillId="19" borderId="0" xfId="0" applyFill="1" applyAlignment="1" applyProtection="1">
      <alignment horizontal="center" vertical="center"/>
    </xf>
    <xf numFmtId="0" fontId="19" fillId="19" borderId="0" xfId="0" applyFont="1" applyFill="1" applyProtection="1"/>
    <xf numFmtId="49" fontId="48" fillId="23" borderId="6" xfId="0" applyNumberFormat="1" applyFont="1" applyFill="1" applyBorder="1" applyAlignment="1" applyProtection="1">
      <alignment horizontal="center" vertical="center" wrapText="1"/>
    </xf>
    <xf numFmtId="49" fontId="45" fillId="23" borderId="6" xfId="0" applyNumberFormat="1" applyFont="1" applyFill="1" applyBorder="1" applyAlignment="1" applyProtection="1">
      <alignment horizontal="center" vertical="center" wrapText="1"/>
    </xf>
    <xf numFmtId="0" fontId="0" fillId="16" borderId="47" xfId="0" applyFill="1" applyBorder="1"/>
    <xf numFmtId="0" fontId="0" fillId="16" borderId="26" xfId="0" applyFill="1" applyBorder="1"/>
    <xf numFmtId="2" fontId="55" fillId="2" borderId="1" xfId="0" applyNumberFormat="1" applyFont="1" applyFill="1" applyBorder="1" applyAlignment="1" applyProtection="1">
      <alignment horizontal="center" vertical="center" wrapText="1"/>
    </xf>
    <xf numFmtId="2" fontId="57" fillId="2" borderId="1" xfId="0" applyNumberFormat="1" applyFont="1" applyFill="1" applyBorder="1" applyAlignment="1" applyProtection="1">
      <alignment horizontal="center" textRotation="90" wrapText="1"/>
    </xf>
    <xf numFmtId="2" fontId="57" fillId="2" borderId="1" xfId="0" applyNumberFormat="1" applyFont="1" applyFill="1" applyBorder="1" applyAlignment="1" applyProtection="1">
      <alignment horizontal="center" vertical="center" wrapText="1"/>
    </xf>
    <xf numFmtId="0" fontId="58" fillId="2" borderId="0" xfId="0" applyFont="1" applyFill="1"/>
    <xf numFmtId="2" fontId="59" fillId="2" borderId="1" xfId="0" applyNumberFormat="1" applyFont="1" applyFill="1" applyBorder="1" applyAlignment="1" applyProtection="1">
      <alignment horizontal="center" vertical="center" wrapText="1"/>
    </xf>
    <xf numFmtId="0" fontId="42" fillId="21" borderId="45" xfId="0" applyFont="1" applyFill="1" applyBorder="1" applyAlignment="1" applyProtection="1">
      <alignment vertical="center" wrapText="1"/>
      <protection locked="0"/>
    </xf>
    <xf numFmtId="0" fontId="42" fillId="21" borderId="46" xfId="0" applyFont="1" applyFill="1" applyBorder="1" applyAlignment="1" applyProtection="1">
      <alignment vertical="center" wrapText="1"/>
      <protection locked="0"/>
    </xf>
    <xf numFmtId="0" fontId="0" fillId="21" borderId="6" xfId="0" applyFill="1" applyBorder="1"/>
    <xf numFmtId="0" fontId="0" fillId="21" borderId="6" xfId="0" applyFill="1" applyBorder="1" applyAlignment="1" applyProtection="1">
      <alignment horizontal="center"/>
      <protection locked="0"/>
    </xf>
    <xf numFmtId="0" fontId="0" fillId="21" borderId="6" xfId="0" applyFill="1" applyBorder="1" applyProtection="1">
      <protection locked="0"/>
    </xf>
    <xf numFmtId="0" fontId="0" fillId="21" borderId="6" xfId="0" applyFill="1" applyBorder="1" applyProtection="1"/>
    <xf numFmtId="0" fontId="0" fillId="21" borderId="6" xfId="0" applyFill="1" applyBorder="1" applyAlignment="1" applyProtection="1">
      <alignment horizontal="center" wrapText="1"/>
      <protection locked="0"/>
    </xf>
    <xf numFmtId="0" fontId="10" fillId="19" borderId="0" xfId="0" applyFont="1" applyFill="1" applyAlignment="1">
      <alignment horizontal="center" vertical="center" wrapText="1"/>
    </xf>
    <xf numFmtId="0" fontId="60" fillId="19" borderId="0" xfId="0" applyFont="1" applyFill="1" applyBorder="1"/>
    <xf numFmtId="14" fontId="10" fillId="19" borderId="0" xfId="0" applyNumberFormat="1" applyFont="1" applyFill="1" applyBorder="1" applyAlignment="1" applyProtection="1">
      <alignment horizontal="center" vertical="center"/>
      <protection locked="0"/>
    </xf>
    <xf numFmtId="0" fontId="15" fillId="2" borderId="0" xfId="0" applyNumberFormat="1" applyFont="1" applyFill="1" applyBorder="1" applyAlignment="1" applyProtection="1">
      <alignment horizontal="center" wrapText="1"/>
    </xf>
    <xf numFmtId="0" fontId="15" fillId="2" borderId="0" xfId="0" applyNumberFormat="1" applyFont="1" applyFill="1" applyBorder="1" applyAlignment="1" applyProtection="1">
      <alignment wrapText="1"/>
    </xf>
    <xf numFmtId="2" fontId="15" fillId="2" borderId="0" xfId="0" applyNumberFormat="1" applyFont="1" applyFill="1" applyBorder="1" applyAlignment="1" applyProtection="1">
      <alignment wrapText="1"/>
    </xf>
    <xf numFmtId="2" fontId="22" fillId="2" borderId="1" xfId="0" applyNumberFormat="1" applyFont="1" applyFill="1" applyBorder="1" applyAlignment="1" applyProtection="1">
      <alignment horizontal="center" vertical="center" wrapText="1"/>
    </xf>
    <xf numFmtId="2" fontId="21" fillId="2" borderId="2" xfId="0" applyNumberFormat="1" applyFont="1" applyFill="1" applyBorder="1" applyAlignment="1" applyProtection="1">
      <alignment horizontal="center" textRotation="90" wrapText="1"/>
    </xf>
    <xf numFmtId="0" fontId="14" fillId="5" borderId="1" xfId="0" applyFont="1" applyFill="1" applyBorder="1" applyAlignment="1" applyProtection="1">
      <alignment horizontal="center" vertical="center" wrapText="1" shrinkToFit="1"/>
    </xf>
    <xf numFmtId="2" fontId="21" fillId="2" borderId="1" xfId="0" applyNumberFormat="1" applyFont="1" applyFill="1" applyBorder="1" applyAlignment="1" applyProtection="1">
      <alignment horizontal="center" vertical="center" wrapText="1"/>
    </xf>
    <xf numFmtId="2" fontId="48" fillId="2" borderId="6" xfId="0" applyNumberFormat="1" applyFont="1" applyFill="1" applyBorder="1" applyAlignment="1" applyProtection="1">
      <alignment horizontal="center" wrapText="1"/>
    </xf>
    <xf numFmtId="0" fontId="0" fillId="20" borderId="0" xfId="0" applyFill="1"/>
    <xf numFmtId="0" fontId="0" fillId="20" borderId="0" xfId="0" applyFill="1" applyProtection="1"/>
    <xf numFmtId="0" fontId="0" fillId="16" borderId="49" xfId="0" applyFill="1" applyBorder="1"/>
    <xf numFmtId="0" fontId="0" fillId="16" borderId="29" xfId="0" applyFill="1" applyBorder="1"/>
    <xf numFmtId="0" fontId="0" fillId="13" borderId="50" xfId="0" applyFill="1" applyBorder="1"/>
    <xf numFmtId="0" fontId="0" fillId="16" borderId="10" xfId="0" applyFill="1" applyBorder="1"/>
    <xf numFmtId="0" fontId="6" fillId="29" borderId="52" xfId="0" applyFont="1" applyFill="1" applyBorder="1" applyAlignment="1">
      <alignment horizontal="center" vertical="center" wrapText="1"/>
    </xf>
    <xf numFmtId="0" fontId="6" fillId="29" borderId="51" xfId="0" applyFont="1" applyFill="1" applyBorder="1" applyAlignment="1">
      <alignment horizontal="center" vertical="center"/>
    </xf>
    <xf numFmtId="0" fontId="64" fillId="18" borderId="48" xfId="0" applyFont="1" applyFill="1" applyBorder="1" applyAlignment="1" applyProtection="1">
      <alignment horizontal="center" vertical="center" wrapText="1"/>
      <protection locked="0"/>
    </xf>
    <xf numFmtId="0" fontId="64" fillId="25" borderId="8" xfId="0" applyFont="1" applyFill="1" applyBorder="1" applyAlignment="1" applyProtection="1">
      <alignment horizontal="center" vertical="center" wrapText="1"/>
      <protection locked="0"/>
    </xf>
    <xf numFmtId="0" fontId="64" fillId="25" borderId="6" xfId="0" applyFont="1" applyFill="1" applyBorder="1" applyAlignment="1" applyProtection="1">
      <alignment horizontal="center" vertical="center" wrapText="1"/>
      <protection locked="0"/>
    </xf>
    <xf numFmtId="0" fontId="48" fillId="26" borderId="29" xfId="0" applyFont="1" applyFill="1" applyBorder="1" applyAlignment="1" applyProtection="1">
      <alignment horizontal="left" vertical="center" wrapText="1"/>
      <protection locked="0"/>
    </xf>
    <xf numFmtId="0" fontId="48" fillId="26" borderId="6" xfId="0" applyFont="1" applyFill="1" applyBorder="1" applyAlignment="1" applyProtection="1">
      <alignment horizontal="left" vertical="center" wrapText="1"/>
      <protection locked="0"/>
    </xf>
    <xf numFmtId="0" fontId="48" fillId="26" borderId="6" xfId="0" applyFont="1" applyFill="1" applyBorder="1" applyAlignment="1" applyProtection="1">
      <alignment horizontal="center" vertical="center" wrapText="1"/>
      <protection locked="0"/>
    </xf>
    <xf numFmtId="0" fontId="61" fillId="26" borderId="6" xfId="0" applyFont="1" applyFill="1" applyBorder="1" applyAlignment="1" applyProtection="1">
      <alignment horizontal="left" vertical="center" wrapText="1"/>
      <protection locked="0"/>
    </xf>
    <xf numFmtId="0" fontId="62" fillId="26" borderId="6" xfId="0" applyFont="1" applyFill="1" applyBorder="1" applyAlignment="1" applyProtection="1">
      <alignment horizontal="left" vertical="center" wrapText="1"/>
      <protection locked="0"/>
    </xf>
    <xf numFmtId="0" fontId="63" fillId="26" borderId="6" xfId="0" applyFont="1" applyFill="1" applyBorder="1" applyAlignment="1" applyProtection="1">
      <alignment horizontal="center" vertical="center" wrapText="1"/>
      <protection locked="0"/>
    </xf>
    <xf numFmtId="0" fontId="48" fillId="26" borderId="8" xfId="0" applyFont="1" applyFill="1" applyBorder="1" applyAlignment="1" applyProtection="1">
      <alignment horizontal="left" vertical="center" wrapText="1"/>
      <protection locked="0"/>
    </xf>
    <xf numFmtId="0" fontId="48" fillId="0" borderId="8" xfId="0" applyFont="1" applyBorder="1" applyAlignment="1" applyProtection="1">
      <alignment horizontal="left" vertical="center" wrapText="1"/>
      <protection locked="0"/>
    </xf>
    <xf numFmtId="0" fontId="48" fillId="0" borderId="6" xfId="0" applyFont="1" applyBorder="1" applyAlignment="1" applyProtection="1">
      <alignment horizontal="left" vertical="center" wrapText="1"/>
      <protection locked="0"/>
    </xf>
    <xf numFmtId="0" fontId="48" fillId="0" borderId="6" xfId="0" applyFont="1" applyBorder="1" applyAlignment="1" applyProtection="1">
      <alignment horizontal="center" vertical="center" wrapText="1"/>
      <protection locked="0"/>
    </xf>
    <xf numFmtId="0" fontId="61" fillId="0" borderId="6" xfId="0" applyFont="1" applyBorder="1" applyAlignment="1" applyProtection="1">
      <alignment horizontal="left" vertical="center" wrapText="1"/>
      <protection locked="0"/>
    </xf>
    <xf numFmtId="0" fontId="62" fillId="0" borderId="6" xfId="0" applyFont="1" applyBorder="1" applyAlignment="1" applyProtection="1">
      <alignment horizontal="left" vertical="center" wrapText="1"/>
      <protection locked="0"/>
    </xf>
    <xf numFmtId="0" fontId="63" fillId="0" borderId="6" xfId="0" applyFont="1" applyBorder="1" applyAlignment="1" applyProtection="1">
      <alignment horizontal="center" vertical="center" wrapText="1"/>
      <protection locked="0"/>
    </xf>
    <xf numFmtId="0" fontId="0" fillId="20" borderId="6" xfId="0" applyFill="1" applyBorder="1" applyProtection="1">
      <protection locked="0"/>
    </xf>
    <xf numFmtId="0" fontId="0" fillId="21" borderId="6" xfId="0" applyFill="1" applyBorder="1" applyAlignment="1" applyProtection="1">
      <alignment horizontal="left" wrapText="1"/>
      <protection locked="0"/>
    </xf>
    <xf numFmtId="0" fontId="42" fillId="21" borderId="45" xfId="0" applyFont="1" applyFill="1" applyBorder="1" applyAlignment="1" applyProtection="1">
      <alignment vertical="center"/>
      <protection locked="0"/>
    </xf>
    <xf numFmtId="0" fontId="18" fillId="23" borderId="6" xfId="0" applyNumberFormat="1" applyFont="1" applyFill="1" applyBorder="1" applyAlignment="1" applyProtection="1">
      <alignment horizontal="center" vertical="center" wrapText="1"/>
    </xf>
    <xf numFmtId="0" fontId="0" fillId="21" borderId="6" xfId="0" applyFill="1" applyBorder="1" applyAlignment="1" applyProtection="1">
      <alignment horizontal="center" vertical="center"/>
      <protection locked="0"/>
    </xf>
    <xf numFmtId="0" fontId="0" fillId="21" borderId="37" xfId="0" applyFill="1" applyBorder="1" applyAlignment="1" applyProtection="1">
      <alignment horizontal="center"/>
      <protection locked="0"/>
    </xf>
    <xf numFmtId="0" fontId="0" fillId="21" borderId="37" xfId="0" applyFill="1" applyBorder="1" applyProtection="1">
      <protection locked="0"/>
    </xf>
    <xf numFmtId="0" fontId="0" fillId="21" borderId="38" xfId="0" applyFill="1" applyBorder="1" applyProtection="1">
      <protection locked="0"/>
    </xf>
    <xf numFmtId="0" fontId="0" fillId="21" borderId="39" xfId="0" applyFill="1" applyBorder="1" applyAlignment="1" applyProtection="1">
      <alignment horizontal="center"/>
      <protection locked="0"/>
    </xf>
    <xf numFmtId="0" fontId="0" fillId="21" borderId="39" xfId="0" applyFill="1" applyBorder="1" applyAlignment="1" applyProtection="1">
      <alignment horizontal="center" wrapText="1"/>
      <protection locked="0"/>
    </xf>
    <xf numFmtId="0" fontId="0" fillId="21" borderId="39" xfId="0" applyFill="1" applyBorder="1" applyProtection="1"/>
    <xf numFmtId="0" fontId="0" fillId="21" borderId="39" xfId="0" applyFill="1" applyBorder="1" applyAlignment="1" applyProtection="1">
      <alignment horizontal="left" wrapText="1"/>
      <protection locked="0"/>
    </xf>
    <xf numFmtId="0" fontId="0" fillId="16" borderId="61" xfId="0" applyFill="1" applyBorder="1"/>
    <xf numFmtId="0" fontId="0" fillId="21" borderId="42" xfId="0" applyFill="1" applyBorder="1" applyAlignment="1" applyProtection="1">
      <alignment horizontal="left" wrapText="1"/>
      <protection locked="0"/>
    </xf>
    <xf numFmtId="0" fontId="0" fillId="21" borderId="62" xfId="0" applyFill="1" applyBorder="1"/>
    <xf numFmtId="0" fontId="6" fillId="12" borderId="63" xfId="0" applyFont="1" applyFill="1" applyBorder="1" applyAlignment="1">
      <alignment horizontal="center"/>
    </xf>
    <xf numFmtId="0" fontId="0" fillId="21" borderId="63" xfId="0" applyFont="1" applyFill="1" applyBorder="1" applyAlignment="1" applyProtection="1">
      <alignment horizontal="left"/>
      <protection locked="0"/>
    </xf>
    <xf numFmtId="0" fontId="0" fillId="21" borderId="42" xfId="0" applyFill="1" applyBorder="1" applyAlignment="1" applyProtection="1">
      <alignment horizontal="left"/>
      <protection locked="0"/>
    </xf>
    <xf numFmtId="0" fontId="0" fillId="21" borderId="64" xfId="0" applyFill="1" applyBorder="1" applyAlignment="1" applyProtection="1">
      <alignment horizontal="left" wrapText="1"/>
      <protection locked="0"/>
    </xf>
    <xf numFmtId="0" fontId="0" fillId="16" borderId="0" xfId="0" applyFill="1" applyAlignment="1" applyProtection="1">
      <alignment wrapText="1"/>
    </xf>
    <xf numFmtId="0" fontId="0" fillId="16" borderId="0" xfId="0" applyFill="1" applyProtection="1"/>
    <xf numFmtId="0" fontId="0" fillId="19" borderId="0" xfId="0" applyFill="1" applyAlignment="1">
      <alignment horizontal="center" vertical="center"/>
    </xf>
    <xf numFmtId="0" fontId="26" fillId="19" borderId="0" xfId="0" applyFont="1" applyFill="1" applyBorder="1" applyAlignment="1" applyProtection="1">
      <alignment vertical="center"/>
    </xf>
    <xf numFmtId="0" fontId="43" fillId="19" borderId="0" xfId="0" applyFont="1" applyFill="1" applyAlignment="1" applyProtection="1">
      <alignment vertical="center"/>
    </xf>
    <xf numFmtId="0" fontId="6" fillId="24" borderId="93" xfId="0" applyFont="1" applyFill="1" applyBorder="1" applyAlignment="1" applyProtection="1">
      <alignment horizontal="center" vertical="center" wrapText="1" shrinkToFit="1"/>
    </xf>
    <xf numFmtId="0" fontId="0" fillId="2" borderId="54" xfId="0" applyFill="1" applyBorder="1" applyAlignment="1" applyProtection="1">
      <alignment horizontal="center" vertical="center" wrapText="1" shrinkToFit="1"/>
    </xf>
    <xf numFmtId="0" fontId="0" fillId="2" borderId="77" xfId="0" applyFill="1" applyBorder="1" applyAlignment="1" applyProtection="1">
      <alignment horizontal="center" vertical="center" textRotation="90" wrapText="1" shrinkToFit="1"/>
    </xf>
    <xf numFmtId="1" fontId="8" fillId="0" borderId="97" xfId="0" applyNumberFormat="1" applyFont="1" applyBorder="1" applyAlignment="1" applyProtection="1">
      <alignment horizontal="center" vertical="center" wrapText="1" shrinkToFit="1"/>
      <protection locked="0"/>
    </xf>
    <xf numFmtId="0" fontId="6" fillId="24" borderId="98" xfId="0" applyFont="1" applyFill="1" applyBorder="1" applyAlignment="1" applyProtection="1">
      <alignment horizontal="center" vertical="center" wrapText="1" shrinkToFit="1"/>
    </xf>
    <xf numFmtId="0" fontId="24" fillId="12" borderId="20" xfId="0" applyFont="1" applyFill="1" applyBorder="1" applyAlignment="1" applyProtection="1">
      <alignment vertical="center" wrapText="1"/>
    </xf>
    <xf numFmtId="0" fontId="24" fillId="12" borderId="21" xfId="0" applyFont="1" applyFill="1" applyBorder="1" applyAlignment="1" applyProtection="1">
      <alignment vertical="center" wrapText="1"/>
    </xf>
    <xf numFmtId="1" fontId="29" fillId="2" borderId="5" xfId="0" applyNumberFormat="1" applyFont="1" applyFill="1" applyBorder="1" applyAlignment="1" applyProtection="1">
      <alignment horizontal="center" textRotation="90" wrapText="1"/>
    </xf>
    <xf numFmtId="0" fontId="15" fillId="16" borderId="0" xfId="0" applyNumberFormat="1" applyFont="1" applyFill="1" applyBorder="1" applyAlignment="1" applyProtection="1">
      <alignment horizontal="center" vertical="center" wrapText="1"/>
    </xf>
    <xf numFmtId="0" fontId="15" fillId="16" borderId="0" xfId="0" applyNumberFormat="1" applyFont="1" applyFill="1" applyBorder="1" applyAlignment="1" applyProtection="1">
      <alignment horizontal="center" textRotation="90" wrapText="1"/>
    </xf>
    <xf numFmtId="0" fontId="0" fillId="16" borderId="0" xfId="0" applyFill="1" applyBorder="1"/>
    <xf numFmtId="2" fontId="29" fillId="4" borderId="6" xfId="0" applyNumberFormat="1" applyFont="1" applyFill="1" applyBorder="1" applyAlignment="1" applyProtection="1">
      <alignment horizontal="center" textRotation="90" wrapText="1"/>
    </xf>
    <xf numFmtId="2" fontId="44" fillId="4" borderId="6" xfId="0" applyNumberFormat="1" applyFont="1" applyFill="1" applyBorder="1" applyAlignment="1" applyProtection="1">
      <alignment horizontal="center" textRotation="90" wrapText="1"/>
    </xf>
    <xf numFmtId="1" fontId="72" fillId="2" borderId="1" xfId="0" applyNumberFormat="1" applyFont="1" applyFill="1" applyBorder="1" applyAlignment="1" applyProtection="1">
      <alignment horizontal="center" textRotation="90" wrapText="1"/>
    </xf>
    <xf numFmtId="2" fontId="72" fillId="2" borderId="1" xfId="0" applyNumberFormat="1" applyFont="1" applyFill="1" applyBorder="1" applyAlignment="1" applyProtection="1">
      <alignment horizontal="center" vertical="center" wrapText="1"/>
    </xf>
    <xf numFmtId="2" fontId="73" fillId="2" borderId="1" xfId="0" applyNumberFormat="1" applyFont="1" applyFill="1" applyBorder="1" applyAlignment="1" applyProtection="1">
      <alignment horizontal="center" vertical="center" wrapText="1"/>
    </xf>
    <xf numFmtId="0" fontId="46" fillId="23" borderId="7" xfId="0" applyNumberFormat="1" applyFont="1" applyFill="1" applyBorder="1" applyAlignment="1" applyProtection="1">
      <alignment horizontal="right" wrapText="1"/>
    </xf>
    <xf numFmtId="0" fontId="18" fillId="23" borderId="6" xfId="0" applyNumberFormat="1" applyFont="1" applyFill="1" applyBorder="1" applyAlignment="1" applyProtection="1">
      <alignment horizontal="center" wrapText="1"/>
    </xf>
    <xf numFmtId="2" fontId="18" fillId="23" borderId="6" xfId="0" applyNumberFormat="1" applyFont="1" applyFill="1" applyBorder="1" applyAlignment="1" applyProtection="1">
      <alignment horizontal="center" wrapText="1"/>
    </xf>
    <xf numFmtId="0" fontId="58" fillId="23" borderId="1" xfId="0" applyFont="1" applyFill="1" applyBorder="1" applyAlignment="1" applyProtection="1">
      <alignment horizontal="center" textRotation="90" wrapText="1" shrinkToFit="1"/>
    </xf>
    <xf numFmtId="0" fontId="58" fillId="19" borderId="0" xfId="0" applyFont="1" applyFill="1"/>
    <xf numFmtId="0" fontId="0" fillId="13" borderId="0" xfId="0" applyFill="1"/>
    <xf numFmtId="0" fontId="58" fillId="13" borderId="0" xfId="0" applyFont="1" applyFill="1"/>
    <xf numFmtId="0" fontId="0" fillId="13" borderId="0" xfId="0" applyFill="1" applyBorder="1"/>
    <xf numFmtId="0" fontId="6" fillId="31" borderId="60" xfId="0" applyFont="1" applyFill="1" applyBorder="1" applyAlignment="1">
      <alignment horizontal="center"/>
    </xf>
    <xf numFmtId="0" fontId="6" fillId="31" borderId="40" xfId="0" applyFont="1" applyFill="1" applyBorder="1" applyAlignment="1">
      <alignment horizontal="center"/>
    </xf>
    <xf numFmtId="0" fontId="6" fillId="31" borderId="43" xfId="0" applyFont="1" applyFill="1" applyBorder="1" applyAlignment="1">
      <alignment horizontal="center"/>
    </xf>
    <xf numFmtId="0" fontId="6" fillId="31" borderId="59" xfId="0" applyFont="1" applyFill="1" applyBorder="1" applyAlignment="1"/>
    <xf numFmtId="0" fontId="6" fillId="31" borderId="41" xfId="0" applyFont="1" applyFill="1" applyBorder="1" applyAlignment="1"/>
    <xf numFmtId="0" fontId="6" fillId="31" borderId="44" xfId="0" applyFont="1" applyFill="1" applyBorder="1" applyAlignment="1">
      <alignment horizontal="center"/>
    </xf>
    <xf numFmtId="0" fontId="42" fillId="32" borderId="45" xfId="0" applyFont="1" applyFill="1" applyBorder="1" applyAlignment="1">
      <alignment vertical="center" wrapText="1"/>
    </xf>
    <xf numFmtId="0" fontId="0" fillId="32" borderId="37" xfId="0" applyFill="1" applyBorder="1" applyAlignment="1">
      <alignment horizontal="center" vertical="center"/>
    </xf>
    <xf numFmtId="0" fontId="0" fillId="32" borderId="6" xfId="0" applyFill="1" applyBorder="1" applyAlignment="1">
      <alignment horizontal="center" vertical="center"/>
    </xf>
    <xf numFmtId="0" fontId="0" fillId="32" borderId="7" xfId="0" applyFill="1" applyBorder="1" applyAlignment="1" applyProtection="1">
      <alignment wrapText="1"/>
    </xf>
    <xf numFmtId="0" fontId="0" fillId="32" borderId="7" xfId="0" applyFill="1" applyBorder="1" applyAlignment="1">
      <alignment wrapText="1"/>
    </xf>
    <xf numFmtId="0" fontId="0" fillId="32" borderId="42" xfId="0" applyFill="1" applyBorder="1" applyAlignment="1" applyProtection="1">
      <alignment horizontal="left" vertical="center"/>
    </xf>
    <xf numFmtId="0" fontId="0" fillId="32" borderId="62" xfId="0" applyFill="1" applyBorder="1" applyAlignment="1" applyProtection="1">
      <alignment horizontal="left"/>
    </xf>
    <xf numFmtId="0" fontId="0" fillId="32" borderId="63" xfId="0" applyFont="1" applyFill="1" applyBorder="1" applyAlignment="1" applyProtection="1">
      <alignment horizontal="left"/>
    </xf>
    <xf numFmtId="0" fontId="80" fillId="18" borderId="6" xfId="0" applyFont="1" applyFill="1" applyBorder="1" applyAlignment="1" applyProtection="1">
      <alignment horizontal="left" wrapText="1"/>
      <protection locked="0"/>
    </xf>
    <xf numFmtId="0" fontId="80" fillId="18" borderId="6" xfId="0" applyFont="1" applyFill="1" applyBorder="1" applyAlignment="1" applyProtection="1">
      <alignment wrapText="1"/>
      <protection locked="0"/>
    </xf>
    <xf numFmtId="0" fontId="6" fillId="2" borderId="0" xfId="0" applyFont="1" applyFill="1"/>
    <xf numFmtId="0" fontId="11" fillId="4" borderId="1" xfId="0" applyFont="1" applyFill="1" applyBorder="1" applyAlignment="1">
      <alignment horizontal="center" vertical="center"/>
    </xf>
    <xf numFmtId="0" fontId="81" fillId="5" borderId="2" xfId="0" applyFont="1" applyFill="1" applyBorder="1" applyAlignment="1" applyProtection="1">
      <alignment horizontal="center" vertical="center" wrapText="1" shrinkToFit="1"/>
    </xf>
    <xf numFmtId="14" fontId="27" fillId="11" borderId="15" xfId="0" applyNumberFormat="1" applyFont="1" applyFill="1" applyBorder="1" applyAlignment="1" applyProtection="1">
      <alignment vertical="center" shrinkToFit="1"/>
    </xf>
    <xf numFmtId="14" fontId="27" fillId="11" borderId="16" xfId="0" applyNumberFormat="1" applyFont="1" applyFill="1" applyBorder="1" applyAlignment="1" applyProtection="1">
      <alignment vertical="center" shrinkToFit="1"/>
    </xf>
    <xf numFmtId="0" fontId="48" fillId="6" borderId="1" xfId="0" applyFont="1" applyFill="1" applyBorder="1" applyAlignment="1" applyProtection="1">
      <alignment horizontal="center" textRotation="90" wrapText="1" shrinkToFit="1"/>
    </xf>
    <xf numFmtId="0" fontId="36" fillId="20" borderId="6" xfId="0" applyFont="1" applyFill="1" applyBorder="1" applyAlignment="1" applyProtection="1">
      <alignment horizontal="center" wrapText="1"/>
      <protection locked="0"/>
    </xf>
    <xf numFmtId="0" fontId="37" fillId="20" borderId="6" xfId="0" applyFont="1" applyFill="1" applyBorder="1" applyAlignment="1" applyProtection="1">
      <alignment horizontal="center" wrapText="1"/>
      <protection locked="0"/>
    </xf>
    <xf numFmtId="0" fontId="6" fillId="20" borderId="6" xfId="0" applyFont="1" applyFill="1" applyBorder="1" applyAlignment="1" applyProtection="1">
      <alignment horizontal="center"/>
      <protection locked="0"/>
    </xf>
    <xf numFmtId="0" fontId="0" fillId="34" borderId="0" xfId="0" applyFill="1" applyAlignment="1" applyProtection="1"/>
    <xf numFmtId="0" fontId="0" fillId="34" borderId="0" xfId="0" applyFill="1"/>
    <xf numFmtId="0" fontId="0" fillId="2" borderId="0" xfId="0" applyFill="1" applyBorder="1"/>
    <xf numFmtId="0" fontId="9" fillId="2" borderId="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/>
    <xf numFmtId="0" fontId="0" fillId="2" borderId="0" xfId="0" applyFill="1" applyBorder="1" applyAlignment="1" applyProtection="1"/>
    <xf numFmtId="1" fontId="19" fillId="16" borderId="0" xfId="0" applyNumberFormat="1" applyFont="1" applyFill="1" applyBorder="1" applyAlignment="1" applyProtection="1">
      <alignment horizontal="center" vertical="center"/>
    </xf>
    <xf numFmtId="0" fontId="83" fillId="12" borderId="101" xfId="0" applyFont="1" applyFill="1" applyBorder="1" applyAlignment="1">
      <alignment horizontal="center" vertical="center" wrapText="1"/>
    </xf>
    <xf numFmtId="0" fontId="85" fillId="16" borderId="0" xfId="0" applyFont="1" applyFill="1"/>
    <xf numFmtId="0" fontId="85" fillId="0" borderId="0" xfId="0" applyFont="1"/>
    <xf numFmtId="0" fontId="85" fillId="19" borderId="0" xfId="0" applyFont="1" applyFill="1"/>
    <xf numFmtId="0" fontId="87" fillId="16" borderId="0" xfId="0" applyFont="1" applyFill="1"/>
    <xf numFmtId="0" fontId="83" fillId="12" borderId="101" xfId="0" applyFont="1" applyFill="1" applyBorder="1" applyAlignment="1" applyProtection="1">
      <alignment horizontal="center" vertical="center" wrapText="1"/>
    </xf>
    <xf numFmtId="14" fontId="82" fillId="36" borderId="101" xfId="0" applyNumberFormat="1" applyFont="1" applyFill="1" applyBorder="1" applyAlignment="1" applyProtection="1">
      <alignment horizontal="center" vertical="center"/>
    </xf>
    <xf numFmtId="0" fontId="85" fillId="16" borderId="0" xfId="0" applyFont="1" applyFill="1" applyAlignment="1" applyProtection="1">
      <alignment horizontal="center" vertical="center"/>
    </xf>
    <xf numFmtId="0" fontId="85" fillId="16" borderId="0" xfId="0" applyFont="1" applyFill="1" applyProtection="1"/>
    <xf numFmtId="14" fontId="85" fillId="16" borderId="0" xfId="0" applyNumberFormat="1" applyFont="1" applyFill="1" applyAlignment="1" applyProtection="1">
      <alignment horizontal="center" vertical="center" wrapText="1"/>
    </xf>
    <xf numFmtId="0" fontId="85" fillId="16" borderId="0" xfId="0" applyFont="1" applyFill="1" applyAlignment="1" applyProtection="1">
      <alignment horizontal="center"/>
    </xf>
    <xf numFmtId="0" fontId="86" fillId="16" borderId="9" xfId="0" applyFont="1" applyFill="1" applyBorder="1" applyAlignment="1">
      <alignment vertical="center"/>
    </xf>
    <xf numFmtId="0" fontId="86" fillId="16" borderId="13" xfId="0" applyFont="1" applyFill="1" applyBorder="1" applyAlignment="1">
      <alignment vertical="center"/>
    </xf>
    <xf numFmtId="0" fontId="88" fillId="16" borderId="6" xfId="0" applyFont="1" applyFill="1" applyBorder="1" applyAlignment="1">
      <alignment horizontal="center"/>
    </xf>
    <xf numFmtId="0" fontId="88" fillId="16" borderId="0" xfId="0" applyFont="1" applyFill="1" applyBorder="1" applyAlignment="1">
      <alignment horizontal="center"/>
    </xf>
    <xf numFmtId="0" fontId="84" fillId="16" borderId="0" xfId="0" applyFont="1" applyFill="1" applyBorder="1" applyAlignment="1">
      <alignment horizontal="left" vertical="top" wrapText="1"/>
    </xf>
    <xf numFmtId="2" fontId="82" fillId="16" borderId="0" xfId="0" applyNumberFormat="1" applyFont="1" applyFill="1" applyBorder="1" applyAlignment="1" applyProtection="1">
      <alignment horizontal="center" vertical="center"/>
    </xf>
    <xf numFmtId="0" fontId="84" fillId="16" borderId="0" xfId="0" applyFont="1" applyFill="1" applyBorder="1" applyAlignment="1" applyProtection="1">
      <alignment wrapText="1"/>
    </xf>
    <xf numFmtId="0" fontId="89" fillId="23" borderId="1" xfId="0" applyFont="1" applyFill="1" applyBorder="1" applyAlignment="1" applyProtection="1">
      <alignment horizontal="center" textRotation="90" wrapText="1" shrinkToFit="1"/>
    </xf>
    <xf numFmtId="1" fontId="90" fillId="13" borderId="1" xfId="0" applyNumberFormat="1" applyFont="1" applyFill="1" applyBorder="1" applyAlignment="1">
      <alignment horizontal="center" vertical="center"/>
    </xf>
    <xf numFmtId="0" fontId="91" fillId="23" borderId="2" xfId="0" applyFont="1" applyFill="1" applyBorder="1" applyAlignment="1" applyProtection="1">
      <alignment horizontal="center" vertical="center" wrapText="1" shrinkToFit="1"/>
    </xf>
    <xf numFmtId="0" fontId="78" fillId="4" borderId="1" xfId="0" applyFont="1" applyFill="1" applyBorder="1" applyAlignment="1">
      <alignment horizontal="center" vertical="center" textRotation="90"/>
    </xf>
    <xf numFmtId="0" fontId="91" fillId="23" borderId="1" xfId="0" applyFont="1" applyFill="1" applyBorder="1" applyAlignment="1" applyProtection="1">
      <alignment horizontal="center" vertical="center" wrapText="1" shrinkToFit="1"/>
    </xf>
    <xf numFmtId="0" fontId="55" fillId="22" borderId="1" xfId="0" applyFont="1" applyFill="1" applyBorder="1" applyAlignment="1" applyProtection="1">
      <alignment horizontal="center" vertical="center" shrinkToFit="1"/>
      <protection locked="0"/>
    </xf>
    <xf numFmtId="1" fontId="55" fillId="23" borderId="1" xfId="0" applyNumberFormat="1" applyFont="1" applyFill="1" applyBorder="1" applyAlignment="1" applyProtection="1">
      <alignment horizontal="center" vertical="center" wrapText="1"/>
    </xf>
    <xf numFmtId="0" fontId="92" fillId="22" borderId="1" xfId="0" applyNumberFormat="1" applyFont="1" applyFill="1" applyBorder="1" applyAlignment="1" applyProtection="1">
      <alignment horizontal="center" vertical="center" shrinkToFit="1"/>
      <protection locked="0"/>
    </xf>
    <xf numFmtId="0" fontId="91" fillId="23" borderId="1" xfId="0" applyFont="1" applyFill="1" applyBorder="1" applyAlignment="1" applyProtection="1">
      <alignment horizontal="center" vertical="center" textRotation="90" wrapText="1" shrinkToFit="1"/>
    </xf>
    <xf numFmtId="0" fontId="92" fillId="23" borderId="1" xfId="0" applyNumberFormat="1" applyFont="1" applyFill="1" applyBorder="1" applyAlignment="1" applyProtection="1">
      <alignment horizontal="center" vertical="center" shrinkToFit="1"/>
    </xf>
    <xf numFmtId="0" fontId="55" fillId="23" borderId="1" xfId="0" applyNumberFormat="1" applyFont="1" applyFill="1" applyBorder="1" applyAlignment="1" applyProtection="1">
      <alignment horizontal="center" vertical="center" shrinkToFit="1"/>
    </xf>
    <xf numFmtId="0" fontId="94" fillId="16" borderId="6" xfId="0" applyFont="1" applyFill="1" applyBorder="1" applyAlignment="1" applyProtection="1">
      <alignment horizontal="left" vertical="top" wrapText="1"/>
    </xf>
    <xf numFmtId="2" fontId="82" fillId="23" borderId="6" xfId="0" applyNumberFormat="1" applyFont="1" applyFill="1" applyBorder="1" applyAlignment="1" applyProtection="1">
      <alignment horizontal="center" vertical="center"/>
    </xf>
    <xf numFmtId="0" fontId="95" fillId="15" borderId="56" xfId="0" applyFont="1" applyFill="1" applyBorder="1" applyAlignment="1">
      <alignment vertical="center" wrapText="1"/>
    </xf>
    <xf numFmtId="0" fontId="99" fillId="0" borderId="0" xfId="0" applyFont="1" applyAlignment="1" applyProtection="1">
      <alignment horizontal="center"/>
      <protection hidden="1"/>
    </xf>
    <xf numFmtId="0" fontId="100" fillId="15" borderId="56" xfId="0" applyFont="1" applyFill="1" applyBorder="1" applyAlignment="1" applyProtection="1">
      <alignment vertical="center" wrapText="1"/>
      <protection hidden="1"/>
    </xf>
    <xf numFmtId="0" fontId="95" fillId="15" borderId="56" xfId="0" applyFont="1" applyFill="1" applyBorder="1" applyAlignment="1" applyProtection="1">
      <alignment vertical="center" wrapText="1"/>
      <protection hidden="1"/>
    </xf>
    <xf numFmtId="0" fontId="98" fillId="15" borderId="102" xfId="0" applyFont="1" applyFill="1" applyBorder="1" applyAlignment="1" applyProtection="1">
      <alignment horizontal="center" vertical="center"/>
      <protection locked="0"/>
    </xf>
    <xf numFmtId="0" fontId="95" fillId="15" borderId="56" xfId="0" applyFont="1" applyFill="1" applyBorder="1" applyAlignment="1" applyProtection="1">
      <alignment vertical="center" wrapText="1"/>
      <protection locked="0"/>
    </xf>
    <xf numFmtId="0" fontId="98" fillId="37" borderId="102" xfId="0" applyFont="1" applyFill="1" applyBorder="1" applyAlignment="1" applyProtection="1">
      <alignment horizontal="center" vertical="center"/>
      <protection locked="0"/>
    </xf>
    <xf numFmtId="0" fontId="95" fillId="37" borderId="56" xfId="0" applyFont="1" applyFill="1" applyBorder="1" applyAlignment="1" applyProtection="1">
      <alignment vertical="center" wrapText="1"/>
      <protection locked="0"/>
    </xf>
    <xf numFmtId="0" fontId="96" fillId="38" borderId="56" xfId="0" applyFont="1" applyFill="1" applyBorder="1" applyAlignment="1" applyProtection="1">
      <alignment vertical="center" wrapText="1"/>
      <protection locked="0"/>
    </xf>
    <xf numFmtId="0" fontId="97" fillId="39" borderId="56" xfId="0" applyFont="1" applyFill="1" applyBorder="1" applyAlignment="1" applyProtection="1">
      <alignment vertical="center" wrapText="1"/>
      <protection locked="0"/>
    </xf>
    <xf numFmtId="0" fontId="97" fillId="39" borderId="57" xfId="0" applyFont="1" applyFill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6" fillId="18" borderId="0" xfId="0" applyFont="1" applyFill="1" applyAlignment="1">
      <alignment vertical="center" wrapText="1"/>
    </xf>
    <xf numFmtId="0" fontId="52" fillId="16" borderId="0" xfId="0" applyFont="1" applyFill="1"/>
    <xf numFmtId="0" fontId="60" fillId="16" borderId="6" xfId="0" applyFont="1" applyFill="1" applyBorder="1"/>
    <xf numFmtId="0" fontId="94" fillId="16" borderId="6" xfId="0" applyFont="1" applyFill="1" applyBorder="1" applyAlignment="1" applyProtection="1">
      <alignment horizontal="left" vertical="top" wrapText="1"/>
      <protection locked="0"/>
    </xf>
    <xf numFmtId="0" fontId="101" fillId="0" borderId="0" xfId="0" applyFont="1" applyAlignment="1" applyProtection="1">
      <alignment horizontal="center"/>
      <protection locked="0"/>
    </xf>
    <xf numFmtId="0" fontId="0" fillId="34" borderId="0" xfId="0" applyFill="1" applyAlignment="1" applyProtection="1">
      <protection locked="0"/>
    </xf>
    <xf numFmtId="0" fontId="0" fillId="20" borderId="0" xfId="0" applyFill="1" applyProtection="1">
      <protection locked="0"/>
    </xf>
    <xf numFmtId="0" fontId="47" fillId="12" borderId="1" xfId="0" applyFont="1" applyFill="1" applyBorder="1" applyAlignment="1" applyProtection="1">
      <alignment vertical="center" wrapText="1" shrinkToFit="1"/>
    </xf>
    <xf numFmtId="0" fontId="75" fillId="35" borderId="0" xfId="0" applyNumberFormat="1" applyFont="1" applyFill="1" applyBorder="1" applyAlignment="1" applyProtection="1">
      <alignment wrapText="1"/>
    </xf>
    <xf numFmtId="0" fontId="60" fillId="35" borderId="0" xfId="0" applyFont="1" applyFill="1" applyBorder="1" applyAlignment="1" applyProtection="1">
      <alignment vertical="center" shrinkToFit="1"/>
    </xf>
    <xf numFmtId="0" fontId="76" fillId="35" borderId="0" xfId="0" applyFont="1" applyFill="1" applyBorder="1" applyAlignment="1" applyProtection="1">
      <alignment vertical="center" shrinkToFit="1"/>
    </xf>
    <xf numFmtId="14" fontId="77" fillId="35" borderId="0" xfId="0" applyNumberFormat="1" applyFont="1" applyFill="1" applyBorder="1" applyAlignment="1" applyProtection="1">
      <alignment vertical="center" wrapText="1"/>
    </xf>
    <xf numFmtId="0" fontId="76" fillId="35" borderId="0" xfId="0" applyFont="1" applyFill="1" applyBorder="1" applyAlignment="1" applyProtection="1">
      <alignment vertical="center" wrapText="1" shrinkToFit="1"/>
    </xf>
    <xf numFmtId="0" fontId="48" fillId="2" borderId="6" xfId="0" applyNumberFormat="1" applyFont="1" applyFill="1" applyBorder="1" applyAlignment="1" applyProtection="1">
      <alignment horizontal="center" vertical="center" wrapText="1"/>
    </xf>
    <xf numFmtId="0" fontId="48" fillId="2" borderId="6" xfId="0" applyNumberFormat="1" applyFont="1" applyFill="1" applyBorder="1" applyAlignment="1" applyProtection="1">
      <alignment horizontal="right" vertical="center" wrapText="1"/>
    </xf>
    <xf numFmtId="2" fontId="48" fillId="2" borderId="6" xfId="0" applyNumberFormat="1" applyFont="1" applyFill="1" applyBorder="1" applyAlignment="1" applyProtection="1">
      <alignment vertical="center" wrapText="1"/>
    </xf>
    <xf numFmtId="0" fontId="15" fillId="0" borderId="0" xfId="0" applyNumberFormat="1" applyFont="1" applyFill="1" applyBorder="1" applyAlignment="1" applyProtection="1">
      <alignment vertical="center" wrapText="1"/>
    </xf>
    <xf numFmtId="2" fontId="48" fillId="2" borderId="0" xfId="0" applyNumberFormat="1" applyFont="1" applyFill="1" applyBorder="1" applyAlignment="1" applyProtection="1">
      <alignment vertical="center" wrapText="1"/>
    </xf>
    <xf numFmtId="2" fontId="48" fillId="2" borderId="0" xfId="0" applyNumberFormat="1" applyFont="1" applyFill="1" applyBorder="1" applyAlignment="1" applyProtection="1">
      <alignment wrapText="1"/>
    </xf>
    <xf numFmtId="2" fontId="48" fillId="2" borderId="6" xfId="0" applyNumberFormat="1" applyFont="1" applyFill="1" applyBorder="1" applyAlignment="1" applyProtection="1">
      <alignment wrapText="1"/>
    </xf>
    <xf numFmtId="0" fontId="13" fillId="17" borderId="54" xfId="1" applyFill="1" applyBorder="1" applyAlignment="1" applyProtection="1">
      <alignment horizontal="center" vertical="center" wrapText="1"/>
    </xf>
    <xf numFmtId="0" fontId="0" fillId="27" borderId="55" xfId="0" applyFill="1" applyBorder="1" applyAlignment="1">
      <alignment horizontal="center" wrapText="1"/>
    </xf>
    <xf numFmtId="0" fontId="0" fillId="27" borderId="56" xfId="0" applyFill="1" applyBorder="1" applyAlignment="1">
      <alignment horizontal="center" wrapText="1"/>
    </xf>
    <xf numFmtId="0" fontId="0" fillId="27" borderId="56" xfId="0" applyFill="1" applyBorder="1" applyAlignment="1">
      <alignment horizontal="center"/>
    </xf>
    <xf numFmtId="0" fontId="0" fillId="27" borderId="57" xfId="0" applyFill="1" applyBorder="1" applyAlignment="1">
      <alignment horizontal="center"/>
    </xf>
    <xf numFmtId="0" fontId="0" fillId="27" borderId="0" xfId="0" applyFill="1" applyAlignment="1" applyProtection="1">
      <alignment horizontal="center"/>
    </xf>
    <xf numFmtId="0" fontId="0" fillId="28" borderId="0" xfId="0" applyFill="1" applyAlignment="1" applyProtection="1">
      <alignment horizontal="center"/>
    </xf>
    <xf numFmtId="0" fontId="6" fillId="20" borderId="78" xfId="0" applyFont="1" applyFill="1" applyBorder="1" applyAlignment="1" applyProtection="1">
      <alignment horizontal="center" vertical="center" wrapText="1"/>
      <protection locked="0"/>
    </xf>
    <xf numFmtId="0" fontId="6" fillId="20" borderId="75" xfId="0" applyFont="1" applyFill="1" applyBorder="1" applyAlignment="1" applyProtection="1">
      <alignment horizontal="center" vertical="center" wrapText="1"/>
      <protection locked="0"/>
    </xf>
    <xf numFmtId="0" fontId="6" fillId="20" borderId="85" xfId="0" applyFont="1" applyFill="1" applyBorder="1" applyAlignment="1" applyProtection="1">
      <alignment horizontal="center" vertical="center" wrapText="1"/>
      <protection locked="0"/>
    </xf>
    <xf numFmtId="0" fontId="6" fillId="20" borderId="79" xfId="0" applyFont="1" applyFill="1" applyBorder="1" applyAlignment="1" applyProtection="1">
      <alignment horizontal="center" vertical="center" wrapText="1"/>
      <protection locked="0"/>
    </xf>
    <xf numFmtId="0" fontId="6" fillId="20" borderId="76" xfId="0" applyFont="1" applyFill="1" applyBorder="1" applyAlignment="1" applyProtection="1">
      <alignment horizontal="center" vertical="center" wrapText="1"/>
      <protection locked="0"/>
    </xf>
    <xf numFmtId="0" fontId="6" fillId="20" borderId="84" xfId="0" applyFont="1" applyFill="1" applyBorder="1" applyAlignment="1" applyProtection="1">
      <alignment horizontal="center" vertical="center" wrapText="1"/>
      <protection locked="0"/>
    </xf>
    <xf numFmtId="0" fontId="6" fillId="13" borderId="78" xfId="0" applyFont="1" applyFill="1" applyBorder="1" applyAlignment="1" applyProtection="1">
      <alignment horizontal="center" vertical="center" wrapText="1"/>
      <protection locked="0"/>
    </xf>
    <xf numFmtId="0" fontId="6" fillId="13" borderId="75" xfId="0" applyFont="1" applyFill="1" applyBorder="1" applyAlignment="1" applyProtection="1">
      <alignment horizontal="center" vertical="center" wrapText="1"/>
      <protection locked="0"/>
    </xf>
    <xf numFmtId="0" fontId="6" fillId="13" borderId="85" xfId="0" applyFont="1" applyFill="1" applyBorder="1" applyAlignment="1" applyProtection="1">
      <alignment horizontal="center" vertical="center" wrapText="1"/>
      <protection locked="0"/>
    </xf>
    <xf numFmtId="0" fontId="6" fillId="13" borderId="79" xfId="0" applyFont="1" applyFill="1" applyBorder="1" applyAlignment="1" applyProtection="1">
      <alignment horizontal="center" vertical="center" wrapText="1"/>
      <protection locked="0"/>
    </xf>
    <xf numFmtId="0" fontId="6" fillId="13" borderId="76" xfId="0" applyFont="1" applyFill="1" applyBorder="1" applyAlignment="1" applyProtection="1">
      <alignment horizontal="center" vertical="center" wrapText="1"/>
      <protection locked="0"/>
    </xf>
    <xf numFmtId="0" fontId="6" fillId="13" borderId="84" xfId="0" applyFont="1" applyFill="1" applyBorder="1" applyAlignment="1" applyProtection="1">
      <alignment horizontal="center" vertical="center" wrapText="1"/>
      <protection locked="0"/>
    </xf>
    <xf numFmtId="0" fontId="11" fillId="20" borderId="67" xfId="0" applyFont="1" applyFill="1" applyBorder="1" applyAlignment="1" applyProtection="1">
      <alignment horizontal="center" vertical="center" wrapText="1"/>
    </xf>
    <xf numFmtId="0" fontId="11" fillId="20" borderId="6" xfId="0" applyFont="1" applyFill="1" applyBorder="1" applyAlignment="1" applyProtection="1">
      <alignment horizontal="center" vertical="center" wrapText="1"/>
    </xf>
    <xf numFmtId="0" fontId="11" fillId="20" borderId="68" xfId="0" applyFont="1" applyFill="1" applyBorder="1" applyAlignment="1" applyProtection="1">
      <alignment horizontal="center" vertical="center" wrapText="1"/>
    </xf>
    <xf numFmtId="0" fontId="11" fillId="13" borderId="67" xfId="0" applyFont="1" applyFill="1" applyBorder="1" applyAlignment="1" applyProtection="1">
      <alignment horizontal="center" vertical="center" wrapText="1"/>
    </xf>
    <xf numFmtId="0" fontId="11" fillId="13" borderId="6" xfId="0" applyFont="1" applyFill="1" applyBorder="1" applyAlignment="1" applyProtection="1">
      <alignment horizontal="center" vertical="center" wrapText="1"/>
    </xf>
    <xf numFmtId="0" fontId="11" fillId="13" borderId="68" xfId="0" applyFont="1" applyFill="1" applyBorder="1" applyAlignment="1" applyProtection="1">
      <alignment horizontal="center" vertical="center" wrapText="1"/>
    </xf>
    <xf numFmtId="0" fontId="0" fillId="16" borderId="0" xfId="0" applyFill="1" applyAlignment="1">
      <alignment horizontal="center"/>
    </xf>
    <xf numFmtId="0" fontId="10" fillId="24" borderId="80" xfId="0" applyFont="1" applyFill="1" applyBorder="1" applyAlignment="1" applyProtection="1">
      <alignment horizontal="center" vertical="center" wrapText="1"/>
    </xf>
    <xf numFmtId="0" fontId="10" fillId="24" borderId="81" xfId="0" applyFont="1" applyFill="1" applyBorder="1" applyAlignment="1" applyProtection="1">
      <alignment horizontal="center" vertical="center" wrapText="1"/>
    </xf>
    <xf numFmtId="0" fontId="10" fillId="24" borderId="82" xfId="0" applyFont="1" applyFill="1" applyBorder="1" applyAlignment="1" applyProtection="1">
      <alignment horizontal="center" vertical="center" wrapText="1"/>
    </xf>
    <xf numFmtId="0" fontId="43" fillId="19" borderId="0" xfId="0" applyFont="1" applyFill="1" applyAlignment="1" applyProtection="1">
      <alignment horizontal="center" vertical="center"/>
    </xf>
    <xf numFmtId="14" fontId="6" fillId="23" borderId="83" xfId="0" applyNumberFormat="1" applyFont="1" applyFill="1" applyBorder="1" applyAlignment="1" applyProtection="1">
      <alignment horizontal="center" vertical="center"/>
      <protection locked="0"/>
    </xf>
    <xf numFmtId="0" fontId="6" fillId="23" borderId="83" xfId="0" applyFont="1" applyFill="1" applyBorder="1" applyAlignment="1" applyProtection="1">
      <alignment horizontal="center" vertical="center"/>
      <protection locked="0"/>
    </xf>
    <xf numFmtId="0" fontId="6" fillId="23" borderId="86" xfId="0" applyFont="1" applyFill="1" applyBorder="1" applyAlignment="1" applyProtection="1">
      <alignment horizontal="center" vertical="center"/>
      <protection locked="0"/>
    </xf>
    <xf numFmtId="0" fontId="6" fillId="23" borderId="73" xfId="0" applyFont="1" applyFill="1" applyBorder="1" applyAlignment="1" applyProtection="1">
      <alignment horizontal="center" vertical="center"/>
      <protection locked="0"/>
    </xf>
    <xf numFmtId="0" fontId="6" fillId="23" borderId="74" xfId="0" applyFont="1" applyFill="1" applyBorder="1" applyAlignment="1" applyProtection="1">
      <alignment horizontal="center" vertical="center"/>
      <protection locked="0"/>
    </xf>
    <xf numFmtId="0" fontId="11" fillId="13" borderId="69" xfId="0" applyFont="1" applyFill="1" applyBorder="1" applyAlignment="1" applyProtection="1">
      <alignment horizontal="center" vertical="center" wrapText="1"/>
    </xf>
    <xf numFmtId="0" fontId="11" fillId="13" borderId="39" xfId="0" applyFont="1" applyFill="1" applyBorder="1" applyAlignment="1" applyProtection="1">
      <alignment horizontal="center" vertical="center" wrapText="1"/>
    </xf>
    <xf numFmtId="0" fontId="11" fillId="13" borderId="70" xfId="0" applyFont="1" applyFill="1" applyBorder="1" applyAlignment="1" applyProtection="1">
      <alignment horizontal="center" vertical="center" wrapText="1"/>
    </xf>
    <xf numFmtId="0" fontId="6" fillId="20" borderId="30" xfId="0" applyFont="1" applyFill="1" applyBorder="1" applyAlignment="1" applyProtection="1">
      <alignment horizontal="center" vertical="center" wrapText="1"/>
      <protection locked="0"/>
    </xf>
    <xf numFmtId="0" fontId="6" fillId="20" borderId="28" xfId="0" applyFont="1" applyFill="1" applyBorder="1" applyAlignment="1" applyProtection="1">
      <alignment horizontal="center" vertical="center" wrapText="1"/>
      <protection locked="0"/>
    </xf>
    <xf numFmtId="0" fontId="6" fillId="20" borderId="66" xfId="0" applyFont="1" applyFill="1" applyBorder="1" applyAlignment="1" applyProtection="1">
      <alignment horizontal="center" vertical="center" wrapText="1"/>
      <protection locked="0"/>
    </xf>
    <xf numFmtId="0" fontId="11" fillId="20" borderId="65" xfId="0" applyFont="1" applyFill="1" applyBorder="1" applyAlignment="1" applyProtection="1">
      <alignment horizontal="center" vertical="center" wrapText="1"/>
    </xf>
    <xf numFmtId="0" fontId="11" fillId="20" borderId="28" xfId="0" applyFont="1" applyFill="1" applyBorder="1" applyAlignment="1" applyProtection="1">
      <alignment horizontal="center" vertical="center" wrapText="1"/>
    </xf>
    <xf numFmtId="0" fontId="11" fillId="20" borderId="66" xfId="0" applyFont="1" applyFill="1" applyBorder="1" applyAlignment="1" applyProtection="1">
      <alignment horizontal="center" vertical="center" wrapText="1"/>
    </xf>
    <xf numFmtId="0" fontId="11" fillId="23" borderId="67" xfId="0" applyFont="1" applyFill="1" applyBorder="1" applyAlignment="1" applyProtection="1">
      <alignment horizontal="center" vertical="center" wrapText="1"/>
    </xf>
    <xf numFmtId="0" fontId="11" fillId="23" borderId="6" xfId="0" applyFont="1" applyFill="1" applyBorder="1" applyAlignment="1" applyProtection="1">
      <alignment horizontal="center" vertical="center" wrapText="1"/>
    </xf>
    <xf numFmtId="0" fontId="11" fillId="23" borderId="68" xfId="0" applyFont="1" applyFill="1" applyBorder="1" applyAlignment="1" applyProtection="1">
      <alignment horizontal="center" vertical="center" wrapText="1"/>
    </xf>
    <xf numFmtId="0" fontId="11" fillId="23" borderId="71" xfId="0" applyFont="1" applyFill="1" applyBorder="1" applyAlignment="1" applyProtection="1">
      <alignment horizontal="center" vertical="center" wrapText="1"/>
    </xf>
    <xf numFmtId="0" fontId="11" fillId="23" borderId="72" xfId="0" applyFont="1" applyFill="1" applyBorder="1" applyAlignment="1" applyProtection="1">
      <alignment horizontal="center" vertical="center" wrapText="1"/>
    </xf>
    <xf numFmtId="0" fontId="11" fillId="23" borderId="87" xfId="0" applyFont="1" applyFill="1" applyBorder="1" applyAlignment="1" applyProtection="1">
      <alignment horizontal="center" vertical="center" wrapText="1"/>
    </xf>
    <xf numFmtId="49" fontId="6" fillId="20" borderId="78" xfId="0" applyNumberFormat="1" applyFont="1" applyFill="1" applyBorder="1" applyAlignment="1" applyProtection="1">
      <alignment horizontal="center" vertical="center" wrapText="1"/>
      <protection locked="0"/>
    </xf>
    <xf numFmtId="49" fontId="6" fillId="20" borderId="75" xfId="0" applyNumberFormat="1" applyFont="1" applyFill="1" applyBorder="1" applyAlignment="1" applyProtection="1">
      <alignment horizontal="center" vertical="center" wrapText="1"/>
      <protection locked="0"/>
    </xf>
    <xf numFmtId="49" fontId="6" fillId="20" borderId="85" xfId="0" applyNumberFormat="1" applyFont="1" applyFill="1" applyBorder="1" applyAlignment="1" applyProtection="1">
      <alignment horizontal="center" vertical="center" wrapText="1"/>
      <protection locked="0"/>
    </xf>
    <xf numFmtId="49" fontId="6" fillId="20" borderId="79" xfId="0" applyNumberFormat="1" applyFont="1" applyFill="1" applyBorder="1" applyAlignment="1" applyProtection="1">
      <alignment horizontal="center" vertical="center" wrapText="1"/>
      <protection locked="0"/>
    </xf>
    <xf numFmtId="49" fontId="6" fillId="20" borderId="76" xfId="0" applyNumberFormat="1" applyFont="1" applyFill="1" applyBorder="1" applyAlignment="1" applyProtection="1">
      <alignment horizontal="center" vertical="center" wrapText="1"/>
      <protection locked="0"/>
    </xf>
    <xf numFmtId="49" fontId="6" fillId="20" borderId="84" xfId="0" applyNumberFormat="1" applyFont="1" applyFill="1" applyBorder="1" applyAlignment="1" applyProtection="1">
      <alignment horizontal="center" vertical="center" wrapText="1"/>
      <protection locked="0"/>
    </xf>
    <xf numFmtId="49" fontId="6" fillId="13" borderId="78" xfId="0" applyNumberFormat="1" applyFont="1" applyFill="1" applyBorder="1" applyAlignment="1" applyProtection="1">
      <alignment horizontal="center" vertical="center" wrapText="1"/>
      <protection locked="0"/>
    </xf>
    <xf numFmtId="49" fontId="6" fillId="13" borderId="75" xfId="0" applyNumberFormat="1" applyFont="1" applyFill="1" applyBorder="1" applyAlignment="1" applyProtection="1">
      <alignment horizontal="center" vertical="center" wrapText="1"/>
      <protection locked="0"/>
    </xf>
    <xf numFmtId="49" fontId="6" fillId="13" borderId="85" xfId="0" applyNumberFormat="1" applyFont="1" applyFill="1" applyBorder="1" applyAlignment="1" applyProtection="1">
      <alignment horizontal="center" vertical="center" wrapText="1"/>
      <protection locked="0"/>
    </xf>
    <xf numFmtId="49" fontId="6" fillId="13" borderId="79" xfId="0" applyNumberFormat="1" applyFont="1" applyFill="1" applyBorder="1" applyAlignment="1" applyProtection="1">
      <alignment horizontal="center" vertical="center" wrapText="1"/>
      <protection locked="0"/>
    </xf>
    <xf numFmtId="49" fontId="6" fillId="13" borderId="76" xfId="0" applyNumberFormat="1" applyFont="1" applyFill="1" applyBorder="1" applyAlignment="1" applyProtection="1">
      <alignment horizontal="center" vertical="center" wrapText="1"/>
      <protection locked="0"/>
    </xf>
    <xf numFmtId="49" fontId="6" fillId="13" borderId="84" xfId="0" applyNumberFormat="1" applyFont="1" applyFill="1" applyBorder="1" applyAlignment="1" applyProtection="1">
      <alignment horizontal="center" vertical="center" wrapText="1"/>
      <protection locked="0"/>
    </xf>
    <xf numFmtId="0" fontId="68" fillId="33" borderId="0" xfId="0" applyFont="1" applyFill="1" applyBorder="1" applyAlignment="1" applyProtection="1">
      <alignment horizontal="center" vertical="top" wrapText="1"/>
      <protection locked="0"/>
    </xf>
    <xf numFmtId="0" fontId="34" fillId="33" borderId="0" xfId="0" applyFont="1" applyFill="1" applyBorder="1" applyAlignment="1" applyProtection="1">
      <alignment horizontal="center" vertical="top" wrapText="1"/>
      <protection locked="0"/>
    </xf>
    <xf numFmtId="0" fontId="67" fillId="19" borderId="58" xfId="0" applyFont="1" applyFill="1" applyBorder="1" applyAlignment="1">
      <alignment horizontal="center"/>
    </xf>
    <xf numFmtId="0" fontId="69" fillId="19" borderId="58" xfId="0" applyFont="1" applyFill="1" applyBorder="1" applyAlignment="1">
      <alignment horizontal="center"/>
    </xf>
    <xf numFmtId="0" fontId="12" fillId="12" borderId="95" xfId="0" applyFont="1" applyFill="1" applyBorder="1" applyAlignment="1" applyProtection="1">
      <alignment horizontal="center" vertical="center" wrapText="1" shrinkToFit="1"/>
    </xf>
    <xf numFmtId="0" fontId="12" fillId="12" borderId="90" xfId="0" applyFont="1" applyFill="1" applyBorder="1" applyAlignment="1" applyProtection="1">
      <alignment horizontal="center" vertical="center" wrapText="1" shrinkToFit="1"/>
    </xf>
    <xf numFmtId="0" fontId="12" fillId="12" borderId="92" xfId="0" applyFont="1" applyFill="1" applyBorder="1" applyAlignment="1" applyProtection="1">
      <alignment horizontal="center" vertical="center" wrapText="1" shrinkToFit="1"/>
    </xf>
    <xf numFmtId="0" fontId="11" fillId="4" borderId="91" xfId="0" applyFont="1" applyFill="1" applyBorder="1" applyAlignment="1" applyProtection="1">
      <alignment horizontal="center" vertical="center" wrapText="1" shrinkToFit="1"/>
    </xf>
    <xf numFmtId="0" fontId="11" fillId="4" borderId="1" xfId="0" applyFont="1" applyFill="1" applyBorder="1" applyAlignment="1" applyProtection="1">
      <alignment horizontal="center" vertical="center" wrapText="1" shrinkToFit="1"/>
    </xf>
    <xf numFmtId="0" fontId="30" fillId="18" borderId="94" xfId="0" applyFont="1" applyFill="1" applyBorder="1" applyAlignment="1" applyProtection="1">
      <alignment horizontal="center" vertical="center" wrapText="1" shrinkToFit="1"/>
    </xf>
    <xf numFmtId="0" fontId="30" fillId="18" borderId="16" xfId="0" applyFont="1" applyFill="1" applyBorder="1" applyAlignment="1" applyProtection="1">
      <alignment horizontal="center" vertical="center" wrapText="1" shrinkToFit="1"/>
    </xf>
    <xf numFmtId="0" fontId="30" fillId="18" borderId="89" xfId="0" applyFont="1" applyFill="1" applyBorder="1" applyAlignment="1" applyProtection="1">
      <alignment horizontal="center" vertical="center" wrapText="1" shrinkToFit="1"/>
    </xf>
    <xf numFmtId="0" fontId="30" fillId="18" borderId="18" xfId="0" applyFont="1" applyFill="1" applyBorder="1" applyAlignment="1" applyProtection="1">
      <alignment horizontal="center" vertical="center" wrapText="1" shrinkToFit="1"/>
    </xf>
    <xf numFmtId="0" fontId="11" fillId="24" borderId="96" xfId="0" applyFont="1" applyFill="1" applyBorder="1" applyAlignment="1" applyProtection="1">
      <alignment horizontal="center" vertical="center" wrapText="1" shrinkToFit="1"/>
    </xf>
    <xf numFmtId="0" fontId="11" fillId="24" borderId="97" xfId="0" applyFont="1" applyFill="1" applyBorder="1" applyAlignment="1" applyProtection="1">
      <alignment horizontal="center" vertical="center" wrapText="1" shrinkToFit="1"/>
    </xf>
    <xf numFmtId="0" fontId="11" fillId="24" borderId="91" xfId="0" applyFont="1" applyFill="1" applyBorder="1" applyAlignment="1" applyProtection="1">
      <alignment horizontal="center" vertical="center" wrapText="1" shrinkToFit="1"/>
    </xf>
    <xf numFmtId="0" fontId="11" fillId="24" borderId="1" xfId="0" applyFont="1" applyFill="1" applyBorder="1" applyAlignment="1" applyProtection="1">
      <alignment horizontal="center" vertical="center" wrapText="1" shrinkToFit="1"/>
    </xf>
    <xf numFmtId="0" fontId="27" fillId="4" borderId="80" xfId="0" applyFont="1" applyFill="1" applyBorder="1" applyAlignment="1" applyProtection="1">
      <alignment horizontal="center" vertical="center" wrapText="1" shrinkToFit="1"/>
    </xf>
    <xf numFmtId="0" fontId="27" fillId="4" borderId="81" xfId="0" applyFont="1" applyFill="1" applyBorder="1" applyAlignment="1" applyProtection="1">
      <alignment horizontal="center" vertical="center" wrapText="1" shrinkToFit="1"/>
    </xf>
    <xf numFmtId="0" fontId="27" fillId="4" borderId="82" xfId="0" applyFont="1" applyFill="1" applyBorder="1" applyAlignment="1" applyProtection="1">
      <alignment horizontal="center" vertical="center" wrapText="1" shrinkToFit="1"/>
    </xf>
    <xf numFmtId="0" fontId="27" fillId="4" borderId="99" xfId="0" applyFont="1" applyFill="1" applyBorder="1" applyAlignment="1" applyProtection="1">
      <alignment horizontal="center" vertical="center" wrapText="1" shrinkToFit="1"/>
    </xf>
    <xf numFmtId="0" fontId="27" fillId="4" borderId="73" xfId="0" applyFont="1" applyFill="1" applyBorder="1" applyAlignment="1" applyProtection="1">
      <alignment horizontal="center" vertical="center" wrapText="1" shrinkToFit="1"/>
    </xf>
    <xf numFmtId="0" fontId="27" fillId="4" borderId="74" xfId="0" applyFont="1" applyFill="1" applyBorder="1" applyAlignment="1" applyProtection="1">
      <alignment horizontal="center" vertical="center" wrapText="1" shrinkToFit="1"/>
    </xf>
    <xf numFmtId="0" fontId="12" fillId="12" borderId="88" xfId="0" applyFont="1" applyFill="1" applyBorder="1" applyAlignment="1" applyProtection="1">
      <alignment horizontal="center" vertical="center" wrapText="1" shrinkToFit="1"/>
    </xf>
    <xf numFmtId="0" fontId="71" fillId="19" borderId="0" xfId="0" applyFont="1" applyFill="1" applyBorder="1" applyAlignment="1" applyProtection="1">
      <alignment horizontal="center" vertical="center" wrapText="1" shrinkToFit="1"/>
    </xf>
    <xf numFmtId="0" fontId="30" fillId="18" borderId="80" xfId="0" applyFont="1" applyFill="1" applyBorder="1" applyAlignment="1" applyProtection="1">
      <alignment horizontal="center" vertical="center" wrapText="1" shrinkToFit="1"/>
    </xf>
    <xf numFmtId="0" fontId="30" fillId="18" borderId="81" xfId="0" applyFont="1" applyFill="1" applyBorder="1" applyAlignment="1" applyProtection="1">
      <alignment horizontal="center" vertical="center" wrapText="1" shrinkToFit="1"/>
    </xf>
    <xf numFmtId="0" fontId="41" fillId="16" borderId="0" xfId="0" applyFont="1" applyFill="1" applyAlignment="1" applyProtection="1">
      <alignment horizontal="center" vertical="center" wrapText="1"/>
    </xf>
    <xf numFmtId="0" fontId="6" fillId="18" borderId="7" xfId="0" applyFont="1" applyFill="1" applyBorder="1" applyAlignment="1">
      <alignment horizontal="center"/>
    </xf>
    <xf numFmtId="0" fontId="6" fillId="18" borderId="8" xfId="0" applyFont="1" applyFill="1" applyBorder="1" applyAlignment="1">
      <alignment horizontal="center"/>
    </xf>
    <xf numFmtId="0" fontId="39" fillId="21" borderId="27" xfId="0" applyFont="1" applyFill="1" applyBorder="1" applyAlignment="1" applyProtection="1">
      <alignment horizontal="center" vertical="center"/>
      <protection locked="0"/>
    </xf>
    <xf numFmtId="0" fontId="39" fillId="21" borderId="29" xfId="0" applyFont="1" applyFill="1" applyBorder="1" applyAlignment="1" applyProtection="1">
      <alignment horizontal="center" vertical="center"/>
      <protection locked="0"/>
    </xf>
    <xf numFmtId="0" fontId="35" fillId="0" borderId="9" xfId="0" applyFont="1" applyBorder="1" applyAlignment="1">
      <alignment horizontal="center" vertical="top"/>
    </xf>
    <xf numFmtId="0" fontId="70" fillId="16" borderId="0" xfId="0" applyFont="1" applyFill="1" applyAlignment="1" applyProtection="1">
      <alignment horizontal="center" wrapText="1"/>
    </xf>
    <xf numFmtId="0" fontId="37" fillId="21" borderId="27" xfId="0" applyFont="1" applyFill="1" applyBorder="1" applyAlignment="1" applyProtection="1">
      <alignment horizontal="left" vertical="center" wrapText="1"/>
    </xf>
    <xf numFmtId="0" fontId="40" fillId="13" borderId="29" xfId="0" applyFont="1" applyFill="1" applyBorder="1" applyAlignment="1" applyProtection="1">
      <alignment horizontal="center" vertical="center" wrapText="1"/>
    </xf>
    <xf numFmtId="0" fontId="40" fillId="13" borderId="6" xfId="0" applyFont="1" applyFill="1" applyBorder="1" applyAlignment="1" applyProtection="1">
      <alignment horizontal="center" vertical="center" wrapText="1"/>
    </xf>
    <xf numFmtId="0" fontId="47" fillId="12" borderId="3" xfId="0" applyFont="1" applyFill="1" applyBorder="1" applyAlignment="1" applyProtection="1">
      <alignment horizontal="center" vertical="center" wrapText="1" shrinkToFit="1"/>
    </xf>
    <xf numFmtId="0" fontId="47" fillId="12" borderId="20" xfId="0" applyFont="1" applyFill="1" applyBorder="1" applyAlignment="1" applyProtection="1">
      <alignment horizontal="center" vertical="center" wrapText="1" shrinkToFit="1"/>
    </xf>
    <xf numFmtId="0" fontId="47" fillId="12" borderId="21" xfId="0" applyFont="1" applyFill="1" applyBorder="1" applyAlignment="1" applyProtection="1">
      <alignment horizontal="center" vertical="center" wrapText="1" shrinkToFit="1"/>
    </xf>
    <xf numFmtId="0" fontId="47" fillId="12" borderId="103" xfId="0" applyFont="1" applyFill="1" applyBorder="1" applyAlignment="1" applyProtection="1">
      <alignment horizontal="center" vertical="center" wrapText="1" shrinkToFit="1"/>
    </xf>
    <xf numFmtId="0" fontId="47" fillId="12" borderId="104" xfId="0" applyFont="1" applyFill="1" applyBorder="1" applyAlignment="1" applyProtection="1">
      <alignment horizontal="center" vertical="center" wrapText="1" shrinkToFit="1"/>
    </xf>
    <xf numFmtId="0" fontId="76" fillId="35" borderId="0" xfId="0" applyFont="1" applyFill="1" applyBorder="1" applyAlignment="1" applyProtection="1">
      <alignment horizontal="center" vertical="center" wrapText="1" shrinkToFit="1"/>
    </xf>
    <xf numFmtId="0" fontId="76" fillId="35" borderId="0" xfId="0" applyFont="1" applyFill="1" applyBorder="1" applyAlignment="1" applyProtection="1">
      <alignment horizontal="center" vertical="center" shrinkToFit="1"/>
    </xf>
    <xf numFmtId="0" fontId="76" fillId="35" borderId="0" xfId="0" applyFont="1" applyFill="1" applyBorder="1" applyAlignment="1" applyProtection="1">
      <alignment horizontal="center" vertical="center" wrapText="1"/>
    </xf>
    <xf numFmtId="0" fontId="55" fillId="12" borderId="3" xfId="0" applyFont="1" applyFill="1" applyBorder="1" applyAlignment="1" applyProtection="1">
      <alignment horizontal="center" vertical="center" wrapText="1"/>
    </xf>
    <xf numFmtId="0" fontId="55" fillId="12" borderId="20" xfId="0" applyFont="1" applyFill="1" applyBorder="1" applyAlignment="1" applyProtection="1">
      <alignment horizontal="center" vertical="center" wrapText="1"/>
    </xf>
    <xf numFmtId="0" fontId="55" fillId="12" borderId="100" xfId="0" applyFont="1" applyFill="1" applyBorder="1" applyAlignment="1" applyProtection="1">
      <alignment horizontal="center" vertical="center" wrapText="1"/>
    </xf>
    <xf numFmtId="0" fontId="75" fillId="35" borderId="0" xfId="0" applyNumberFormat="1" applyFont="1" applyFill="1" applyBorder="1" applyAlignment="1" applyProtection="1">
      <alignment horizontal="center" wrapText="1"/>
    </xf>
    <xf numFmtId="14" fontId="77" fillId="35" borderId="0" xfId="0" applyNumberFormat="1" applyFont="1" applyFill="1" applyBorder="1" applyAlignment="1" applyProtection="1">
      <alignment horizontal="center" vertical="center" wrapText="1"/>
    </xf>
    <xf numFmtId="0" fontId="77" fillId="35" borderId="0" xfId="0" applyNumberFormat="1" applyFont="1" applyFill="1" applyBorder="1" applyAlignment="1" applyProtection="1">
      <alignment horizontal="center" vertical="center" wrapText="1"/>
      <protection locked="0"/>
    </xf>
    <xf numFmtId="0" fontId="60" fillId="35" borderId="0" xfId="0" applyFont="1" applyFill="1" applyBorder="1" applyAlignment="1" applyProtection="1">
      <alignment horizontal="center" vertical="center" shrinkToFit="1"/>
    </xf>
    <xf numFmtId="14" fontId="55" fillId="12" borderId="6" xfId="0" applyNumberFormat="1" applyFont="1" applyFill="1" applyBorder="1" applyAlignment="1" applyProtection="1">
      <alignment horizontal="center" vertical="center" wrapText="1"/>
    </xf>
    <xf numFmtId="0" fontId="32" fillId="21" borderId="34" xfId="0" applyFont="1" applyFill="1" applyBorder="1" applyAlignment="1" applyProtection="1">
      <alignment horizontal="center" vertical="center" textRotation="90" wrapText="1"/>
      <protection hidden="1"/>
    </xf>
    <xf numFmtId="0" fontId="32" fillId="21" borderId="35" xfId="0" applyFont="1" applyFill="1" applyBorder="1" applyAlignment="1" applyProtection="1">
      <alignment horizontal="center" vertical="center" textRotation="90" wrapText="1"/>
      <protection hidden="1"/>
    </xf>
    <xf numFmtId="0" fontId="32" fillId="21" borderId="36" xfId="0" applyFont="1" applyFill="1" applyBorder="1" applyAlignment="1" applyProtection="1">
      <alignment horizontal="center" vertical="center" textRotation="90" wrapText="1"/>
      <protection hidden="1"/>
    </xf>
    <xf numFmtId="0" fontId="1" fillId="12" borderId="33" xfId="0" applyFont="1" applyFill="1" applyBorder="1" applyAlignment="1" applyProtection="1">
      <alignment horizontal="center"/>
      <protection hidden="1"/>
    </xf>
    <xf numFmtId="0" fontId="1" fillId="12" borderId="30" xfId="0" applyFont="1" applyFill="1" applyBorder="1" applyAlignment="1" applyProtection="1">
      <alignment horizontal="center"/>
      <protection hidden="1"/>
    </xf>
    <xf numFmtId="49" fontId="1" fillId="12" borderId="7" xfId="0" applyNumberFormat="1" applyFont="1" applyFill="1" applyBorder="1" applyAlignment="1" applyProtection="1">
      <alignment horizontal="center"/>
      <protection hidden="1"/>
    </xf>
    <xf numFmtId="49" fontId="1" fillId="12" borderId="8" xfId="0" applyNumberFormat="1" applyFont="1" applyFill="1" applyBorder="1" applyAlignment="1" applyProtection="1">
      <alignment horizontal="center"/>
      <protection hidden="1"/>
    </xf>
    <xf numFmtId="0" fontId="1" fillId="12" borderId="7" xfId="0" applyFont="1" applyFill="1" applyBorder="1" applyAlignment="1" applyProtection="1">
      <alignment horizontal="center"/>
      <protection hidden="1"/>
    </xf>
    <xf numFmtId="0" fontId="1" fillId="12" borderId="8" xfId="0" applyFont="1" applyFill="1" applyBorder="1" applyAlignment="1" applyProtection="1">
      <alignment horizontal="center"/>
      <protection hidden="1"/>
    </xf>
    <xf numFmtId="0" fontId="1" fillId="12" borderId="32" xfId="0" applyFont="1" applyFill="1" applyBorder="1" applyAlignment="1" applyProtection="1">
      <alignment horizontal="center"/>
      <protection hidden="1"/>
    </xf>
    <xf numFmtId="0" fontId="1" fillId="12" borderId="31" xfId="0" applyFont="1" applyFill="1" applyBorder="1" applyAlignment="1" applyProtection="1">
      <alignment horizontal="center"/>
      <protection hidden="1"/>
    </xf>
    <xf numFmtId="2" fontId="22" fillId="2" borderId="1" xfId="0" applyNumberFormat="1" applyFont="1" applyFill="1" applyBorder="1" applyAlignment="1" applyProtection="1">
      <alignment horizontal="center" vertical="center" wrapText="1"/>
    </xf>
    <xf numFmtId="2" fontId="22" fillId="2" borderId="2" xfId="0" applyNumberFormat="1" applyFont="1" applyFill="1" applyBorder="1" applyAlignment="1" applyProtection="1">
      <alignment horizontal="center" vertical="center" wrapText="1"/>
    </xf>
    <xf numFmtId="0" fontId="25" fillId="7" borderId="24" xfId="0" applyFont="1" applyFill="1" applyBorder="1" applyAlignment="1" applyProtection="1">
      <alignment horizontal="center" vertical="center" wrapText="1" shrinkToFit="1"/>
    </xf>
    <xf numFmtId="0" fontId="25" fillId="7" borderId="0" xfId="0" applyFont="1" applyFill="1" applyBorder="1" applyAlignment="1" applyProtection="1">
      <alignment horizontal="center" vertical="center" wrapText="1" shrinkToFit="1"/>
    </xf>
    <xf numFmtId="0" fontId="25" fillId="7" borderId="25" xfId="0" applyFont="1" applyFill="1" applyBorder="1" applyAlignment="1" applyProtection="1">
      <alignment horizontal="center" vertical="center" wrapText="1" shrinkToFit="1"/>
    </xf>
    <xf numFmtId="0" fontId="25" fillId="7" borderId="10" xfId="0" applyFont="1" applyFill="1" applyBorder="1" applyAlignment="1" applyProtection="1">
      <alignment horizontal="center" vertical="center" wrapText="1" shrinkToFit="1"/>
    </xf>
    <xf numFmtId="0" fontId="25" fillId="7" borderId="14" xfId="0" applyFont="1" applyFill="1" applyBorder="1" applyAlignment="1" applyProtection="1">
      <alignment horizontal="center" vertical="center" wrapText="1" shrinkToFit="1"/>
    </xf>
    <xf numFmtId="0" fontId="25" fillId="7" borderId="11" xfId="0" applyFont="1" applyFill="1" applyBorder="1" applyAlignment="1" applyProtection="1">
      <alignment horizontal="center" vertical="center" wrapText="1" shrinkToFit="1"/>
    </xf>
    <xf numFmtId="2" fontId="44" fillId="12" borderId="6" xfId="0" applyNumberFormat="1" applyFont="1" applyFill="1" applyBorder="1" applyAlignment="1" applyProtection="1">
      <alignment horizontal="center" textRotation="90" wrapText="1"/>
    </xf>
    <xf numFmtId="2" fontId="21" fillId="12" borderId="6" xfId="0" applyNumberFormat="1" applyFont="1" applyFill="1" applyBorder="1" applyAlignment="1" applyProtection="1">
      <alignment horizontal="center" textRotation="90" wrapText="1"/>
    </xf>
    <xf numFmtId="0" fontId="25" fillId="7" borderId="24" xfId="0" applyFont="1" applyFill="1" applyBorder="1" applyAlignment="1" applyProtection="1">
      <alignment horizontal="center" vertical="center" shrinkToFit="1"/>
    </xf>
    <xf numFmtId="0" fontId="25" fillId="7" borderId="0" xfId="0" applyFont="1" applyFill="1" applyBorder="1" applyAlignment="1" applyProtection="1">
      <alignment horizontal="center" vertical="center" shrinkToFit="1"/>
    </xf>
    <xf numFmtId="0" fontId="25" fillId="7" borderId="25" xfId="0" applyFont="1" applyFill="1" applyBorder="1" applyAlignment="1" applyProtection="1">
      <alignment horizontal="center" vertical="center" shrinkToFit="1"/>
    </xf>
    <xf numFmtId="0" fontId="47" fillId="2" borderId="0" xfId="0" applyNumberFormat="1" applyFont="1" applyFill="1" applyBorder="1" applyAlignment="1" applyProtection="1">
      <alignment horizontal="center" wrapText="1"/>
    </xf>
    <xf numFmtId="0" fontId="74" fillId="2" borderId="0" xfId="0" applyNumberFormat="1" applyFont="1" applyFill="1" applyBorder="1" applyAlignment="1" applyProtection="1">
      <alignment horizontal="center" wrapText="1"/>
    </xf>
    <xf numFmtId="0" fontId="45" fillId="2" borderId="0" xfId="0" applyNumberFormat="1" applyFont="1" applyFill="1" applyBorder="1" applyAlignment="1" applyProtection="1">
      <alignment horizontal="center" wrapText="1"/>
    </xf>
    <xf numFmtId="0" fontId="45" fillId="23" borderId="6" xfId="0" applyNumberFormat="1" applyFont="1" applyFill="1" applyBorder="1" applyAlignment="1" applyProtection="1">
      <alignment horizontal="center" vertical="center" wrapText="1"/>
    </xf>
    <xf numFmtId="2" fontId="46" fillId="23" borderId="8" xfId="0" applyNumberFormat="1" applyFont="1" applyFill="1" applyBorder="1" applyAlignment="1" applyProtection="1">
      <alignment horizontal="center" wrapText="1"/>
    </xf>
    <xf numFmtId="2" fontId="46" fillId="23" borderId="6" xfId="0" applyNumberFormat="1" applyFont="1" applyFill="1" applyBorder="1" applyAlignment="1" applyProtection="1">
      <alignment horizontal="center" wrapText="1"/>
    </xf>
    <xf numFmtId="0" fontId="18" fillId="7" borderId="12" xfId="0" applyNumberFormat="1" applyFont="1" applyFill="1" applyBorder="1" applyAlignment="1" applyProtection="1">
      <alignment horizontal="center" wrapText="1"/>
    </xf>
    <xf numFmtId="0" fontId="18" fillId="7" borderId="9" xfId="0" applyNumberFormat="1" applyFont="1" applyFill="1" applyBorder="1" applyAlignment="1" applyProtection="1">
      <alignment horizontal="center" wrapText="1"/>
    </xf>
    <xf numFmtId="0" fontId="18" fillId="7" borderId="13" xfId="0" applyNumberFormat="1" applyFont="1" applyFill="1" applyBorder="1" applyAlignment="1" applyProtection="1">
      <alignment horizontal="center" wrapText="1"/>
    </xf>
    <xf numFmtId="14" fontId="17" fillId="7" borderId="24" xfId="0" applyNumberFormat="1" applyFont="1" applyFill="1" applyBorder="1" applyAlignment="1" applyProtection="1">
      <alignment horizontal="center" vertical="center" wrapText="1"/>
      <protection locked="0"/>
    </xf>
    <xf numFmtId="0" fontId="17" fillId="7" borderId="0" xfId="0" applyNumberFormat="1" applyFont="1" applyFill="1" applyBorder="1" applyAlignment="1" applyProtection="1">
      <alignment horizontal="center" vertical="center" wrapText="1"/>
      <protection locked="0"/>
    </xf>
    <xf numFmtId="0" fontId="17" fillId="7" borderId="25" xfId="0" applyNumberFormat="1" applyFont="1" applyFill="1" applyBorder="1" applyAlignment="1" applyProtection="1">
      <alignment horizontal="center" vertical="center" wrapText="1"/>
      <protection locked="0"/>
    </xf>
    <xf numFmtId="0" fontId="15" fillId="2" borderId="0" xfId="0" applyNumberFormat="1" applyFont="1" applyFill="1" applyBorder="1" applyAlignment="1" applyProtection="1">
      <alignment horizontal="center" wrapText="1"/>
    </xf>
    <xf numFmtId="0" fontId="45" fillId="23" borderId="7" xfId="0" applyNumberFormat="1" applyFont="1" applyFill="1" applyBorder="1" applyAlignment="1" applyProtection="1">
      <alignment horizontal="center" wrapText="1"/>
    </xf>
    <xf numFmtId="0" fontId="45" fillId="23" borderId="26" xfId="0" applyNumberFormat="1" applyFont="1" applyFill="1" applyBorder="1" applyAlignment="1" applyProtection="1">
      <alignment horizontal="center" wrapText="1"/>
    </xf>
    <xf numFmtId="0" fontId="15" fillId="2" borderId="24" xfId="0" applyNumberFormat="1" applyFont="1" applyFill="1" applyBorder="1" applyAlignment="1" applyProtection="1">
      <alignment wrapText="1"/>
    </xf>
    <xf numFmtId="0" fontId="15" fillId="2" borderId="0" xfId="0" applyNumberFormat="1" applyFont="1" applyFill="1" applyBorder="1" applyAlignment="1" applyProtection="1">
      <alignment wrapText="1"/>
    </xf>
    <xf numFmtId="2" fontId="15" fillId="2" borderId="24" xfId="0" applyNumberFormat="1" applyFont="1" applyFill="1" applyBorder="1" applyAlignment="1" applyProtection="1">
      <alignment wrapText="1"/>
    </xf>
    <xf numFmtId="2" fontId="15" fillId="2" borderId="0" xfId="0" applyNumberFormat="1" applyFont="1" applyFill="1" applyBorder="1" applyAlignment="1" applyProtection="1">
      <alignment wrapText="1"/>
    </xf>
    <xf numFmtId="0" fontId="46" fillId="23" borderId="26" xfId="0" applyNumberFormat="1" applyFont="1" applyFill="1" applyBorder="1" applyAlignment="1" applyProtection="1">
      <alignment horizontal="center" wrapText="1"/>
    </xf>
    <xf numFmtId="0" fontId="46" fillId="23" borderId="8" xfId="0" applyNumberFormat="1" applyFont="1" applyFill="1" applyBorder="1" applyAlignment="1" applyProtection="1">
      <alignment horizontal="center" wrapText="1"/>
    </xf>
    <xf numFmtId="0" fontId="28" fillId="23" borderId="6" xfId="0" applyNumberFormat="1" applyFont="1" applyFill="1" applyBorder="1" applyAlignment="1" applyProtection="1">
      <alignment horizontal="center" vertical="center" wrapText="1"/>
    </xf>
    <xf numFmtId="2" fontId="44" fillId="2" borderId="1" xfId="0" applyNumberFormat="1" applyFont="1" applyFill="1" applyBorder="1" applyAlignment="1" applyProtection="1">
      <alignment horizontal="center" vertical="center" wrapText="1"/>
    </xf>
    <xf numFmtId="2" fontId="44" fillId="2" borderId="2" xfId="0" applyNumberFormat="1" applyFont="1" applyFill="1" applyBorder="1" applyAlignment="1" applyProtection="1">
      <alignment horizontal="center" vertical="center" wrapText="1"/>
    </xf>
    <xf numFmtId="0" fontId="18" fillId="23" borderId="26" xfId="0" applyNumberFormat="1" applyFont="1" applyFill="1" applyBorder="1" applyAlignment="1" applyProtection="1">
      <alignment horizontal="center" vertical="center" wrapText="1"/>
    </xf>
    <xf numFmtId="0" fontId="15" fillId="2" borderId="1" xfId="0" applyNumberFormat="1" applyFont="1" applyFill="1" applyBorder="1" applyAlignment="1" applyProtection="1">
      <alignment horizontal="center" vertical="center" wrapText="1"/>
    </xf>
    <xf numFmtId="164" fontId="55" fillId="23" borderId="1" xfId="0" applyNumberFormat="1" applyFont="1" applyFill="1" applyBorder="1" applyAlignment="1" applyProtection="1">
      <alignment horizontal="left" vertical="center" shrinkToFit="1"/>
    </xf>
    <xf numFmtId="0" fontId="18" fillId="23" borderId="6" xfId="0" applyNumberFormat="1" applyFont="1" applyFill="1" applyBorder="1" applyAlignment="1" applyProtection="1">
      <alignment horizontal="center" vertical="center" wrapText="1"/>
    </xf>
    <xf numFmtId="0" fontId="47" fillId="23" borderId="7" xfId="0" applyNumberFormat="1" applyFont="1" applyFill="1" applyBorder="1" applyAlignment="1" applyProtection="1">
      <alignment horizontal="center" vertical="center" wrapText="1"/>
    </xf>
    <xf numFmtId="0" fontId="47" fillId="23" borderId="26" xfId="0" applyNumberFormat="1" applyFont="1" applyFill="1" applyBorder="1" applyAlignment="1" applyProtection="1">
      <alignment horizontal="center" vertical="center" wrapText="1"/>
    </xf>
    <xf numFmtId="0" fontId="47" fillId="23" borderId="8" xfId="0" applyNumberFormat="1" applyFont="1" applyFill="1" applyBorder="1" applyAlignment="1" applyProtection="1">
      <alignment horizontal="center" vertical="center" wrapText="1"/>
    </xf>
    <xf numFmtId="2" fontId="21" fillId="4" borderId="6" xfId="0" applyNumberFormat="1" applyFont="1" applyFill="1" applyBorder="1" applyAlignment="1" applyProtection="1">
      <alignment horizontal="center" vertical="center" wrapText="1"/>
    </xf>
    <xf numFmtId="2" fontId="18" fillId="23" borderId="26" xfId="0" applyNumberFormat="1" applyFont="1" applyFill="1" applyBorder="1" applyAlignment="1" applyProtection="1">
      <alignment horizontal="center" vertical="center" wrapText="1"/>
    </xf>
    <xf numFmtId="2" fontId="18" fillId="23" borderId="8" xfId="0" applyNumberFormat="1" applyFont="1" applyFill="1" applyBorder="1" applyAlignment="1" applyProtection="1">
      <alignment horizontal="center" vertical="center" wrapText="1"/>
    </xf>
    <xf numFmtId="0" fontId="53" fillId="12" borderId="3" xfId="0" applyFont="1" applyFill="1" applyBorder="1" applyAlignment="1" applyProtection="1">
      <alignment horizontal="center" vertical="center" shrinkToFit="1"/>
    </xf>
    <xf numFmtId="0" fontId="53" fillId="12" borderId="20" xfId="0" applyFont="1" applyFill="1" applyBorder="1" applyAlignment="1" applyProtection="1">
      <alignment horizontal="center" vertical="center" shrinkToFit="1"/>
    </xf>
    <xf numFmtId="0" fontId="53" fillId="12" borderId="21" xfId="0" applyFont="1" applyFill="1" applyBorder="1" applyAlignment="1" applyProtection="1">
      <alignment horizontal="center" vertical="center" shrinkToFit="1"/>
    </xf>
    <xf numFmtId="14" fontId="27" fillId="12" borderId="3" xfId="0" quotePrefix="1" applyNumberFormat="1" applyFont="1" applyFill="1" applyBorder="1" applyAlignment="1" applyProtection="1">
      <alignment horizontal="center" vertical="center" shrinkToFit="1"/>
    </xf>
    <xf numFmtId="14" fontId="27" fillId="12" borderId="21" xfId="0" applyNumberFormat="1" applyFont="1" applyFill="1" applyBorder="1" applyAlignment="1" applyProtection="1">
      <alignment horizontal="center" vertical="center" shrinkToFit="1"/>
    </xf>
    <xf numFmtId="0" fontId="15" fillId="2" borderId="2" xfId="0" applyNumberFormat="1" applyFont="1" applyFill="1" applyBorder="1" applyAlignment="1" applyProtection="1">
      <alignment horizontal="center" vertical="center" wrapText="1"/>
    </xf>
    <xf numFmtId="0" fontId="93" fillId="30" borderId="1" xfId="0" applyFont="1" applyFill="1" applyBorder="1" applyAlignment="1" applyProtection="1">
      <alignment horizontal="center" vertical="center" wrapText="1"/>
    </xf>
    <xf numFmtId="0" fontId="93" fillId="23" borderId="1" xfId="0" applyFont="1" applyFill="1" applyBorder="1" applyAlignment="1" applyProtection="1">
      <alignment horizontal="center" vertical="center" wrapText="1"/>
    </xf>
    <xf numFmtId="0" fontId="78" fillId="14" borderId="10" xfId="0" applyFont="1" applyFill="1" applyBorder="1" applyAlignment="1" applyProtection="1">
      <alignment horizontal="center" vertical="center"/>
    </xf>
    <xf numFmtId="0" fontId="78" fillId="14" borderId="14" xfId="0" applyFont="1" applyFill="1" applyBorder="1" applyAlignment="1" applyProtection="1">
      <alignment horizontal="center" vertical="center"/>
    </xf>
    <xf numFmtId="0" fontId="78" fillId="14" borderId="11" xfId="0" applyFont="1" applyFill="1" applyBorder="1" applyAlignment="1" applyProtection="1">
      <alignment horizontal="center" vertical="center"/>
    </xf>
    <xf numFmtId="1" fontId="79" fillId="15" borderId="7" xfId="0" applyNumberFormat="1" applyFont="1" applyFill="1" applyBorder="1" applyAlignment="1" applyProtection="1">
      <alignment horizontal="center" vertical="center"/>
    </xf>
    <xf numFmtId="1" fontId="79" fillId="15" borderId="26" xfId="0" applyNumberFormat="1" applyFont="1" applyFill="1" applyBorder="1" applyAlignment="1" applyProtection="1">
      <alignment horizontal="center" vertical="center"/>
    </xf>
    <xf numFmtId="1" fontId="79" fillId="15" borderId="8" xfId="0" applyNumberFormat="1" applyFont="1" applyFill="1" applyBorder="1" applyAlignment="1" applyProtection="1">
      <alignment horizontal="center" vertical="center"/>
    </xf>
    <xf numFmtId="0" fontId="21" fillId="4" borderId="3" xfId="0" applyNumberFormat="1" applyFont="1" applyFill="1" applyBorder="1" applyAlignment="1" applyProtection="1">
      <alignment horizontal="center" vertical="center" shrinkToFit="1"/>
    </xf>
    <xf numFmtId="0" fontId="21" fillId="4" borderId="20" xfId="0" applyNumberFormat="1" applyFont="1" applyFill="1" applyBorder="1" applyAlignment="1" applyProtection="1">
      <alignment horizontal="center" vertical="center" shrinkToFit="1"/>
    </xf>
    <xf numFmtId="0" fontId="21" fillId="4" borderId="21" xfId="0" applyNumberFormat="1" applyFont="1" applyFill="1" applyBorder="1" applyAlignment="1" applyProtection="1">
      <alignment horizontal="center" vertical="center" shrinkToFit="1"/>
    </xf>
    <xf numFmtId="0" fontId="56" fillId="2" borderId="1" xfId="0" applyNumberFormat="1" applyFont="1" applyFill="1" applyBorder="1" applyAlignment="1" applyProtection="1">
      <alignment horizontal="center" vertical="center" wrapText="1"/>
    </xf>
    <xf numFmtId="0" fontId="21" fillId="2" borderId="1" xfId="0" applyNumberFormat="1" applyFont="1" applyFill="1" applyBorder="1" applyAlignment="1" applyProtection="1">
      <alignment horizontal="center" vertical="center" shrinkToFit="1"/>
    </xf>
    <xf numFmtId="0" fontId="18" fillId="23" borderId="26" xfId="0" applyNumberFormat="1" applyFont="1" applyFill="1" applyBorder="1" applyAlignment="1" applyProtection="1">
      <alignment horizontal="center" wrapText="1"/>
    </xf>
    <xf numFmtId="0" fontId="0" fillId="23" borderId="8" xfId="0" applyFont="1" applyFill="1" applyBorder="1" applyProtection="1"/>
    <xf numFmtId="0" fontId="91" fillId="23" borderId="1" xfId="0" applyFont="1" applyFill="1" applyBorder="1" applyAlignment="1" applyProtection="1">
      <alignment horizontal="center" vertical="center" wrapText="1" shrinkToFit="1"/>
    </xf>
    <xf numFmtId="14" fontId="27" fillId="11" borderId="53" xfId="0" applyNumberFormat="1" applyFont="1" applyFill="1" applyBorder="1" applyAlignment="1" applyProtection="1">
      <alignment horizontal="center" vertical="center" shrinkToFit="1"/>
    </xf>
    <xf numFmtId="14" fontId="27" fillId="11" borderId="18" xfId="0" applyNumberFormat="1" applyFont="1" applyFill="1" applyBorder="1" applyAlignment="1" applyProtection="1">
      <alignment horizontal="center" vertical="center" shrinkToFit="1"/>
    </xf>
    <xf numFmtId="2" fontId="21" fillId="2" borderId="2" xfId="0" applyNumberFormat="1" applyFont="1" applyFill="1" applyBorder="1" applyAlignment="1" applyProtection="1">
      <alignment horizontal="center" textRotation="90" wrapText="1"/>
    </xf>
    <xf numFmtId="2" fontId="21" fillId="2" borderId="5" xfId="0" applyNumberFormat="1" applyFont="1" applyFill="1" applyBorder="1" applyAlignment="1" applyProtection="1">
      <alignment horizontal="center" textRotation="90" wrapText="1"/>
    </xf>
    <xf numFmtId="2" fontId="21" fillId="2" borderId="2" xfId="0" applyNumberFormat="1" applyFont="1" applyFill="1" applyBorder="1" applyAlignment="1" applyProtection="1">
      <alignment horizontal="center" vertical="center" wrapText="1"/>
    </xf>
    <xf numFmtId="2" fontId="21" fillId="2" borderId="4" xfId="0" applyNumberFormat="1" applyFont="1" applyFill="1" applyBorder="1" applyAlignment="1" applyProtection="1">
      <alignment horizontal="center" vertical="center" wrapText="1"/>
    </xf>
    <xf numFmtId="2" fontId="22" fillId="2" borderId="4" xfId="0" applyNumberFormat="1" applyFont="1" applyFill="1" applyBorder="1" applyAlignment="1" applyProtection="1">
      <alignment horizontal="center" vertical="center" wrapText="1"/>
    </xf>
    <xf numFmtId="0" fontId="32" fillId="13" borderId="34" xfId="0" applyFont="1" applyFill="1" applyBorder="1" applyAlignment="1" applyProtection="1">
      <alignment horizontal="center" vertical="center" textRotation="90" wrapText="1"/>
      <protection hidden="1"/>
    </xf>
    <xf numFmtId="0" fontId="32" fillId="13" borderId="35" xfId="0" applyFont="1" applyFill="1" applyBorder="1" applyAlignment="1" applyProtection="1">
      <alignment horizontal="center" vertical="center" textRotation="90" wrapText="1"/>
      <protection hidden="1"/>
    </xf>
    <xf numFmtId="0" fontId="32" fillId="13" borderId="36" xfId="0" applyFont="1" applyFill="1" applyBorder="1" applyAlignment="1" applyProtection="1">
      <alignment horizontal="center" vertical="center" textRotation="90" wrapText="1"/>
      <protection hidden="1"/>
    </xf>
    <xf numFmtId="0" fontId="33" fillId="17" borderId="33" xfId="0" applyFont="1" applyFill="1" applyBorder="1" applyAlignment="1" applyProtection="1">
      <alignment horizontal="center"/>
      <protection hidden="1"/>
    </xf>
    <xf numFmtId="0" fontId="33" fillId="17" borderId="30" xfId="0" applyFont="1" applyFill="1" applyBorder="1" applyAlignment="1" applyProtection="1">
      <alignment horizontal="center"/>
      <protection hidden="1"/>
    </xf>
    <xf numFmtId="49" fontId="33" fillId="17" borderId="7" xfId="0" applyNumberFormat="1" applyFont="1" applyFill="1" applyBorder="1" applyAlignment="1" applyProtection="1">
      <alignment horizontal="center"/>
      <protection hidden="1"/>
    </xf>
    <xf numFmtId="49" fontId="33" fillId="17" borderId="8" xfId="0" applyNumberFormat="1" applyFont="1" applyFill="1" applyBorder="1" applyAlignment="1" applyProtection="1">
      <alignment horizontal="center"/>
      <protection hidden="1"/>
    </xf>
    <xf numFmtId="0" fontId="33" fillId="17" borderId="7" xfId="0" applyFont="1" applyFill="1" applyBorder="1" applyAlignment="1" applyProtection="1">
      <alignment horizontal="center"/>
      <protection hidden="1"/>
    </xf>
    <xf numFmtId="0" fontId="33" fillId="17" borderId="8" xfId="0" applyFont="1" applyFill="1" applyBorder="1" applyAlignment="1" applyProtection="1">
      <alignment horizontal="center"/>
      <protection hidden="1"/>
    </xf>
    <xf numFmtId="0" fontId="33" fillId="17" borderId="32" xfId="0" applyFont="1" applyFill="1" applyBorder="1" applyAlignment="1" applyProtection="1">
      <alignment horizontal="center"/>
      <protection hidden="1"/>
    </xf>
    <xf numFmtId="0" fontId="33" fillId="17" borderId="31" xfId="0" applyFont="1" applyFill="1" applyBorder="1" applyAlignment="1" applyProtection="1">
      <alignment horizontal="center"/>
      <protection hidden="1"/>
    </xf>
    <xf numFmtId="0" fontId="45" fillId="2" borderId="7" xfId="0" applyNumberFormat="1" applyFont="1" applyFill="1" applyBorder="1" applyAlignment="1" applyProtection="1">
      <alignment horizontal="center" wrapText="1"/>
    </xf>
    <xf numFmtId="0" fontId="45" fillId="2" borderId="26" xfId="0" applyNumberFormat="1" applyFont="1" applyFill="1" applyBorder="1" applyAlignment="1" applyProtection="1">
      <alignment horizontal="center" wrapText="1"/>
    </xf>
    <xf numFmtId="0" fontId="45" fillId="2" borderId="8" xfId="0" applyNumberFormat="1" applyFont="1" applyFill="1" applyBorder="1" applyAlignment="1" applyProtection="1">
      <alignment horizontal="center" wrapText="1"/>
    </xf>
    <xf numFmtId="0" fontId="48" fillId="2" borderId="26" xfId="0" applyNumberFormat="1" applyFont="1" applyFill="1" applyBorder="1" applyAlignment="1" applyProtection="1">
      <alignment horizontal="center" wrapText="1"/>
    </xf>
    <xf numFmtId="0" fontId="48" fillId="2" borderId="8" xfId="0" applyNumberFormat="1" applyFont="1" applyFill="1" applyBorder="1" applyAlignment="1" applyProtection="1">
      <alignment horizontal="center" wrapText="1"/>
    </xf>
    <xf numFmtId="0" fontId="45" fillId="2" borderId="7" xfId="0" applyNumberFormat="1" applyFont="1" applyFill="1" applyBorder="1" applyAlignment="1" applyProtection="1">
      <alignment horizontal="center" vertical="center" wrapText="1"/>
    </xf>
    <xf numFmtId="0" fontId="45" fillId="2" borderId="26" xfId="0" applyNumberFormat="1" applyFont="1" applyFill="1" applyBorder="1" applyAlignment="1" applyProtection="1">
      <alignment horizontal="center" vertical="center" wrapText="1"/>
    </xf>
    <xf numFmtId="0" fontId="45" fillId="2" borderId="8" xfId="0" applyNumberFormat="1" applyFont="1" applyFill="1" applyBorder="1" applyAlignment="1" applyProtection="1">
      <alignment horizontal="center" vertical="center" wrapText="1"/>
    </xf>
    <xf numFmtId="0" fontId="48" fillId="0" borderId="6" xfId="0" applyNumberFormat="1" applyFont="1" applyFill="1" applyBorder="1" applyAlignment="1" applyProtection="1">
      <alignment horizontal="center" vertical="center" wrapText="1"/>
    </xf>
    <xf numFmtId="0" fontId="48" fillId="2" borderId="6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horizontal="center" vertical="center" wrapText="1"/>
    </xf>
    <xf numFmtId="0" fontId="15" fillId="0" borderId="26" xfId="0" applyNumberFormat="1" applyFont="1" applyFill="1" applyBorder="1" applyAlignment="1" applyProtection="1">
      <alignment horizontal="center" vertical="center" wrapText="1"/>
    </xf>
    <xf numFmtId="0" fontId="15" fillId="0" borderId="8" xfId="0" applyNumberFormat="1" applyFont="1" applyFill="1" applyBorder="1" applyAlignment="1" applyProtection="1">
      <alignment horizontal="center" vertical="center" wrapText="1"/>
    </xf>
    <xf numFmtId="0" fontId="4" fillId="2" borderId="26" xfId="0" applyNumberFormat="1" applyFont="1" applyFill="1" applyBorder="1" applyAlignment="1" applyProtection="1">
      <alignment horizontal="center" wrapText="1"/>
    </xf>
    <xf numFmtId="0" fontId="4" fillId="2" borderId="8" xfId="0" applyNumberFormat="1" applyFont="1" applyFill="1" applyBorder="1" applyAlignment="1" applyProtection="1">
      <alignment horizontal="center" wrapText="1"/>
    </xf>
    <xf numFmtId="2" fontId="21" fillId="4" borderId="15" xfId="0" applyNumberFormat="1" applyFont="1" applyFill="1" applyBorder="1" applyAlignment="1" applyProtection="1">
      <alignment horizontal="center" vertical="center" wrapText="1"/>
    </xf>
    <xf numFmtId="2" fontId="21" fillId="4" borderId="16" xfId="0" applyNumberFormat="1" applyFont="1" applyFill="1" applyBorder="1" applyAlignment="1" applyProtection="1">
      <alignment horizontal="center" vertical="center" wrapText="1"/>
    </xf>
    <xf numFmtId="2" fontId="21" fillId="4" borderId="17" xfId="0" applyNumberFormat="1" applyFont="1" applyFill="1" applyBorder="1" applyAlignment="1" applyProtection="1">
      <alignment horizontal="center" vertical="center" wrapText="1"/>
    </xf>
    <xf numFmtId="2" fontId="21" fillId="4" borderId="22" xfId="0" applyNumberFormat="1" applyFont="1" applyFill="1" applyBorder="1" applyAlignment="1" applyProtection="1">
      <alignment horizontal="center" vertical="center" wrapText="1"/>
    </xf>
    <xf numFmtId="2" fontId="21" fillId="4" borderId="0" xfId="0" applyNumberFormat="1" applyFont="1" applyFill="1" applyBorder="1" applyAlignment="1" applyProtection="1">
      <alignment horizontal="center" vertical="center" wrapText="1"/>
    </xf>
    <xf numFmtId="2" fontId="21" fillId="4" borderId="23" xfId="0" applyNumberFormat="1" applyFont="1" applyFill="1" applyBorder="1" applyAlignment="1" applyProtection="1">
      <alignment horizontal="center" vertical="center" wrapText="1"/>
    </xf>
    <xf numFmtId="0" fontId="15" fillId="0" borderId="6" xfId="0" applyNumberFormat="1" applyFont="1" applyFill="1" applyBorder="1" applyAlignment="1" applyProtection="1">
      <alignment horizontal="center" vertical="center" wrapText="1"/>
    </xf>
    <xf numFmtId="0" fontId="15" fillId="2" borderId="15" xfId="0" applyNumberFormat="1" applyFont="1" applyFill="1" applyBorder="1" applyAlignment="1" applyProtection="1">
      <alignment horizontal="center" vertical="center" wrapText="1"/>
    </xf>
    <xf numFmtId="0" fontId="15" fillId="2" borderId="16" xfId="0" applyNumberFormat="1" applyFont="1" applyFill="1" applyBorder="1" applyAlignment="1" applyProtection="1">
      <alignment horizontal="center" vertical="center" wrapText="1"/>
    </xf>
    <xf numFmtId="0" fontId="15" fillId="2" borderId="17" xfId="0" applyNumberFormat="1" applyFont="1" applyFill="1" applyBorder="1" applyAlignment="1" applyProtection="1">
      <alignment horizontal="center" vertical="center" wrapText="1"/>
    </xf>
    <xf numFmtId="0" fontId="15" fillId="2" borderId="53" xfId="0" applyNumberFormat="1" applyFont="1" applyFill="1" applyBorder="1" applyAlignment="1" applyProtection="1">
      <alignment horizontal="center" vertical="center" wrapText="1"/>
    </xf>
    <xf numFmtId="0" fontId="15" fillId="2" borderId="18" xfId="0" applyNumberFormat="1" applyFont="1" applyFill="1" applyBorder="1" applyAlignment="1" applyProtection="1">
      <alignment horizontal="center" vertical="center" wrapText="1"/>
    </xf>
    <xf numFmtId="0" fontId="15" fillId="2" borderId="19" xfId="0" applyNumberFormat="1" applyFont="1" applyFill="1" applyBorder="1" applyAlignment="1" applyProtection="1">
      <alignment horizontal="center" vertical="center" wrapText="1"/>
    </xf>
    <xf numFmtId="0" fontId="15" fillId="2" borderId="3" xfId="0" applyNumberFormat="1" applyFont="1" applyFill="1" applyBorder="1" applyAlignment="1" applyProtection="1">
      <alignment horizontal="center" vertical="center" wrapText="1"/>
    </xf>
    <xf numFmtId="0" fontId="15" fillId="2" borderId="20" xfId="0" applyNumberFormat="1" applyFont="1" applyFill="1" applyBorder="1" applyAlignment="1" applyProtection="1">
      <alignment horizontal="center" vertical="center" wrapText="1"/>
    </xf>
    <xf numFmtId="0" fontId="15" fillId="2" borderId="21" xfId="0" applyNumberFormat="1" applyFont="1" applyFill="1" applyBorder="1" applyAlignment="1" applyProtection="1">
      <alignment horizontal="center" vertical="center" wrapText="1"/>
    </xf>
    <xf numFmtId="0" fontId="21" fillId="2" borderId="3" xfId="0" applyNumberFormat="1" applyFont="1" applyFill="1" applyBorder="1" applyAlignment="1" applyProtection="1">
      <alignment horizontal="center" vertical="center" shrinkToFit="1"/>
    </xf>
    <xf numFmtId="0" fontId="21" fillId="2" borderId="20" xfId="0" applyNumberFormat="1" applyFont="1" applyFill="1" applyBorder="1" applyAlignment="1" applyProtection="1">
      <alignment horizontal="center" vertical="center" shrinkToFit="1"/>
    </xf>
    <xf numFmtId="0" fontId="21" fillId="2" borderId="21" xfId="0" applyNumberFormat="1" applyFont="1" applyFill="1" applyBorder="1" applyAlignment="1" applyProtection="1">
      <alignment horizontal="center" vertical="center" shrinkToFit="1"/>
    </xf>
    <xf numFmtId="0" fontId="21" fillId="8" borderId="3" xfId="0" applyNumberFormat="1" applyFont="1" applyFill="1" applyBorder="1" applyAlignment="1" applyProtection="1">
      <alignment horizontal="left" vertical="center" shrinkToFit="1"/>
    </xf>
    <xf numFmtId="0" fontId="21" fillId="8" borderId="20" xfId="0" applyNumberFormat="1" applyFont="1" applyFill="1" applyBorder="1" applyAlignment="1" applyProtection="1">
      <alignment horizontal="left" vertical="center" shrinkToFit="1"/>
    </xf>
    <xf numFmtId="0" fontId="21" fillId="8" borderId="21" xfId="0" applyNumberFormat="1" applyFont="1" applyFill="1" applyBorder="1" applyAlignment="1" applyProtection="1">
      <alignment horizontal="left" vertical="center" shrinkToFit="1"/>
    </xf>
    <xf numFmtId="0" fontId="11" fillId="14" borderId="10" xfId="0" applyFont="1" applyFill="1" applyBorder="1" applyAlignment="1" applyProtection="1">
      <alignment horizontal="center" vertical="center"/>
    </xf>
    <xf numFmtId="0" fontId="11" fillId="14" borderId="14" xfId="0" applyFont="1" applyFill="1" applyBorder="1" applyAlignment="1" applyProtection="1">
      <alignment horizontal="center" vertical="center"/>
    </xf>
    <xf numFmtId="0" fontId="11" fillId="14" borderId="11" xfId="0" applyFont="1" applyFill="1" applyBorder="1" applyAlignment="1" applyProtection="1">
      <alignment horizontal="center" vertical="center"/>
    </xf>
    <xf numFmtId="1" fontId="19" fillId="15" borderId="7" xfId="0" applyNumberFormat="1" applyFont="1" applyFill="1" applyBorder="1" applyAlignment="1" applyProtection="1">
      <alignment horizontal="center" vertical="center"/>
    </xf>
    <xf numFmtId="1" fontId="19" fillId="15" borderId="26" xfId="0" applyNumberFormat="1" applyFont="1" applyFill="1" applyBorder="1" applyAlignment="1" applyProtection="1">
      <alignment horizontal="center" vertical="center"/>
    </xf>
    <xf numFmtId="1" fontId="19" fillId="15" borderId="8" xfId="0" applyNumberFormat="1" applyFont="1" applyFill="1" applyBorder="1" applyAlignment="1" applyProtection="1">
      <alignment horizontal="center" vertical="center"/>
    </xf>
    <xf numFmtId="0" fontId="24" fillId="11" borderId="3" xfId="0" applyFont="1" applyFill="1" applyBorder="1" applyAlignment="1" applyProtection="1">
      <alignment horizontal="center" vertical="center" wrapText="1"/>
    </xf>
    <xf numFmtId="0" fontId="24" fillId="11" borderId="20" xfId="0" applyFont="1" applyFill="1" applyBorder="1" applyAlignment="1" applyProtection="1">
      <alignment horizontal="center" vertical="center" wrapText="1"/>
    </xf>
    <xf numFmtId="0" fontId="28" fillId="11" borderId="3" xfId="0" applyFont="1" applyFill="1" applyBorder="1" applyAlignment="1" applyProtection="1">
      <alignment horizontal="center" vertical="center" shrinkToFit="1"/>
    </xf>
    <xf numFmtId="0" fontId="28" fillId="11" borderId="20" xfId="0" applyFont="1" applyFill="1" applyBorder="1" applyAlignment="1" applyProtection="1">
      <alignment horizontal="center" vertical="center" shrinkToFit="1"/>
    </xf>
    <xf numFmtId="0" fontId="54" fillId="12" borderId="3" xfId="0" applyFont="1" applyFill="1" applyBorder="1" applyAlignment="1" applyProtection="1">
      <alignment horizontal="center" vertical="center" shrinkToFit="1"/>
    </xf>
    <xf numFmtId="0" fontId="54" fillId="12" borderId="20" xfId="0" applyFont="1" applyFill="1" applyBorder="1" applyAlignment="1" applyProtection="1">
      <alignment horizontal="center" vertical="center" shrinkToFit="1"/>
    </xf>
    <xf numFmtId="0" fontId="54" fillId="12" borderId="21" xfId="0" applyFont="1" applyFill="1" applyBorder="1" applyAlignment="1" applyProtection="1">
      <alignment horizontal="center" vertical="center" shrinkToFit="1"/>
    </xf>
    <xf numFmtId="14" fontId="52" fillId="12" borderId="3" xfId="0" applyNumberFormat="1" applyFont="1" applyFill="1" applyBorder="1" applyAlignment="1" applyProtection="1">
      <alignment horizontal="center" vertical="center" shrinkToFit="1"/>
    </xf>
    <xf numFmtId="14" fontId="52" fillId="12" borderId="21" xfId="0" applyNumberFormat="1" applyFont="1" applyFill="1" applyBorder="1" applyAlignment="1" applyProtection="1">
      <alignment horizontal="center" vertical="center" shrinkToFit="1"/>
    </xf>
    <xf numFmtId="0" fontId="6" fillId="4" borderId="3" xfId="0" applyFont="1" applyFill="1" applyBorder="1" applyAlignment="1" applyProtection="1">
      <alignment horizontal="center" vertical="center" wrapText="1"/>
    </xf>
    <xf numFmtId="0" fontId="6" fillId="4" borderId="20" xfId="0" applyFont="1" applyFill="1" applyBorder="1" applyAlignment="1" applyProtection="1">
      <alignment horizontal="center" vertical="center" wrapText="1"/>
    </xf>
    <xf numFmtId="0" fontId="6" fillId="4" borderId="21" xfId="0" applyFont="1" applyFill="1" applyBorder="1" applyAlignment="1" applyProtection="1">
      <alignment horizontal="center" vertical="center" wrapText="1"/>
    </xf>
    <xf numFmtId="0" fontId="14" fillId="5" borderId="2" xfId="0" applyFont="1" applyFill="1" applyBorder="1" applyAlignment="1" applyProtection="1">
      <alignment horizontal="center" vertical="center" wrapText="1" shrinkToFit="1"/>
    </xf>
    <xf numFmtId="0" fontId="14" fillId="5" borderId="4" xfId="0" applyFont="1" applyFill="1" applyBorder="1" applyAlignment="1" applyProtection="1">
      <alignment horizontal="center" vertical="center" wrapText="1" shrinkToFit="1"/>
    </xf>
    <xf numFmtId="0" fontId="9" fillId="8" borderId="3" xfId="0" applyFont="1" applyFill="1" applyBorder="1" applyAlignment="1" applyProtection="1">
      <alignment horizontal="center" vertical="center" wrapText="1"/>
    </xf>
    <xf numFmtId="0" fontId="9" fillId="8" borderId="20" xfId="0" applyFont="1" applyFill="1" applyBorder="1" applyAlignment="1" applyProtection="1">
      <alignment horizontal="center" vertical="center" wrapText="1"/>
    </xf>
    <xf numFmtId="0" fontId="9" fillId="8" borderId="21" xfId="0" applyFont="1" applyFill="1" applyBorder="1" applyAlignment="1" applyProtection="1">
      <alignment horizontal="center" vertical="center" wrapText="1"/>
    </xf>
    <xf numFmtId="0" fontId="103" fillId="16" borderId="0" xfId="0" applyFont="1" applyFill="1" applyAlignment="1">
      <alignment horizontal="center" vertical="top"/>
    </xf>
    <xf numFmtId="0" fontId="82" fillId="12" borderId="101" xfId="0" applyFont="1" applyFill="1" applyBorder="1" applyAlignment="1" applyProtection="1">
      <alignment horizontal="center"/>
    </xf>
    <xf numFmtId="0" fontId="82" fillId="12" borderId="27" xfId="0" applyFont="1" applyFill="1" applyBorder="1" applyAlignment="1" applyProtection="1">
      <alignment horizontal="center"/>
    </xf>
    <xf numFmtId="0" fontId="82" fillId="12" borderId="29" xfId="0" applyFont="1" applyFill="1" applyBorder="1" applyAlignment="1" applyProtection="1">
      <alignment horizontal="center"/>
    </xf>
    <xf numFmtId="0" fontId="83" fillId="12" borderId="12" xfId="0" applyFont="1" applyFill="1" applyBorder="1" applyAlignment="1" applyProtection="1">
      <alignment horizontal="center" vertical="center"/>
    </xf>
    <xf numFmtId="0" fontId="83" fillId="12" borderId="13" xfId="0" applyFont="1" applyFill="1" applyBorder="1" applyAlignment="1" applyProtection="1">
      <alignment horizontal="center" vertical="center"/>
    </xf>
    <xf numFmtId="0" fontId="83" fillId="12" borderId="10" xfId="0" applyFont="1" applyFill="1" applyBorder="1" applyAlignment="1" applyProtection="1">
      <alignment horizontal="center" vertical="center"/>
    </xf>
    <xf numFmtId="0" fontId="83" fillId="12" borderId="11" xfId="0" applyFont="1" applyFill="1" applyBorder="1" applyAlignment="1" applyProtection="1">
      <alignment horizontal="center" vertical="center"/>
    </xf>
    <xf numFmtId="0" fontId="85" fillId="16" borderId="0" xfId="0" applyFont="1" applyFill="1" applyAlignment="1" applyProtection="1">
      <alignment horizontal="center" vertical="center"/>
    </xf>
    <xf numFmtId="0" fontId="6" fillId="18" borderId="54" xfId="0" applyFont="1" applyFill="1" applyBorder="1" applyAlignment="1">
      <alignment horizontal="center" vertical="center" wrapText="1"/>
    </xf>
    <xf numFmtId="0" fontId="6" fillId="18" borderId="0" xfId="0" applyFont="1" applyFill="1" applyAlignment="1">
      <alignment horizontal="center" vertical="center" wrapText="1"/>
    </xf>
  </cellXfs>
  <cellStyles count="7">
    <cellStyle name="Köprü" xfId="1" builtinId="8"/>
    <cellStyle name="Normal" xfId="0" builtinId="0"/>
    <cellStyle name="Normal 2" xfId="2" xr:uid="{00000000-0005-0000-0000-000002000000}"/>
    <cellStyle name="Normal 2 2" xfId="5" xr:uid="{00000000-0005-0000-0000-000003000000}"/>
    <cellStyle name="Normal 2 3" xfId="6" xr:uid="{00000000-0005-0000-0000-000004000000}"/>
    <cellStyle name="Normal 3" xfId="4" xr:uid="{00000000-0005-0000-0000-000005000000}"/>
    <cellStyle name="Normal 4" xfId="3" xr:uid="{00000000-0005-0000-0000-000006000000}"/>
  </cellStyles>
  <dxfs count="4">
    <dxf>
      <fill>
        <patternFill>
          <bgColor rgb="FF92D050"/>
        </patternFill>
      </fill>
    </dxf>
    <dxf>
      <fill>
        <patternFill>
          <bgColor indexed="40"/>
        </patternFill>
      </fill>
    </dxf>
    <dxf>
      <fill>
        <patternFill>
          <bgColor rgb="FF92D050"/>
        </patternFill>
      </fill>
    </dxf>
    <dxf>
      <fill>
        <patternFill>
          <bgColor indexed="40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1. SINAV SORU ANALİZİ</a:t>
            </a:r>
          </a:p>
        </c:rich>
      </c:tx>
      <c:layout>
        <c:manualLayout>
          <c:xMode val="edge"/>
          <c:yMode val="edge"/>
          <c:x val="0.42201834862385351"/>
          <c:y val="3.87931034482758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>
        <c:manualLayout>
          <c:layoutTarget val="inner"/>
          <c:xMode val="edge"/>
          <c:yMode val="edge"/>
          <c:x val="6.3200878409386152E-2"/>
          <c:y val="0.25000052616624746"/>
          <c:w val="0.93272264104174729"/>
          <c:h val="0.418104328243551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'1. Sınav'!$F$5</c:f>
              <c:strCache>
                <c:ptCount val="1"/>
                <c:pt idx="0">
                  <c:v>1.SORU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'1. Sınav'!$F$66</c:f>
              <c:numCache>
                <c:formatCode>0.00</c:formatCode>
                <c:ptCount val="1"/>
                <c:pt idx="0">
                  <c:v>75.098039215686271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CF-4796-A1B0-E4A37C9663E9}"/>
            </c:ext>
          </c:extLst>
        </c:ser>
        <c:ser>
          <c:idx val="1"/>
          <c:order val="1"/>
          <c:tx>
            <c:strRef>
              <c:f>'1. Sınav'!$G$5</c:f>
              <c:strCache>
                <c:ptCount val="1"/>
                <c:pt idx="0">
                  <c:v>2.SORU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Sınav'!$G$66</c:f>
              <c:numCache>
                <c:formatCode>0.00</c:formatCode>
                <c:ptCount val="1"/>
                <c:pt idx="0">
                  <c:v>64.705882352941188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15-4F9C-B35F-77EC6DD30586}"/>
            </c:ext>
          </c:extLst>
        </c:ser>
        <c:ser>
          <c:idx val="2"/>
          <c:order val="2"/>
          <c:tx>
            <c:strRef>
              <c:f>'1. Sınav'!$H$5</c:f>
              <c:strCache>
                <c:ptCount val="1"/>
                <c:pt idx="0">
                  <c:v>3.SORU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Sınav'!$H$66</c:f>
              <c:numCache>
                <c:formatCode>0.00</c:formatCode>
                <c:ptCount val="1"/>
                <c:pt idx="0">
                  <c:v>51.764705882352942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15-4F9C-B35F-77EC6DD30586}"/>
            </c:ext>
          </c:extLst>
        </c:ser>
        <c:ser>
          <c:idx val="3"/>
          <c:order val="3"/>
          <c:tx>
            <c:strRef>
              <c:f>'1. Sınav'!$I$5</c:f>
              <c:strCache>
                <c:ptCount val="1"/>
                <c:pt idx="0">
                  <c:v>4.SORU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Sınav'!$I$66</c:f>
              <c:numCache>
                <c:formatCode>0.00</c:formatCode>
                <c:ptCount val="1"/>
                <c:pt idx="0">
                  <c:v>91.764705882352942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15-4F9C-B35F-77EC6DD30586}"/>
            </c:ext>
          </c:extLst>
        </c:ser>
        <c:ser>
          <c:idx val="4"/>
          <c:order val="4"/>
          <c:tx>
            <c:strRef>
              <c:f>'1. Sınav'!$J$5</c:f>
              <c:strCache>
                <c:ptCount val="1"/>
                <c:pt idx="0">
                  <c:v>5.SORU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Sınav'!$J$66</c:f>
              <c:numCache>
                <c:formatCode>0.00</c:formatCode>
                <c:ptCount val="1"/>
                <c:pt idx="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15-4F9C-B35F-77EC6DD30586}"/>
            </c:ext>
          </c:extLst>
        </c:ser>
        <c:ser>
          <c:idx val="5"/>
          <c:order val="5"/>
          <c:tx>
            <c:strRef>
              <c:f>'1. Sınav'!$K$5</c:f>
              <c:strCache>
                <c:ptCount val="1"/>
                <c:pt idx="0">
                  <c:v>6.SORU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Sınav'!$K$66</c:f>
              <c:numCache>
                <c:formatCode>0.00</c:formatCode>
                <c:ptCount val="1"/>
                <c:pt idx="0">
                  <c:v>46.666666666666664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D15-4F9C-B35F-77EC6DD30586}"/>
            </c:ext>
          </c:extLst>
        </c:ser>
        <c:ser>
          <c:idx val="6"/>
          <c:order val="6"/>
          <c:tx>
            <c:strRef>
              <c:f>'1. Sınav'!$L$5</c:f>
              <c:strCache>
                <c:ptCount val="1"/>
                <c:pt idx="0">
                  <c:v>7.SORU</c:v>
                </c:pt>
              </c:strCache>
            </c:strRef>
          </c:tx>
          <c:spPr>
            <a:solidFill>
              <a:schemeClr val="accent1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Sınav'!$L$66</c:f>
              <c:numCache>
                <c:formatCode>0.00</c:formatCode>
                <c:ptCount val="1"/>
                <c:pt idx="0">
                  <c:v>41.96078431372549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D15-4F9C-B35F-77EC6DD30586}"/>
            </c:ext>
          </c:extLst>
        </c:ser>
        <c:ser>
          <c:idx val="7"/>
          <c:order val="7"/>
          <c:tx>
            <c:strRef>
              <c:f>'1. Sınav'!$M$5</c:f>
              <c:strCache>
                <c:ptCount val="1"/>
                <c:pt idx="0">
                  <c:v>8.SORU</c:v>
                </c:pt>
              </c:strCache>
            </c:strRef>
          </c:tx>
          <c:spPr>
            <a:solidFill>
              <a:schemeClr val="accent2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Sınav'!$M$66</c:f>
              <c:numCache>
                <c:formatCode>0.00</c:formatCode>
                <c:ptCount val="1"/>
                <c:pt idx="0">
                  <c:v>66.666666666666671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D15-4F9C-B35F-77EC6DD30586}"/>
            </c:ext>
          </c:extLst>
        </c:ser>
        <c:ser>
          <c:idx val="8"/>
          <c:order val="8"/>
          <c:tx>
            <c:strRef>
              <c:f>'1. Sınav'!$N$5</c:f>
              <c:strCache>
                <c:ptCount val="1"/>
                <c:pt idx="0">
                  <c:v> </c:v>
                </c:pt>
              </c:strCache>
            </c:strRef>
          </c:tx>
          <c:spPr>
            <a:solidFill>
              <a:schemeClr val="accent3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Sınav'!$N$66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D15-4F9C-B35F-77EC6DD30586}"/>
            </c:ext>
          </c:extLst>
        </c:ser>
        <c:ser>
          <c:idx val="9"/>
          <c:order val="9"/>
          <c:tx>
            <c:strRef>
              <c:f>'1. Sınav'!$O$5</c:f>
              <c:strCache>
                <c:ptCount val="1"/>
                <c:pt idx="0">
                  <c:v> </c:v>
                </c:pt>
              </c:strCache>
            </c:strRef>
          </c:tx>
          <c:spPr>
            <a:solidFill>
              <a:schemeClr val="accent4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Sınav'!$O$66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D15-4F9C-B35F-77EC6DD30586}"/>
            </c:ext>
          </c:extLst>
        </c:ser>
        <c:ser>
          <c:idx val="10"/>
          <c:order val="10"/>
          <c:tx>
            <c:strRef>
              <c:f>'1. Sınav'!$P$5</c:f>
              <c:strCache>
                <c:ptCount val="1"/>
                <c:pt idx="0">
                  <c:v> </c:v>
                </c:pt>
              </c:strCache>
            </c:strRef>
          </c:tx>
          <c:spPr>
            <a:solidFill>
              <a:schemeClr val="accent5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Sınav'!$P$66</c:f>
            </c:numRef>
          </c:val>
          <c:extLst>
            <c:ext xmlns:c16="http://schemas.microsoft.com/office/drawing/2014/chart" uri="{C3380CC4-5D6E-409C-BE32-E72D297353CC}">
              <c16:uniqueId val="{0000000A-AD15-4F9C-B35F-77EC6DD30586}"/>
            </c:ext>
          </c:extLst>
        </c:ser>
        <c:ser>
          <c:idx val="11"/>
          <c:order val="11"/>
          <c:tx>
            <c:strRef>
              <c:f>'1. Sınav'!$Q$5</c:f>
              <c:strCache>
                <c:ptCount val="1"/>
                <c:pt idx="0">
                  <c:v> 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Sınav'!$Q$66</c:f>
            </c:numRef>
          </c:val>
          <c:extLst>
            <c:ext xmlns:c16="http://schemas.microsoft.com/office/drawing/2014/chart" uri="{C3380CC4-5D6E-409C-BE32-E72D297353CC}">
              <c16:uniqueId val="{0000000B-AD15-4F9C-B35F-77EC6DD30586}"/>
            </c:ext>
          </c:extLst>
        </c:ser>
        <c:ser>
          <c:idx val="12"/>
          <c:order val="12"/>
          <c:tx>
            <c:strRef>
              <c:f>'1. Sınav'!$R$5</c:f>
              <c:strCache>
                <c:ptCount val="1"/>
                <c:pt idx="0">
                  <c:v> 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Sınav'!$R$66</c:f>
            </c:numRef>
          </c:val>
          <c:extLst>
            <c:ext xmlns:c16="http://schemas.microsoft.com/office/drawing/2014/chart" uri="{C3380CC4-5D6E-409C-BE32-E72D297353CC}">
              <c16:uniqueId val="{0000000C-AD15-4F9C-B35F-77EC6DD30586}"/>
            </c:ext>
          </c:extLst>
        </c:ser>
        <c:ser>
          <c:idx val="13"/>
          <c:order val="13"/>
          <c:tx>
            <c:strRef>
              <c:f>'1. Sınav'!$S$5</c:f>
              <c:strCache>
                <c:ptCount val="1"/>
                <c:pt idx="0">
                  <c:v> 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Sınav'!$S$66</c:f>
            </c:numRef>
          </c:val>
          <c:extLst>
            <c:ext xmlns:c16="http://schemas.microsoft.com/office/drawing/2014/chart" uri="{C3380CC4-5D6E-409C-BE32-E72D297353CC}">
              <c16:uniqueId val="{0000000D-AD15-4F9C-B35F-77EC6DD30586}"/>
            </c:ext>
          </c:extLst>
        </c:ser>
        <c:ser>
          <c:idx val="14"/>
          <c:order val="14"/>
          <c:tx>
            <c:strRef>
              <c:f>'1. Sınav'!$T$5</c:f>
              <c:strCache>
                <c:ptCount val="1"/>
                <c:pt idx="0">
                  <c:v> 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Sınav'!$T$66</c:f>
            </c:numRef>
          </c:val>
          <c:extLst>
            <c:ext xmlns:c16="http://schemas.microsoft.com/office/drawing/2014/chart" uri="{C3380CC4-5D6E-409C-BE32-E72D297353CC}">
              <c16:uniqueId val="{0000000E-AD15-4F9C-B35F-77EC6DD30586}"/>
            </c:ext>
          </c:extLst>
        </c:ser>
        <c:ser>
          <c:idx val="15"/>
          <c:order val="15"/>
          <c:tx>
            <c:strRef>
              <c:f>'1. Sınav'!$U$5</c:f>
              <c:strCache>
                <c:ptCount val="1"/>
                <c:pt idx="0">
                  <c:v> 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Sınav'!$U$66</c:f>
            </c:numRef>
          </c:val>
          <c:extLst>
            <c:ext xmlns:c16="http://schemas.microsoft.com/office/drawing/2014/chart" uri="{C3380CC4-5D6E-409C-BE32-E72D297353CC}">
              <c16:uniqueId val="{0000000F-AD15-4F9C-B35F-77EC6DD30586}"/>
            </c:ext>
          </c:extLst>
        </c:ser>
        <c:ser>
          <c:idx val="16"/>
          <c:order val="16"/>
          <c:tx>
            <c:strRef>
              <c:f>'1. Sınav'!$V$5</c:f>
              <c:strCache>
                <c:ptCount val="1"/>
                <c:pt idx="0">
                  <c:v> 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Sınav'!$V$66</c:f>
            </c:numRef>
          </c:val>
          <c:extLst>
            <c:ext xmlns:c16="http://schemas.microsoft.com/office/drawing/2014/chart" uri="{C3380CC4-5D6E-409C-BE32-E72D297353CC}">
              <c16:uniqueId val="{00000010-AD15-4F9C-B35F-77EC6DD30586}"/>
            </c:ext>
          </c:extLst>
        </c:ser>
        <c:ser>
          <c:idx val="17"/>
          <c:order val="17"/>
          <c:tx>
            <c:strRef>
              <c:f>'1. Sınav'!$W$5</c:f>
              <c:strCache>
                <c:ptCount val="1"/>
                <c:pt idx="0">
                  <c:v> 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Sınav'!$W$66</c:f>
            </c:numRef>
          </c:val>
          <c:extLst>
            <c:ext xmlns:c16="http://schemas.microsoft.com/office/drawing/2014/chart" uri="{C3380CC4-5D6E-409C-BE32-E72D297353CC}">
              <c16:uniqueId val="{00000011-AD15-4F9C-B35F-77EC6DD30586}"/>
            </c:ext>
          </c:extLst>
        </c:ser>
        <c:ser>
          <c:idx val="18"/>
          <c:order val="18"/>
          <c:tx>
            <c:strRef>
              <c:f>'1. Sınav'!$X$5</c:f>
              <c:strCache>
                <c:ptCount val="1"/>
                <c:pt idx="0">
                  <c:v> </c:v>
                </c:pt>
              </c:strCache>
            </c:strRef>
          </c:tx>
          <c:spPr>
            <a:solidFill>
              <a:schemeClr val="accent1">
                <a:lumMod val="8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Sınav'!$X$66</c:f>
            </c:numRef>
          </c:val>
          <c:extLst>
            <c:ext xmlns:c16="http://schemas.microsoft.com/office/drawing/2014/chart" uri="{C3380CC4-5D6E-409C-BE32-E72D297353CC}">
              <c16:uniqueId val="{00000012-AD15-4F9C-B35F-77EC6DD30586}"/>
            </c:ext>
          </c:extLst>
        </c:ser>
        <c:ser>
          <c:idx val="19"/>
          <c:order val="19"/>
          <c:tx>
            <c:strRef>
              <c:f>'1. Sınav'!$Y$5</c:f>
              <c:strCache>
                <c:ptCount val="1"/>
                <c:pt idx="0">
                  <c:v> </c:v>
                </c:pt>
              </c:strCache>
            </c:strRef>
          </c:tx>
          <c:spPr>
            <a:solidFill>
              <a:schemeClr val="accent2">
                <a:lumMod val="8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Sınav'!$Y$66</c:f>
            </c:numRef>
          </c:val>
          <c:extLst>
            <c:ext xmlns:c16="http://schemas.microsoft.com/office/drawing/2014/chart" uri="{C3380CC4-5D6E-409C-BE32-E72D297353CC}">
              <c16:uniqueId val="{00000013-AD15-4F9C-B35F-77EC6DD3058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89142016"/>
        <c:axId val="89143936"/>
      </c:barChart>
      <c:catAx>
        <c:axId val="891420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SORULAR</a:t>
                </a:r>
              </a:p>
            </c:rich>
          </c:tx>
          <c:layout>
            <c:manualLayout>
              <c:xMode val="edge"/>
              <c:yMode val="edge"/>
              <c:x val="6.9004337182984696E-4"/>
              <c:y val="0.784127474145403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89143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9143936"/>
        <c:scaling>
          <c:orientation val="minMax"/>
          <c:max val="100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BAŞARI YÜZDESİ</a:t>
                </a:r>
              </a:p>
            </c:rich>
          </c:tx>
          <c:layout>
            <c:manualLayout>
              <c:xMode val="edge"/>
              <c:yMode val="edge"/>
              <c:x val="2.0436847941306777E-2"/>
              <c:y val="9.5572665244164081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0" sourceLinked="0"/>
        <c:majorTickMark val="none"/>
        <c:minorTickMark val="none"/>
        <c:tickLblPos val="nextTo"/>
        <c:crossAx val="8914201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190526384320394"/>
          <c:y val="0"/>
          <c:w val="0.80000248016641917"/>
          <c:h val="0.787146872433814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6"/>
                </a:gs>
                <a:gs pos="100000">
                  <a:schemeClr val="accent6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 Sınav'!$D$83:$D$87</c:f>
              <c:strCache>
                <c:ptCount val="5"/>
                <c:pt idx="0">
                  <c:v>PEKİYİ</c:v>
                </c:pt>
                <c:pt idx="1">
                  <c:v>İYİ</c:v>
                </c:pt>
                <c:pt idx="2">
                  <c:v>ORTA</c:v>
                </c:pt>
                <c:pt idx="3">
                  <c:v>GEÇER</c:v>
                </c:pt>
                <c:pt idx="4">
                  <c:v>GEÇMEZ</c:v>
                </c:pt>
              </c:strCache>
            </c:strRef>
          </c:cat>
          <c:val>
            <c:numRef>
              <c:f>'1. Sınav'!$E$83:$E$87</c:f>
              <c:numCache>
                <c:formatCode>General</c:formatCode>
                <c:ptCount val="5"/>
                <c:pt idx="0">
                  <c:v>4</c:v>
                </c:pt>
                <c:pt idx="1">
                  <c:v>18</c:v>
                </c:pt>
                <c:pt idx="2">
                  <c:v>22</c:v>
                </c:pt>
                <c:pt idx="3">
                  <c:v>2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8D-492B-870B-A04D27433A3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88910464"/>
        <c:axId val="88924928"/>
      </c:barChart>
      <c:catAx>
        <c:axId val="88910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NOTLAR</a:t>
                </a:r>
              </a:p>
            </c:rich>
          </c:tx>
          <c:layout>
            <c:manualLayout>
              <c:xMode val="edge"/>
              <c:yMode val="edge"/>
              <c:x val="0.11338038758314765"/>
              <c:y val="0.85960872690479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tr-TR"/>
          </a:p>
        </c:txPr>
        <c:crossAx val="88924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8924928"/>
        <c:scaling>
          <c:orientation val="minMax"/>
          <c:max val="40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050"/>
                  <a:t>ÖĞRENCİ SAYISI</a:t>
                </a:r>
              </a:p>
            </c:rich>
          </c:tx>
          <c:layout>
            <c:manualLayout>
              <c:xMode val="edge"/>
              <c:yMode val="edge"/>
              <c:x val="0.12780997823445164"/>
              <c:y val="4.870402748837034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crossAx val="8891046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 alignWithMargins="0"/>
    <c:pageMargins b="1" l="0.75000000000000044" r="0.75000000000000044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SINAV SONUÇ DAĞILIMI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>
        <c:manualLayout>
          <c:layoutTarget val="inner"/>
          <c:xMode val="edge"/>
          <c:yMode val="edge"/>
          <c:x val="3.1447191088493379E-2"/>
          <c:y val="0.1594324428977672"/>
          <c:w val="0.93712794009354339"/>
          <c:h val="0.4612923195308010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'1. Sınav'!$B$98:$B$107</c:f>
              <c:strCache>
                <c:ptCount val="10"/>
                <c:pt idx="0">
                  <c:v>0 -10</c:v>
                </c:pt>
                <c:pt idx="1">
                  <c:v>11-20</c:v>
                </c:pt>
                <c:pt idx="2">
                  <c:v>21-30</c:v>
                </c:pt>
                <c:pt idx="3">
                  <c:v>31-40</c:v>
                </c:pt>
                <c:pt idx="4">
                  <c:v>41-50</c:v>
                </c:pt>
                <c:pt idx="5">
                  <c:v>51-60</c:v>
                </c:pt>
                <c:pt idx="6">
                  <c:v>61-70 </c:v>
                </c:pt>
                <c:pt idx="7">
                  <c:v>71-80</c:v>
                </c:pt>
                <c:pt idx="8">
                  <c:v>80-90</c:v>
                </c:pt>
                <c:pt idx="9">
                  <c:v>91-100</c:v>
                </c:pt>
              </c:strCache>
            </c:strRef>
          </c:cat>
          <c:val>
            <c:numRef>
              <c:f>'1. Sınav'!$D$98:$D$107</c:f>
              <c:numCache>
                <c:formatCode>0</c:formatCode>
                <c:ptCount val="10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4</c:v>
                </c:pt>
                <c:pt idx="5">
                  <c:v>7</c:v>
                </c:pt>
                <c:pt idx="6">
                  <c:v>19</c:v>
                </c:pt>
                <c:pt idx="7">
                  <c:v>14</c:v>
                </c:pt>
                <c:pt idx="8">
                  <c:v>6</c:v>
                </c:pt>
                <c:pt idx="9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5E-4805-B415-DF18768D083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89201280"/>
        <c:axId val="89207168"/>
      </c:barChart>
      <c:catAx>
        <c:axId val="892012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89207168"/>
        <c:crosses val="autoZero"/>
        <c:auto val="1"/>
        <c:lblAlgn val="ctr"/>
        <c:lblOffset val="100"/>
        <c:noMultiLvlLbl val="0"/>
      </c:catAx>
      <c:valAx>
        <c:axId val="8920716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crossAx val="892012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  <a:scene3d>
      <a:camera prst="orthographicFront"/>
      <a:lightRig rig="threePt" dir="t"/>
    </a:scene3d>
    <a:sp3d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587041973590146"/>
          <c:y val="7.766984353654649E-2"/>
          <c:w val="0.79832498435096111"/>
          <c:h val="0.78640793027449718"/>
        </c:manualLayout>
      </c:layout>
      <c:barChart>
        <c:barDir val="bar"/>
        <c:grouping val="stacked"/>
        <c:varyColors val="0"/>
        <c:ser>
          <c:idx val="3"/>
          <c:order val="3"/>
          <c:spPr>
            <a:solidFill>
              <a:schemeClr val="accent4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'1. Sınav'!$A$95:$A$96</c:f>
              <c:strCache>
                <c:ptCount val="2"/>
                <c:pt idx="0">
                  <c:v>BAŞARILI ÖĞRENCİ SAYISI </c:v>
                </c:pt>
                <c:pt idx="1">
                  <c:v>BAŞARISIZ ÖĞRENCİ SAYISI</c:v>
                </c:pt>
              </c:strCache>
            </c:strRef>
          </c:cat>
          <c:val>
            <c:numRef>
              <c:f>'1. Sınav'!$E$95:$E$96</c:f>
              <c:numCache>
                <c:formatCode>General</c:formatCode>
                <c:ptCount val="2"/>
                <c:pt idx="0">
                  <c:v>46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9-429E-8E1F-5589E39B7B87}"/>
            </c:ext>
          </c:extLst>
        </c:ser>
        <c:ser>
          <c:idx val="4"/>
          <c:order val="4"/>
          <c:spPr>
            <a:solidFill>
              <a:schemeClr val="accent5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1.6259600525940464E-2"/>
                  <c:y val="-9.231724275291472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F6-4538-BA41-A53C4DCC86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'1. Sınav'!$A$95:$A$96</c:f>
              <c:strCache>
                <c:ptCount val="2"/>
                <c:pt idx="0">
                  <c:v>BAŞARILI ÖĞRENCİ SAYISI </c:v>
                </c:pt>
                <c:pt idx="1">
                  <c:v>BAŞARISIZ ÖĞRENCİ SAYISI</c:v>
                </c:pt>
              </c:strCache>
            </c:strRef>
          </c:cat>
          <c:val>
            <c:numRef>
              <c:f>'1. Sınav'!$I$95:$I$96</c:f>
              <c:numCache>
                <c:formatCode>0.00</c:formatCode>
                <c:ptCount val="2"/>
                <c:pt idx="0">
                  <c:v>90.196078431372555</c:v>
                </c:pt>
                <c:pt idx="1">
                  <c:v>9.8039215686274517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D09-429E-8E1F-5589E39B7B8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1836826959"/>
        <c:axId val="1836831119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>
                      <a:alpha val="7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tr-TR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'1. Sınav'!$A$95:$A$96</c15:sqref>
                        </c15:formulaRef>
                      </c:ext>
                    </c:extLst>
                    <c:strCache>
                      <c:ptCount val="2"/>
                      <c:pt idx="0">
                        <c:v>BAŞARILI ÖĞRENCİ SAYISI </c:v>
                      </c:pt>
                      <c:pt idx="1">
                        <c:v>BAŞARISIZ ÖĞRENCİ SAYISI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'1. Sınav'!$B$95:$B$96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4D09-429E-8E1F-5589E39B7B87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solidFill>
                    <a:schemeClr val="accent2">
                      <a:alpha val="7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tr-TR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'1. Sınav'!$A$95:$A$96</c15:sqref>
                        </c15:formulaRef>
                      </c:ext>
                    </c:extLst>
                    <c:strCache>
                      <c:ptCount val="2"/>
                      <c:pt idx="0">
                        <c:v>BAŞARILI ÖĞRENCİ SAYISI </c:v>
                      </c:pt>
                      <c:pt idx="1">
                        <c:v>BAŞARISIZ ÖĞRENCİ SAYISI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'1. Sınav'!$C$95:$C$96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4D09-429E-8E1F-5589E39B7B87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solidFill>
                    <a:schemeClr val="accent3">
                      <a:alpha val="7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tr-TR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'1. Sınav'!$A$95:$A$96</c15:sqref>
                        </c15:formulaRef>
                      </c:ext>
                    </c:extLst>
                    <c:strCache>
                      <c:ptCount val="2"/>
                      <c:pt idx="0">
                        <c:v>BAŞARILI ÖĞRENCİ SAYISI </c:v>
                      </c:pt>
                      <c:pt idx="1">
                        <c:v>BAŞARISIZ ÖĞRENCİ SAYISI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'1. Sınav'!$D$95:$D$96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D09-429E-8E1F-5589E39B7B87}"/>
                  </c:ext>
                </c:extLst>
              </c15:ser>
            </c15:filteredBarSeries>
            <c15:filteredBarSeries>
              <c15:ser>
                <c:idx val="5"/>
                <c:order val="5"/>
                <c:spPr>
                  <a:solidFill>
                    <a:schemeClr val="accent6">
                      <a:alpha val="7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tr-TR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'1. Sınav'!$A$95:$A$96</c15:sqref>
                        </c15:formulaRef>
                      </c:ext>
                    </c:extLst>
                    <c:strCache>
                      <c:ptCount val="2"/>
                      <c:pt idx="0">
                        <c:v>BAŞARILI ÖĞRENCİ SAYISI </c:v>
                      </c:pt>
                      <c:pt idx="1">
                        <c:v>BAŞARISIZ ÖĞRENCİ SAYISI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'1. Sınav'!$J$95:$J$96</c15:sqref>
                        </c15:formulaRef>
                      </c:ext>
                    </c:extLst>
                    <c:numCache>
                      <c:formatCode>0.00</c:formatCode>
                      <c:ptCount val="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D09-429E-8E1F-5589E39B7B87}"/>
                  </c:ext>
                </c:extLst>
              </c15:ser>
            </c15:filteredBarSeries>
            <c15:filteredBarSeries>
              <c15:ser>
                <c:idx val="6"/>
                <c:order val="6"/>
                <c:spPr>
                  <a:solidFill>
                    <a:schemeClr val="accent1">
                      <a:lumMod val="60000"/>
                      <a:alpha val="7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tr-TR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'1. Sınav'!$A$95:$A$96</c15:sqref>
                        </c15:formulaRef>
                      </c:ext>
                    </c:extLst>
                    <c:strCache>
                      <c:ptCount val="2"/>
                      <c:pt idx="0">
                        <c:v>BAŞARILI ÖĞRENCİ SAYISI </c:v>
                      </c:pt>
                      <c:pt idx="1">
                        <c:v>BAŞARISIZ ÖĞRENCİ SAYISI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'1. Sınav'!$K$95:$K$96</c15:sqref>
                        </c15:formulaRef>
                      </c:ext>
                    </c:extLst>
                    <c:numCache>
                      <c:formatCode>0.00</c:formatCode>
                      <c:ptCount val="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D09-429E-8E1F-5589E39B7B87}"/>
                  </c:ext>
                </c:extLst>
              </c15:ser>
            </c15:filteredBarSeries>
          </c:ext>
        </c:extLst>
      </c:barChart>
      <c:catAx>
        <c:axId val="183682695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36831119"/>
        <c:crosses val="autoZero"/>
        <c:auto val="1"/>
        <c:lblAlgn val="ctr"/>
        <c:lblOffset val="100"/>
        <c:noMultiLvlLbl val="0"/>
      </c:catAx>
      <c:valAx>
        <c:axId val="1836831119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36826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tr-TR" b="1"/>
              <a:t>2. SINAV SORU ANALİZİ</a:t>
            </a:r>
          </a:p>
        </c:rich>
      </c:tx>
      <c:layout>
        <c:manualLayout>
          <c:xMode val="edge"/>
          <c:yMode val="edge"/>
          <c:x val="0.42201834862385351"/>
          <c:y val="3.87931034482758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>
        <c:manualLayout>
          <c:layoutTarget val="inner"/>
          <c:xMode val="edge"/>
          <c:yMode val="edge"/>
          <c:x val="6.3200878409386152E-2"/>
          <c:y val="0.25000052616624746"/>
          <c:w val="0.93272264104174729"/>
          <c:h val="0.41810432824355181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2"/>
                </a:gs>
                <a:gs pos="100000">
                  <a:schemeClr val="accent2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 Sınav'!$F$5:$Y$5</c:f>
              <c:strCache>
                <c:ptCount val="10"/>
                <c:pt idx="0">
                  <c:v>1.SORU</c:v>
                </c:pt>
                <c:pt idx="1">
                  <c:v>2.SORU</c:v>
                </c:pt>
                <c:pt idx="2">
                  <c:v>3.SORU</c:v>
                </c:pt>
                <c:pt idx="3">
                  <c:v>4.SORU</c:v>
                </c:pt>
                <c:pt idx="4">
                  <c:v>5.SORU</c:v>
                </c:pt>
                <c:pt idx="5">
                  <c:v>6.SORU</c:v>
                </c:pt>
                <c:pt idx="6">
                  <c:v>7.SORU</c:v>
                </c:pt>
                <c:pt idx="7">
                  <c:v>8.SORU</c:v>
                </c:pt>
                <c:pt idx="8">
                  <c:v> </c:v>
                </c:pt>
                <c:pt idx="9">
                  <c:v> </c:v>
                </c:pt>
              </c:strCache>
            </c:strRef>
          </c:cat>
          <c:val>
            <c:numRef>
              <c:f>'2. Sınav'!$F$60:$Y$60</c:f>
              <c:numCache>
                <c:formatCode>0.00</c:formatCode>
                <c:ptCount val="1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B4-4B62-8281-A7A4C5ADED5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89218432"/>
        <c:axId val="89646592"/>
      </c:barChart>
      <c:catAx>
        <c:axId val="892184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SORULAR</a:t>
                </a:r>
              </a:p>
            </c:rich>
          </c:tx>
          <c:layout>
            <c:manualLayout>
              <c:xMode val="edge"/>
              <c:yMode val="edge"/>
              <c:x val="0.53852971756432699"/>
              <c:y val="0.916184153848618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tr-TR"/>
          </a:p>
        </c:txPr>
        <c:crossAx val="89646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9646592"/>
        <c:scaling>
          <c:orientation val="minMax"/>
          <c:max val="100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BAŞARI YÜZDESİ</a:t>
                </a:r>
              </a:p>
            </c:rich>
          </c:tx>
          <c:layout>
            <c:manualLayout>
              <c:xMode val="edge"/>
              <c:yMode val="edge"/>
              <c:x val="1.4271151885830785E-2"/>
              <c:y val="0.301724590460675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0" sourceLinked="0"/>
        <c:majorTickMark val="none"/>
        <c:minorTickMark val="none"/>
        <c:tickLblPos val="nextTo"/>
        <c:crossAx val="8921843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190526384320394"/>
          <c:y val="9.5541698415413642E-2"/>
          <c:w val="0.80000248016641917"/>
          <c:h val="0.59872797673659162"/>
        </c:manualLayout>
      </c:layout>
      <c:barChart>
        <c:barDir val="col"/>
        <c:grouping val="percentStack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 Sınav'!$D$83:$D$87</c:f>
              <c:strCache>
                <c:ptCount val="5"/>
                <c:pt idx="0">
                  <c:v>PEKİYİ</c:v>
                </c:pt>
                <c:pt idx="1">
                  <c:v>İYİ</c:v>
                </c:pt>
                <c:pt idx="2">
                  <c:v>ORTA</c:v>
                </c:pt>
                <c:pt idx="3">
                  <c:v>GEÇER</c:v>
                </c:pt>
                <c:pt idx="4">
                  <c:v>GEÇMEZ</c:v>
                </c:pt>
              </c:strCache>
            </c:strRef>
          </c:cat>
          <c:val>
            <c:numRef>
              <c:f>'2. Sınav'!$E$83:$E$87</c:f>
              <c:numCache>
                <c:formatCode>General</c:formatCode>
                <c:ptCount val="5"/>
                <c:pt idx="0">
                  <c:v>0</c:v>
                </c:pt>
                <c:pt idx="1">
                  <c:v>17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4C-470B-ACAF-A9E110169F6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97338496"/>
        <c:axId val="97340416"/>
      </c:barChart>
      <c:catAx>
        <c:axId val="97338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NOTLAR</a:t>
                </a:r>
              </a:p>
            </c:rich>
          </c:tx>
          <c:layout>
            <c:manualLayout>
              <c:xMode val="edge"/>
              <c:yMode val="edge"/>
              <c:x val="0.4857159521726454"/>
              <c:y val="0.840767006035074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97340416"/>
        <c:crosses val="autoZero"/>
        <c:auto val="1"/>
        <c:lblAlgn val="ctr"/>
        <c:lblOffset val="100"/>
        <c:noMultiLvlLbl val="0"/>
      </c:catAx>
      <c:valAx>
        <c:axId val="97340416"/>
        <c:scaling>
          <c:orientation val="minMax"/>
          <c:max val="40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ÖĞRENCİ SAYISI</a:t>
                </a:r>
              </a:p>
            </c:rich>
          </c:tx>
          <c:layout>
            <c:manualLayout>
              <c:xMode val="edge"/>
              <c:yMode val="edge"/>
              <c:x val="2.5396825396825397E-2"/>
              <c:y val="0.114650350234883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0%" sourceLinked="1"/>
        <c:majorTickMark val="none"/>
        <c:minorTickMark val="none"/>
        <c:tickLblPos val="nextTo"/>
        <c:crossAx val="9733849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 alignWithMargins="0"/>
    <c:pageMargins b="1" l="0.75000000000000044" r="0.75000000000000044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6424594431182231E-2"/>
          <c:y val="0.10892330598529278"/>
          <c:w val="0.97357540556881772"/>
          <c:h val="0.63041207316215508"/>
        </c:manualLayout>
      </c:layout>
      <c:barChart>
        <c:barDir val="col"/>
        <c:grouping val="clustered"/>
        <c:varyColors val="0"/>
        <c:ser>
          <c:idx val="1"/>
          <c:order val="0"/>
          <c:spPr>
            <a:gradFill>
              <a:gsLst>
                <a:gs pos="0">
                  <a:schemeClr val="accent4"/>
                </a:gs>
                <a:gs pos="100000">
                  <a:schemeClr val="accent4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'2. Sınav'!$A$98:$B$107</c:f>
              <c:multiLvlStrCache>
                <c:ptCount val="10"/>
                <c:lvl>
                  <c:pt idx="0">
                    <c:v>0 -10</c:v>
                  </c:pt>
                  <c:pt idx="1">
                    <c:v>11-20</c:v>
                  </c:pt>
                  <c:pt idx="2">
                    <c:v>21-30</c:v>
                  </c:pt>
                  <c:pt idx="3">
                    <c:v>31-40</c:v>
                  </c:pt>
                  <c:pt idx="4">
                    <c:v>41-50</c:v>
                  </c:pt>
                  <c:pt idx="5">
                    <c:v>51-60</c:v>
                  </c:pt>
                  <c:pt idx="6">
                    <c:v>61-70 </c:v>
                  </c:pt>
                  <c:pt idx="7">
                    <c:v>71-80</c:v>
                  </c:pt>
                  <c:pt idx="8">
                    <c:v>81-90</c:v>
                  </c:pt>
                  <c:pt idx="9">
                    <c:v>91-100</c:v>
                  </c:pt>
                </c:lvl>
                <c:lvl>
                  <c:pt idx="0">
                    <c:v>SINAV SONUÇ DAĞILIMI</c:v>
                  </c:pt>
                </c:lvl>
              </c:multiLvlStrCache>
            </c:multiLvlStrRef>
          </c:cat>
          <c:val>
            <c:numRef>
              <c:f>'2. Sınav'!$D$98:$D$107</c:f>
              <c:numCache>
                <c:formatCode>0</c:formatCode>
                <c:ptCount val="10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17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BD-4C8E-AFDE-FDE18AC041A2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98249728"/>
        <c:axId val="98267904"/>
      </c:barChart>
      <c:catAx>
        <c:axId val="982497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tr-TR"/>
          </a:p>
        </c:txPr>
        <c:crossAx val="98267904"/>
        <c:crosses val="autoZero"/>
        <c:auto val="1"/>
        <c:lblAlgn val="ctr"/>
        <c:lblOffset val="100"/>
        <c:noMultiLvlLbl val="0"/>
      </c:catAx>
      <c:valAx>
        <c:axId val="98267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98249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007243774263824E-2"/>
          <c:y val="7.8703448342018742E-2"/>
          <c:w val="0.88759273840769903"/>
          <c:h val="0.7357713619130942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'2. Sınav'!$A$95</c:f>
              <c:strCache>
                <c:ptCount val="1"/>
                <c:pt idx="0">
                  <c:v>BAŞARILI ÖĞRENCİ SAYISI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'2. Sınav'!$E$95</c:f>
              <c:numCache>
                <c:formatCode>General</c:formatCode>
                <c:ptCount val="1"/>
                <c:pt idx="0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B5-4A7F-8572-EB155BACB933}"/>
            </c:ext>
          </c:extLst>
        </c:ser>
        <c:ser>
          <c:idx val="1"/>
          <c:order val="1"/>
          <c:tx>
            <c:strRef>
              <c:f>'2. Sınav'!$A$96</c:f>
              <c:strCache>
                <c:ptCount val="1"/>
                <c:pt idx="0">
                  <c:v>BAŞARISIZ ÖĞRENCİ SAYISI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'2. Sınav'!$E$96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B5-4A7F-8572-EB155BACB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6750463"/>
        <c:axId val="96747967"/>
      </c:barChart>
      <c:catAx>
        <c:axId val="96750463"/>
        <c:scaling>
          <c:orientation val="minMax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96747967"/>
        <c:crosses val="autoZero"/>
        <c:auto val="1"/>
        <c:lblAlgn val="ctr"/>
        <c:lblOffset val="100"/>
        <c:noMultiLvlLbl val="0"/>
      </c:catAx>
      <c:valAx>
        <c:axId val="967479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967504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groups/sosyalbilgilerdunyasi" TargetMode="External"/><Relationship Id="rId13" Type="http://schemas.openxmlformats.org/officeDocument/2006/relationships/image" Target="../media/image2.png"/><Relationship Id="rId18" Type="http://schemas.openxmlformats.org/officeDocument/2006/relationships/image" Target="../media/image5.png"/><Relationship Id="rId3" Type="http://schemas.openxmlformats.org/officeDocument/2006/relationships/hyperlink" Target="#'K. Bilgiler'!A1"/><Relationship Id="rId7" Type="http://schemas.openxmlformats.org/officeDocument/2006/relationships/hyperlink" Target="#'1. S&#305;nav'!A1"/><Relationship Id="rId12" Type="http://schemas.openxmlformats.org/officeDocument/2006/relationships/hyperlink" Target="https://www.sosyalbilgilerdunyasi.com/seker-portakali-soru-bankasi/" TargetMode="External"/><Relationship Id="rId17" Type="http://schemas.openxmlformats.org/officeDocument/2006/relationships/image" Target="../media/image4.png"/><Relationship Id="rId2" Type="http://schemas.openxmlformats.org/officeDocument/2006/relationships/hyperlink" Target="#Liste!A1"/><Relationship Id="rId16" Type="http://schemas.openxmlformats.org/officeDocument/2006/relationships/image" Target="../media/image3.png"/><Relationship Id="rId1" Type="http://schemas.openxmlformats.org/officeDocument/2006/relationships/hyperlink" Target="https://www.sosyalbilgilerdunyasi.com/" TargetMode="External"/><Relationship Id="rId6" Type="http://schemas.openxmlformats.org/officeDocument/2006/relationships/hyperlink" Target="#'NOT Baremi'!A1"/><Relationship Id="rId11" Type="http://schemas.openxmlformats.org/officeDocument/2006/relationships/hyperlink" Target="#'Kaynak '!A1"/><Relationship Id="rId5" Type="http://schemas.openxmlformats.org/officeDocument/2006/relationships/hyperlink" Target="#'2. S&#305;nav'!A1"/><Relationship Id="rId15" Type="http://schemas.openxmlformats.org/officeDocument/2006/relationships/hyperlink" Target="https://www.youtube.com/watch?v=uBndq_I7gRI&amp;t=1s" TargetMode="External"/><Relationship Id="rId10" Type="http://schemas.openxmlformats.org/officeDocument/2006/relationships/hyperlink" Target="#'SENARYO G&#304;R'!A1"/><Relationship Id="rId19" Type="http://schemas.openxmlformats.org/officeDocument/2006/relationships/hyperlink" Target="#TEDB&#304;R!A1"/><Relationship Id="rId4" Type="http://schemas.openxmlformats.org/officeDocument/2006/relationships/hyperlink" Target="https://www.sosyalbilgilerdunyasi.com/category/sosyal-bilgiler-yazili/" TargetMode="External"/><Relationship Id="rId9" Type="http://schemas.openxmlformats.org/officeDocument/2006/relationships/image" Target="../media/image1.png"/><Relationship Id="rId14" Type="http://schemas.openxmlformats.org/officeDocument/2006/relationships/hyperlink" Target="https://www.sosyalbilgilerdunyasi.com/acik-uclu-yazili-sinavlar-icin-sinav-analiz-programi/" TargetMode="Externa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SENARYO G&#304;R'!A1"/><Relationship Id="rId2" Type="http://schemas.openxmlformats.org/officeDocument/2006/relationships/image" Target="../media/image10.png"/><Relationship Id="rId1" Type="http://schemas.openxmlformats.org/officeDocument/2006/relationships/hyperlink" Target="#G&#304;R&#304;&#350;!A1"/><Relationship Id="rId5" Type="http://schemas.openxmlformats.org/officeDocument/2006/relationships/hyperlink" Target="#'1. S&#305;nav'!A1"/><Relationship Id="rId4" Type="http://schemas.openxmlformats.org/officeDocument/2006/relationships/hyperlink" Target="#'2. S&#305;nav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G&#304;R&#304;&#350;!A1"/><Relationship Id="rId2" Type="http://schemas.openxmlformats.org/officeDocument/2006/relationships/hyperlink" Target="#'Kaynak '!A1"/><Relationship Id="rId1" Type="http://schemas.openxmlformats.org/officeDocument/2006/relationships/hyperlink" Target="#'K. Bilgiler'!A1"/><Relationship Id="rId6" Type="http://schemas.openxmlformats.org/officeDocument/2006/relationships/hyperlink" Target="#Liste!A1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hyperlink" Target="#G&#304;R&#304;&#350;!A1"/><Relationship Id="rId1" Type="http://schemas.openxmlformats.org/officeDocument/2006/relationships/hyperlink" Target="#Liste!A1"/><Relationship Id="rId5" Type="http://schemas.openxmlformats.org/officeDocument/2006/relationships/hyperlink" Target="#'K. Bilgiler'!A1"/><Relationship Id="rId4" Type="http://schemas.openxmlformats.org/officeDocument/2006/relationships/hyperlink" Target="#'NOT Baremi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Liste!A1"/><Relationship Id="rId2" Type="http://schemas.openxmlformats.org/officeDocument/2006/relationships/image" Target="../media/image9.png"/><Relationship Id="rId1" Type="http://schemas.openxmlformats.org/officeDocument/2006/relationships/hyperlink" Target="#G&#304;R&#304;&#350;!A1"/><Relationship Id="rId5" Type="http://schemas.openxmlformats.org/officeDocument/2006/relationships/image" Target="../media/image3.png"/><Relationship Id="rId4" Type="http://schemas.openxmlformats.org/officeDocument/2006/relationships/hyperlink" Target="https://www.sosyalbilgilerdunyasi.com/" TargetMode="Externa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hyperlink" Target="#'K. Bilgiler'!A1"/><Relationship Id="rId7" Type="http://schemas.openxmlformats.org/officeDocument/2006/relationships/hyperlink" Target="https://www.sosyalbilgilerdunyasi.com/" TargetMode="External"/><Relationship Id="rId2" Type="http://schemas.openxmlformats.org/officeDocument/2006/relationships/hyperlink" Target="#'SENARYO G&#304;R'!A1"/><Relationship Id="rId1" Type="http://schemas.openxmlformats.org/officeDocument/2006/relationships/hyperlink" Target="#G&#304;R&#304;&#350;!A1"/><Relationship Id="rId6" Type="http://schemas.openxmlformats.org/officeDocument/2006/relationships/hyperlink" Target="#'NOT Baremi'!A1"/><Relationship Id="rId5" Type="http://schemas.openxmlformats.org/officeDocument/2006/relationships/hyperlink" Target="#'1. S&#305;nav'!A1"/><Relationship Id="rId4" Type="http://schemas.openxmlformats.org/officeDocument/2006/relationships/hyperlink" Target="#'2. S&#305;nav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image" Target="../media/image10.png"/><Relationship Id="rId7" Type="http://schemas.openxmlformats.org/officeDocument/2006/relationships/hyperlink" Target="https://www.sosyalbilgilerdunyasi.com/" TargetMode="External"/><Relationship Id="rId2" Type="http://schemas.openxmlformats.org/officeDocument/2006/relationships/hyperlink" Target="#G&#304;R&#304;&#350;!A1"/><Relationship Id="rId1" Type="http://schemas.openxmlformats.org/officeDocument/2006/relationships/hyperlink" Target="#'NOT Baremi'!A1"/><Relationship Id="rId6" Type="http://schemas.openxmlformats.org/officeDocument/2006/relationships/hyperlink" Target="#'SENARYO G&#304;R'!A1"/><Relationship Id="rId5" Type="http://schemas.openxmlformats.org/officeDocument/2006/relationships/hyperlink" Target="#'1. S&#305;nav'!A1"/><Relationship Id="rId4" Type="http://schemas.openxmlformats.org/officeDocument/2006/relationships/hyperlink" Target="#'2. S&#305;nav'!A1"/><Relationship Id="rId9" Type="http://schemas.openxmlformats.org/officeDocument/2006/relationships/hyperlink" Target="#kazan&#305;mlar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2. S&#305;nav'!A1"/><Relationship Id="rId3" Type="http://schemas.openxmlformats.org/officeDocument/2006/relationships/chart" Target="../charts/chart3.xml"/><Relationship Id="rId7" Type="http://schemas.openxmlformats.org/officeDocument/2006/relationships/hyperlink" Target="#'SENARYO G&#304;R'!A1"/><Relationship Id="rId12" Type="http://schemas.openxmlformats.org/officeDocument/2006/relationships/hyperlink" Target="#kazan&#305;mlar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hyperlink" Target="#'NOT Baremi'!A1"/><Relationship Id="rId11" Type="http://schemas.openxmlformats.org/officeDocument/2006/relationships/hyperlink" Target="#TEDB&#304;R!A1"/><Relationship Id="rId5" Type="http://schemas.openxmlformats.org/officeDocument/2006/relationships/image" Target="../media/image10.png"/><Relationship Id="rId10" Type="http://schemas.openxmlformats.org/officeDocument/2006/relationships/chart" Target="../charts/chart4.xml"/><Relationship Id="rId4" Type="http://schemas.openxmlformats.org/officeDocument/2006/relationships/hyperlink" Target="#G&#304;R&#304;&#350;!A1"/><Relationship Id="rId9" Type="http://schemas.openxmlformats.org/officeDocument/2006/relationships/hyperlink" Target="#'1. S&#305;nav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2. S&#305;nav'!A1"/><Relationship Id="rId3" Type="http://schemas.openxmlformats.org/officeDocument/2006/relationships/chart" Target="../charts/chart7.xml"/><Relationship Id="rId7" Type="http://schemas.openxmlformats.org/officeDocument/2006/relationships/hyperlink" Target="#'SENARYO G&#304;R'!A1"/><Relationship Id="rId12" Type="http://schemas.openxmlformats.org/officeDocument/2006/relationships/hyperlink" Target="#kazan&#305;mlar!A1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hyperlink" Target="#'NOT Baremi'!A1"/><Relationship Id="rId11" Type="http://schemas.openxmlformats.org/officeDocument/2006/relationships/hyperlink" Target="#TEDB&#304;R!A1"/><Relationship Id="rId5" Type="http://schemas.openxmlformats.org/officeDocument/2006/relationships/image" Target="../media/image10.png"/><Relationship Id="rId10" Type="http://schemas.openxmlformats.org/officeDocument/2006/relationships/chart" Target="../charts/chart8.xml"/><Relationship Id="rId4" Type="http://schemas.openxmlformats.org/officeDocument/2006/relationships/hyperlink" Target="#G&#304;R&#304;&#350;!A1"/><Relationship Id="rId9" Type="http://schemas.openxmlformats.org/officeDocument/2006/relationships/hyperlink" Target="#'1. S&#305;nav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NOT Baremi'!A1"/><Relationship Id="rId7" Type="http://schemas.openxmlformats.org/officeDocument/2006/relationships/hyperlink" Target="#TEDB&#304;R!A1"/><Relationship Id="rId2" Type="http://schemas.openxmlformats.org/officeDocument/2006/relationships/image" Target="../media/image10.png"/><Relationship Id="rId1" Type="http://schemas.openxmlformats.org/officeDocument/2006/relationships/hyperlink" Target="#G&#304;R&#304;&#350;!A1"/><Relationship Id="rId6" Type="http://schemas.openxmlformats.org/officeDocument/2006/relationships/hyperlink" Target="#'1. S&#305;nav'!A1"/><Relationship Id="rId5" Type="http://schemas.openxmlformats.org/officeDocument/2006/relationships/hyperlink" Target="#'2. S&#305;nav'!A1"/><Relationship Id="rId4" Type="http://schemas.openxmlformats.org/officeDocument/2006/relationships/hyperlink" Target="#'SENARYO G&#304;R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8072</xdr:colOff>
      <xdr:row>0</xdr:row>
      <xdr:rowOff>12715</xdr:rowOff>
    </xdr:from>
    <xdr:to>
      <xdr:col>32</xdr:col>
      <xdr:colOff>81936</xdr:colOff>
      <xdr:row>0</xdr:row>
      <xdr:rowOff>544286</xdr:rowOff>
    </xdr:to>
    <xdr:sp macro="" textlink="">
      <xdr:nvSpPr>
        <xdr:cNvPr id="3" name="Dikdörtgen: Köşeleri Yuvarlatılmış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243637" y="12715"/>
          <a:ext cx="11565315" cy="531571"/>
        </a:xfrm>
        <a:prstGeom prst="roundRect">
          <a:avLst/>
        </a:prstGeom>
        <a:solidFill>
          <a:srgbClr val="92D050"/>
        </a:solidFill>
        <a:ln w="285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vertOverflow="clip" wrap="square" lIns="91440" tIns="45720" rIns="91440" bIns="45720" rtlCol="0" anchor="ctr" upright="1">
          <a:scene3d>
            <a:camera prst="perspectiveAbove"/>
            <a:lightRig rig="threePt" dir="t"/>
          </a:scene3d>
        </a:bodyPr>
        <a:lstStyle/>
        <a:p>
          <a:pPr algn="ctr"/>
          <a:r>
            <a:rPr lang="tr-TR" sz="3200" b="1" cap="none" spc="50">
              <a:ln w="0">
                <a:noFill/>
              </a:ln>
              <a:solidFill>
                <a:schemeClr val="tx1"/>
              </a:solidFill>
              <a:effectLst/>
            </a:rPr>
            <a:t>AÇIK UÇLU SINAV ANALİZ PROGRAMI 2023</a:t>
          </a:r>
        </a:p>
      </xdr:txBody>
    </xdr:sp>
    <xdr:clientData/>
  </xdr:twoCellAnchor>
  <xdr:twoCellAnchor>
    <xdr:from>
      <xdr:col>1</xdr:col>
      <xdr:colOff>62144</xdr:colOff>
      <xdr:row>4</xdr:row>
      <xdr:rowOff>102050</xdr:rowOff>
    </xdr:from>
    <xdr:to>
      <xdr:col>7</xdr:col>
      <xdr:colOff>97941</xdr:colOff>
      <xdr:row>7</xdr:row>
      <xdr:rowOff>19440</xdr:rowOff>
    </xdr:to>
    <xdr:sp macro="" textlink="">
      <xdr:nvSpPr>
        <xdr:cNvPr id="4" name="Dikdörtgen: Köşeleri Yuvarlatılmış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>
          <a:off x="302886" y="1347627"/>
          <a:ext cx="1930330" cy="440742"/>
        </a:xfrm>
        <a:custGeom>
          <a:avLst/>
          <a:gdLst>
            <a:gd name="connsiteX0" fmla="*/ 0 w 1930330"/>
            <a:gd name="connsiteY0" fmla="*/ 73458 h 440742"/>
            <a:gd name="connsiteX1" fmla="*/ 73458 w 1930330"/>
            <a:gd name="connsiteY1" fmla="*/ 0 h 440742"/>
            <a:gd name="connsiteX2" fmla="*/ 685763 w 1930330"/>
            <a:gd name="connsiteY2" fmla="*/ 0 h 440742"/>
            <a:gd name="connsiteX3" fmla="*/ 1280235 w 1930330"/>
            <a:gd name="connsiteY3" fmla="*/ 0 h 440742"/>
            <a:gd name="connsiteX4" fmla="*/ 1856872 w 1930330"/>
            <a:gd name="connsiteY4" fmla="*/ 0 h 440742"/>
            <a:gd name="connsiteX5" fmla="*/ 1930330 w 1930330"/>
            <a:gd name="connsiteY5" fmla="*/ 73458 h 440742"/>
            <a:gd name="connsiteX6" fmla="*/ 1930330 w 1930330"/>
            <a:gd name="connsiteY6" fmla="*/ 367284 h 440742"/>
            <a:gd name="connsiteX7" fmla="*/ 1856872 w 1930330"/>
            <a:gd name="connsiteY7" fmla="*/ 440742 h 440742"/>
            <a:gd name="connsiteX8" fmla="*/ 1244567 w 1930330"/>
            <a:gd name="connsiteY8" fmla="*/ 440742 h 440742"/>
            <a:gd name="connsiteX9" fmla="*/ 703598 w 1930330"/>
            <a:gd name="connsiteY9" fmla="*/ 440742 h 440742"/>
            <a:gd name="connsiteX10" fmla="*/ 73458 w 1930330"/>
            <a:gd name="connsiteY10" fmla="*/ 440742 h 440742"/>
            <a:gd name="connsiteX11" fmla="*/ 0 w 1930330"/>
            <a:gd name="connsiteY11" fmla="*/ 367284 h 440742"/>
            <a:gd name="connsiteX12" fmla="*/ 0 w 1930330"/>
            <a:gd name="connsiteY12" fmla="*/ 73458 h 44074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930330" h="440742" fill="none" extrusionOk="0">
              <a:moveTo>
                <a:pt x="0" y="73458"/>
              </a:moveTo>
              <a:cubicBezTo>
                <a:pt x="-5193" y="33741"/>
                <a:pt x="30060" y="-1951"/>
                <a:pt x="73458" y="0"/>
              </a:cubicBezTo>
              <a:cubicBezTo>
                <a:pt x="234952" y="-2872"/>
                <a:pt x="493973" y="15271"/>
                <a:pt x="685763" y="0"/>
              </a:cubicBezTo>
              <a:cubicBezTo>
                <a:pt x="877553" y="-15271"/>
                <a:pt x="1046112" y="50968"/>
                <a:pt x="1280235" y="0"/>
              </a:cubicBezTo>
              <a:cubicBezTo>
                <a:pt x="1514358" y="-50968"/>
                <a:pt x="1584405" y="65507"/>
                <a:pt x="1856872" y="0"/>
              </a:cubicBezTo>
              <a:cubicBezTo>
                <a:pt x="1894206" y="133"/>
                <a:pt x="1930803" y="32035"/>
                <a:pt x="1930330" y="73458"/>
              </a:cubicBezTo>
              <a:cubicBezTo>
                <a:pt x="1962280" y="144836"/>
                <a:pt x="1928796" y="265649"/>
                <a:pt x="1930330" y="367284"/>
              </a:cubicBezTo>
              <a:cubicBezTo>
                <a:pt x="1934343" y="415800"/>
                <a:pt x="1893749" y="442689"/>
                <a:pt x="1856872" y="440742"/>
              </a:cubicBezTo>
              <a:cubicBezTo>
                <a:pt x="1726167" y="457197"/>
                <a:pt x="1401290" y="408553"/>
                <a:pt x="1244567" y="440742"/>
              </a:cubicBezTo>
              <a:cubicBezTo>
                <a:pt x="1087844" y="472931"/>
                <a:pt x="895282" y="383574"/>
                <a:pt x="703598" y="440742"/>
              </a:cubicBezTo>
              <a:cubicBezTo>
                <a:pt x="511914" y="497910"/>
                <a:pt x="329076" y="373504"/>
                <a:pt x="73458" y="440742"/>
              </a:cubicBezTo>
              <a:cubicBezTo>
                <a:pt x="34859" y="441432"/>
                <a:pt x="3035" y="418076"/>
                <a:pt x="0" y="367284"/>
              </a:cubicBezTo>
              <a:cubicBezTo>
                <a:pt x="-34947" y="289868"/>
                <a:pt x="28075" y="210987"/>
                <a:pt x="0" y="73458"/>
              </a:cubicBezTo>
              <a:close/>
            </a:path>
            <a:path w="1930330" h="440742" stroke="0" extrusionOk="0">
              <a:moveTo>
                <a:pt x="0" y="73458"/>
              </a:moveTo>
              <a:cubicBezTo>
                <a:pt x="-6723" y="28741"/>
                <a:pt x="25562" y="2749"/>
                <a:pt x="73458" y="0"/>
              </a:cubicBezTo>
              <a:cubicBezTo>
                <a:pt x="324031" y="-71218"/>
                <a:pt x="484581" y="42900"/>
                <a:pt x="703598" y="0"/>
              </a:cubicBezTo>
              <a:cubicBezTo>
                <a:pt x="922615" y="-42900"/>
                <a:pt x="1155367" y="55782"/>
                <a:pt x="1280235" y="0"/>
              </a:cubicBezTo>
              <a:cubicBezTo>
                <a:pt x="1405103" y="-55782"/>
                <a:pt x="1705848" y="10502"/>
                <a:pt x="1856872" y="0"/>
              </a:cubicBezTo>
              <a:cubicBezTo>
                <a:pt x="1897139" y="-975"/>
                <a:pt x="1933334" y="21773"/>
                <a:pt x="1930330" y="73458"/>
              </a:cubicBezTo>
              <a:cubicBezTo>
                <a:pt x="1957544" y="158891"/>
                <a:pt x="1905170" y="263291"/>
                <a:pt x="1930330" y="367284"/>
              </a:cubicBezTo>
              <a:cubicBezTo>
                <a:pt x="1929746" y="402288"/>
                <a:pt x="1894381" y="444996"/>
                <a:pt x="1856872" y="440742"/>
              </a:cubicBezTo>
              <a:cubicBezTo>
                <a:pt x="1601058" y="473292"/>
                <a:pt x="1518456" y="380145"/>
                <a:pt x="1298069" y="440742"/>
              </a:cubicBezTo>
              <a:cubicBezTo>
                <a:pt x="1077682" y="501339"/>
                <a:pt x="969774" y="433090"/>
                <a:pt x="703598" y="440742"/>
              </a:cubicBezTo>
              <a:cubicBezTo>
                <a:pt x="437422" y="448394"/>
                <a:pt x="244757" y="384460"/>
                <a:pt x="73458" y="440742"/>
              </a:cubicBezTo>
              <a:cubicBezTo>
                <a:pt x="41015" y="432712"/>
                <a:pt x="2073" y="406517"/>
                <a:pt x="0" y="367284"/>
              </a:cubicBezTo>
              <a:cubicBezTo>
                <a:pt x="-4718" y="253468"/>
                <a:pt x="18411" y="183096"/>
                <a:pt x="0" y="73458"/>
              </a:cubicBezTo>
              <a:close/>
            </a:path>
          </a:pathLst>
        </a:custGeom>
        <a:solidFill>
          <a:srgbClr val="FF000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219033472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algn="l"/>
          <a:r>
            <a:rPr lang="tr-TR" sz="2400" b="1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  <a:cs typeface="+mn-cs"/>
            </a:rPr>
            <a:t>2- SINIF LİSTESİ</a:t>
          </a:r>
          <a:endParaRPr lang="tr-TR" sz="2400">
            <a:solidFill>
              <a:schemeClr val="bg1"/>
            </a:solidFill>
            <a:effectLst/>
            <a:latin typeface="Burbank Big Cd Bd" pitchFamily="50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1</xdr:col>
      <xdr:colOff>70714</xdr:colOff>
      <xdr:row>8</xdr:row>
      <xdr:rowOff>35382</xdr:rowOff>
    </xdr:from>
    <xdr:to>
      <xdr:col>7</xdr:col>
      <xdr:colOff>87473</xdr:colOff>
      <xdr:row>11</xdr:row>
      <xdr:rowOff>52335</xdr:rowOff>
    </xdr:to>
    <xdr:sp macro="" textlink="">
      <xdr:nvSpPr>
        <xdr:cNvPr id="5" name="Dikdörtgen: Köşeleri Yuvarlatılmış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311456" y="1961316"/>
          <a:ext cx="1911292" cy="487970"/>
        </a:xfrm>
        <a:custGeom>
          <a:avLst/>
          <a:gdLst>
            <a:gd name="connsiteX0" fmla="*/ 0 w 1911292"/>
            <a:gd name="connsiteY0" fmla="*/ 81330 h 487970"/>
            <a:gd name="connsiteX1" fmla="*/ 81330 w 1911292"/>
            <a:gd name="connsiteY1" fmla="*/ 0 h 487970"/>
            <a:gd name="connsiteX2" fmla="*/ 699180 w 1911292"/>
            <a:gd name="connsiteY2" fmla="*/ 0 h 487970"/>
            <a:gd name="connsiteX3" fmla="*/ 1247085 w 1911292"/>
            <a:gd name="connsiteY3" fmla="*/ 0 h 487970"/>
            <a:gd name="connsiteX4" fmla="*/ 1829962 w 1911292"/>
            <a:gd name="connsiteY4" fmla="*/ 0 h 487970"/>
            <a:gd name="connsiteX5" fmla="*/ 1911292 w 1911292"/>
            <a:gd name="connsiteY5" fmla="*/ 81330 h 487970"/>
            <a:gd name="connsiteX6" fmla="*/ 1911292 w 1911292"/>
            <a:gd name="connsiteY6" fmla="*/ 406640 h 487970"/>
            <a:gd name="connsiteX7" fmla="*/ 1829962 w 1911292"/>
            <a:gd name="connsiteY7" fmla="*/ 487970 h 487970"/>
            <a:gd name="connsiteX8" fmla="*/ 1299544 w 1911292"/>
            <a:gd name="connsiteY8" fmla="*/ 487970 h 487970"/>
            <a:gd name="connsiteX9" fmla="*/ 751639 w 1911292"/>
            <a:gd name="connsiteY9" fmla="*/ 487970 h 487970"/>
            <a:gd name="connsiteX10" fmla="*/ 81330 w 1911292"/>
            <a:gd name="connsiteY10" fmla="*/ 487970 h 487970"/>
            <a:gd name="connsiteX11" fmla="*/ 0 w 1911292"/>
            <a:gd name="connsiteY11" fmla="*/ 406640 h 487970"/>
            <a:gd name="connsiteX12" fmla="*/ 0 w 1911292"/>
            <a:gd name="connsiteY12" fmla="*/ 81330 h 48797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911292" h="487970" fill="none" extrusionOk="0">
              <a:moveTo>
                <a:pt x="0" y="81330"/>
              </a:moveTo>
              <a:cubicBezTo>
                <a:pt x="6443" y="34916"/>
                <a:pt x="41949" y="-11089"/>
                <a:pt x="81330" y="0"/>
              </a:cubicBezTo>
              <a:cubicBezTo>
                <a:pt x="243397" y="-63170"/>
                <a:pt x="538893" y="25276"/>
                <a:pt x="699180" y="0"/>
              </a:cubicBezTo>
              <a:cubicBezTo>
                <a:pt x="859467" y="-25276"/>
                <a:pt x="1016161" y="22111"/>
                <a:pt x="1247085" y="0"/>
              </a:cubicBezTo>
              <a:cubicBezTo>
                <a:pt x="1478010" y="-22111"/>
                <a:pt x="1669405" y="68455"/>
                <a:pt x="1829962" y="0"/>
              </a:cubicBezTo>
              <a:cubicBezTo>
                <a:pt x="1864996" y="8227"/>
                <a:pt x="1909843" y="34669"/>
                <a:pt x="1911292" y="81330"/>
              </a:cubicBezTo>
              <a:cubicBezTo>
                <a:pt x="1919464" y="209628"/>
                <a:pt x="1888604" y="317598"/>
                <a:pt x="1911292" y="406640"/>
              </a:cubicBezTo>
              <a:cubicBezTo>
                <a:pt x="1911553" y="462372"/>
                <a:pt x="1870848" y="481776"/>
                <a:pt x="1829962" y="487970"/>
              </a:cubicBezTo>
              <a:cubicBezTo>
                <a:pt x="1598575" y="544088"/>
                <a:pt x="1564184" y="435221"/>
                <a:pt x="1299544" y="487970"/>
              </a:cubicBezTo>
              <a:cubicBezTo>
                <a:pt x="1034904" y="540719"/>
                <a:pt x="925882" y="428020"/>
                <a:pt x="751639" y="487970"/>
              </a:cubicBezTo>
              <a:cubicBezTo>
                <a:pt x="577396" y="547920"/>
                <a:pt x="275300" y="451636"/>
                <a:pt x="81330" y="487970"/>
              </a:cubicBezTo>
              <a:cubicBezTo>
                <a:pt x="35665" y="486405"/>
                <a:pt x="-10704" y="450464"/>
                <a:pt x="0" y="406640"/>
              </a:cubicBezTo>
              <a:cubicBezTo>
                <a:pt x="-25423" y="317739"/>
                <a:pt x="17488" y="157555"/>
                <a:pt x="0" y="81330"/>
              </a:cubicBezTo>
              <a:close/>
            </a:path>
            <a:path w="1911292" h="487970" stroke="0" extrusionOk="0">
              <a:moveTo>
                <a:pt x="0" y="81330"/>
              </a:moveTo>
              <a:cubicBezTo>
                <a:pt x="7550" y="29805"/>
                <a:pt x="29176" y="-1829"/>
                <a:pt x="81330" y="0"/>
              </a:cubicBezTo>
              <a:cubicBezTo>
                <a:pt x="206036" y="-11606"/>
                <a:pt x="415078" y="25546"/>
                <a:pt x="611748" y="0"/>
              </a:cubicBezTo>
              <a:cubicBezTo>
                <a:pt x="808418" y="-25546"/>
                <a:pt x="1023975" y="56804"/>
                <a:pt x="1142167" y="0"/>
              </a:cubicBezTo>
              <a:cubicBezTo>
                <a:pt x="1260359" y="-56804"/>
                <a:pt x="1502501" y="8886"/>
                <a:pt x="1829962" y="0"/>
              </a:cubicBezTo>
              <a:cubicBezTo>
                <a:pt x="1876000" y="7064"/>
                <a:pt x="1911098" y="35288"/>
                <a:pt x="1911292" y="81330"/>
              </a:cubicBezTo>
              <a:cubicBezTo>
                <a:pt x="1946135" y="241809"/>
                <a:pt x="1901786" y="324376"/>
                <a:pt x="1911292" y="406640"/>
              </a:cubicBezTo>
              <a:cubicBezTo>
                <a:pt x="1914138" y="452183"/>
                <a:pt x="1872896" y="489132"/>
                <a:pt x="1829962" y="487970"/>
              </a:cubicBezTo>
              <a:cubicBezTo>
                <a:pt x="1573541" y="498511"/>
                <a:pt x="1419190" y="485409"/>
                <a:pt x="1282057" y="487970"/>
              </a:cubicBezTo>
              <a:cubicBezTo>
                <a:pt x="1144924" y="490531"/>
                <a:pt x="995451" y="425514"/>
                <a:pt x="734153" y="487970"/>
              </a:cubicBezTo>
              <a:cubicBezTo>
                <a:pt x="472855" y="550426"/>
                <a:pt x="221950" y="437777"/>
                <a:pt x="81330" y="487970"/>
              </a:cubicBezTo>
              <a:cubicBezTo>
                <a:pt x="44789" y="483851"/>
                <a:pt x="3146" y="439682"/>
                <a:pt x="0" y="406640"/>
              </a:cubicBezTo>
              <a:cubicBezTo>
                <a:pt x="-7753" y="332360"/>
                <a:pt x="33521" y="239945"/>
                <a:pt x="0" y="81330"/>
              </a:cubicBezTo>
              <a:close/>
            </a:path>
          </a:pathLst>
        </a:custGeom>
        <a:solidFill>
          <a:srgbClr val="FF000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825056982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algn="l"/>
          <a:r>
            <a:rPr lang="tr-TR" sz="2400" b="1">
              <a:solidFill>
                <a:schemeClr val="bg1"/>
              </a:solidFill>
              <a:latin typeface="Burbank Big Cd Bd" pitchFamily="50" charset="-94"/>
              <a:ea typeface="STHupo" panose="02010800040101010101" pitchFamily="2" charset="-122"/>
            </a:rPr>
            <a:t>3- KULLANICI BİLGİLERİ</a:t>
          </a:r>
        </a:p>
      </xdr:txBody>
    </xdr:sp>
    <xdr:clientData/>
  </xdr:twoCellAnchor>
  <xdr:twoCellAnchor>
    <xdr:from>
      <xdr:col>15</xdr:col>
      <xdr:colOff>42141</xdr:colOff>
      <xdr:row>8</xdr:row>
      <xdr:rowOff>54437</xdr:rowOff>
    </xdr:from>
    <xdr:to>
      <xdr:col>22</xdr:col>
      <xdr:colOff>59797</xdr:colOff>
      <xdr:row>11</xdr:row>
      <xdr:rowOff>112121</xdr:rowOff>
    </xdr:to>
    <xdr:sp macro="" textlink="">
      <xdr:nvSpPr>
        <xdr:cNvPr id="7" name="Dikdörtgen: Köşeleri Yuvarlatılmış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 bwMode="auto">
        <a:xfrm>
          <a:off x="4438295" y="1980371"/>
          <a:ext cx="1922656" cy="528701"/>
        </a:xfrm>
        <a:custGeom>
          <a:avLst/>
          <a:gdLst>
            <a:gd name="connsiteX0" fmla="*/ 0 w 1922656"/>
            <a:gd name="connsiteY0" fmla="*/ 88119 h 528701"/>
            <a:gd name="connsiteX1" fmla="*/ 88119 w 1922656"/>
            <a:gd name="connsiteY1" fmla="*/ 0 h 528701"/>
            <a:gd name="connsiteX2" fmla="*/ 705187 w 1922656"/>
            <a:gd name="connsiteY2" fmla="*/ 0 h 528701"/>
            <a:gd name="connsiteX3" fmla="*/ 1234933 w 1922656"/>
            <a:gd name="connsiteY3" fmla="*/ 0 h 528701"/>
            <a:gd name="connsiteX4" fmla="*/ 1834537 w 1922656"/>
            <a:gd name="connsiteY4" fmla="*/ 0 h 528701"/>
            <a:gd name="connsiteX5" fmla="*/ 1922656 w 1922656"/>
            <a:gd name="connsiteY5" fmla="*/ 88119 h 528701"/>
            <a:gd name="connsiteX6" fmla="*/ 1922656 w 1922656"/>
            <a:gd name="connsiteY6" fmla="*/ 440582 h 528701"/>
            <a:gd name="connsiteX7" fmla="*/ 1834537 w 1922656"/>
            <a:gd name="connsiteY7" fmla="*/ 528701 h 528701"/>
            <a:gd name="connsiteX8" fmla="*/ 1304790 w 1922656"/>
            <a:gd name="connsiteY8" fmla="*/ 528701 h 528701"/>
            <a:gd name="connsiteX9" fmla="*/ 757579 w 1922656"/>
            <a:gd name="connsiteY9" fmla="*/ 528701 h 528701"/>
            <a:gd name="connsiteX10" fmla="*/ 88119 w 1922656"/>
            <a:gd name="connsiteY10" fmla="*/ 528701 h 528701"/>
            <a:gd name="connsiteX11" fmla="*/ 0 w 1922656"/>
            <a:gd name="connsiteY11" fmla="*/ 440582 h 528701"/>
            <a:gd name="connsiteX12" fmla="*/ 0 w 1922656"/>
            <a:gd name="connsiteY12" fmla="*/ 88119 h 52870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922656" h="528701" fill="none" extrusionOk="0">
              <a:moveTo>
                <a:pt x="0" y="88119"/>
              </a:moveTo>
              <a:cubicBezTo>
                <a:pt x="4606" y="42096"/>
                <a:pt x="40079" y="-4904"/>
                <a:pt x="88119" y="0"/>
              </a:cubicBezTo>
              <a:cubicBezTo>
                <a:pt x="360614" y="-62107"/>
                <a:pt x="546888" y="73946"/>
                <a:pt x="705187" y="0"/>
              </a:cubicBezTo>
              <a:cubicBezTo>
                <a:pt x="863486" y="-73946"/>
                <a:pt x="1002794" y="36650"/>
                <a:pt x="1234933" y="0"/>
              </a:cubicBezTo>
              <a:cubicBezTo>
                <a:pt x="1467072" y="-36650"/>
                <a:pt x="1678530" y="5382"/>
                <a:pt x="1834537" y="0"/>
              </a:cubicBezTo>
              <a:cubicBezTo>
                <a:pt x="1882166" y="-3476"/>
                <a:pt x="1931728" y="33002"/>
                <a:pt x="1922656" y="88119"/>
              </a:cubicBezTo>
              <a:cubicBezTo>
                <a:pt x="1949733" y="178432"/>
                <a:pt x="1909891" y="277379"/>
                <a:pt x="1922656" y="440582"/>
              </a:cubicBezTo>
              <a:cubicBezTo>
                <a:pt x="1922175" y="482226"/>
                <a:pt x="1888799" y="539477"/>
                <a:pt x="1834537" y="528701"/>
              </a:cubicBezTo>
              <a:cubicBezTo>
                <a:pt x="1585937" y="589295"/>
                <a:pt x="1555301" y="513717"/>
                <a:pt x="1304790" y="528701"/>
              </a:cubicBezTo>
              <a:cubicBezTo>
                <a:pt x="1054279" y="543685"/>
                <a:pt x="975462" y="500243"/>
                <a:pt x="757579" y="528701"/>
              </a:cubicBezTo>
              <a:cubicBezTo>
                <a:pt x="539696" y="557159"/>
                <a:pt x="422181" y="465617"/>
                <a:pt x="88119" y="528701"/>
              </a:cubicBezTo>
              <a:cubicBezTo>
                <a:pt x="38887" y="533133"/>
                <a:pt x="9468" y="493952"/>
                <a:pt x="0" y="440582"/>
              </a:cubicBezTo>
              <a:cubicBezTo>
                <a:pt x="-21603" y="308269"/>
                <a:pt x="2611" y="255777"/>
                <a:pt x="0" y="88119"/>
              </a:cubicBezTo>
              <a:close/>
            </a:path>
            <a:path w="1922656" h="528701" stroke="0" extrusionOk="0">
              <a:moveTo>
                <a:pt x="0" y="88119"/>
              </a:moveTo>
              <a:cubicBezTo>
                <a:pt x="9364" y="49084"/>
                <a:pt x="32339" y="-8136"/>
                <a:pt x="88119" y="0"/>
              </a:cubicBezTo>
              <a:cubicBezTo>
                <a:pt x="333121" y="-52862"/>
                <a:pt x="442032" y="19420"/>
                <a:pt x="635330" y="0"/>
              </a:cubicBezTo>
              <a:cubicBezTo>
                <a:pt x="828628" y="-19420"/>
                <a:pt x="924169" y="18667"/>
                <a:pt x="1200005" y="0"/>
              </a:cubicBezTo>
              <a:cubicBezTo>
                <a:pt x="1475841" y="-18667"/>
                <a:pt x="1542491" y="34296"/>
                <a:pt x="1834537" y="0"/>
              </a:cubicBezTo>
              <a:cubicBezTo>
                <a:pt x="1873908" y="11078"/>
                <a:pt x="1920501" y="38962"/>
                <a:pt x="1922656" y="88119"/>
              </a:cubicBezTo>
              <a:cubicBezTo>
                <a:pt x="1934512" y="173140"/>
                <a:pt x="1915493" y="365422"/>
                <a:pt x="1922656" y="440582"/>
              </a:cubicBezTo>
              <a:cubicBezTo>
                <a:pt x="1920198" y="485460"/>
                <a:pt x="1886281" y="520757"/>
                <a:pt x="1834537" y="528701"/>
              </a:cubicBezTo>
              <a:cubicBezTo>
                <a:pt x="1640388" y="551842"/>
                <a:pt x="1448973" y="463797"/>
                <a:pt x="1234933" y="528701"/>
              </a:cubicBezTo>
              <a:cubicBezTo>
                <a:pt x="1020893" y="593605"/>
                <a:pt x="828636" y="470409"/>
                <a:pt x="705187" y="528701"/>
              </a:cubicBezTo>
              <a:cubicBezTo>
                <a:pt x="581738" y="586993"/>
                <a:pt x="358703" y="460410"/>
                <a:pt x="88119" y="528701"/>
              </a:cubicBezTo>
              <a:cubicBezTo>
                <a:pt x="44982" y="530671"/>
                <a:pt x="-2738" y="484445"/>
                <a:pt x="0" y="440582"/>
              </a:cubicBezTo>
              <a:cubicBezTo>
                <a:pt x="-35892" y="296684"/>
                <a:pt x="35302" y="188813"/>
                <a:pt x="0" y="88119"/>
              </a:cubicBezTo>
              <a:close/>
            </a:path>
          </a:pathLst>
        </a:custGeom>
        <a:solidFill>
          <a:srgbClr val="92D05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07243223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050" b="0">
              <a:solidFill>
                <a:schemeClr val="bg1"/>
              </a:solidFill>
              <a:effectLst/>
              <a:latin typeface="Abadi" panose="020B0604020104020204" pitchFamily="34" charset="0"/>
              <a:ea typeface="STHupo" panose="02010800040101010101" pitchFamily="2" charset="-122"/>
              <a:cs typeface="+mn-cs"/>
            </a:rPr>
            <a:t>Açık</a:t>
          </a:r>
          <a:r>
            <a:rPr lang="tr-TR" sz="1050" b="0" baseline="0">
              <a:solidFill>
                <a:schemeClr val="bg1"/>
              </a:solidFill>
              <a:effectLst/>
              <a:latin typeface="Abadi" panose="020B0604020104020204" pitchFamily="34" charset="0"/>
              <a:ea typeface="STHupo" panose="02010800040101010101" pitchFamily="2" charset="-122"/>
              <a:cs typeface="+mn-cs"/>
            </a:rPr>
            <a:t> uçlu iNKILAP TARİHİ YAZILILARI</a:t>
          </a:r>
          <a:endParaRPr lang="tr-TR" sz="1800" b="0">
            <a:solidFill>
              <a:schemeClr val="bg1"/>
            </a:solidFill>
            <a:effectLst/>
            <a:latin typeface="Abadi" panose="020B0604020104020204" pitchFamily="34" charset="0"/>
            <a:ea typeface="STHupo" panose="02010800040101010101" pitchFamily="2" charset="-122"/>
          </a:endParaRPr>
        </a:p>
      </xdr:txBody>
    </xdr:sp>
    <xdr:clientData/>
  </xdr:twoCellAnchor>
  <xdr:twoCellAnchor>
    <xdr:from>
      <xdr:col>23</xdr:col>
      <xdr:colOff>68806</xdr:colOff>
      <xdr:row>8</xdr:row>
      <xdr:rowOff>109164</xdr:rowOff>
    </xdr:from>
    <xdr:to>
      <xdr:col>26</xdr:col>
      <xdr:colOff>334945</xdr:colOff>
      <xdr:row>12</xdr:row>
      <xdr:rowOff>20934</xdr:rowOff>
    </xdr:to>
    <xdr:sp macro="" textlink="">
      <xdr:nvSpPr>
        <xdr:cNvPr id="8" name="Dikdörtgen: Köşeleri Yuvarlatılmış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6537432" y="2035098"/>
          <a:ext cx="2087403" cy="539792"/>
        </a:xfrm>
        <a:custGeom>
          <a:avLst/>
          <a:gdLst>
            <a:gd name="connsiteX0" fmla="*/ 0 w 2087403"/>
            <a:gd name="connsiteY0" fmla="*/ 89967 h 539792"/>
            <a:gd name="connsiteX1" fmla="*/ 89967 w 2087403"/>
            <a:gd name="connsiteY1" fmla="*/ 0 h 539792"/>
            <a:gd name="connsiteX2" fmla="*/ 528685 w 2087403"/>
            <a:gd name="connsiteY2" fmla="*/ 0 h 539792"/>
            <a:gd name="connsiteX3" fmla="*/ 986477 w 2087403"/>
            <a:gd name="connsiteY3" fmla="*/ 0 h 539792"/>
            <a:gd name="connsiteX4" fmla="*/ 1463345 w 2087403"/>
            <a:gd name="connsiteY4" fmla="*/ 0 h 539792"/>
            <a:gd name="connsiteX5" fmla="*/ 1997436 w 2087403"/>
            <a:gd name="connsiteY5" fmla="*/ 0 h 539792"/>
            <a:gd name="connsiteX6" fmla="*/ 2087403 w 2087403"/>
            <a:gd name="connsiteY6" fmla="*/ 89967 h 539792"/>
            <a:gd name="connsiteX7" fmla="*/ 2087403 w 2087403"/>
            <a:gd name="connsiteY7" fmla="*/ 449825 h 539792"/>
            <a:gd name="connsiteX8" fmla="*/ 1997436 w 2087403"/>
            <a:gd name="connsiteY8" fmla="*/ 539792 h 539792"/>
            <a:gd name="connsiteX9" fmla="*/ 1577793 w 2087403"/>
            <a:gd name="connsiteY9" fmla="*/ 539792 h 539792"/>
            <a:gd name="connsiteX10" fmla="*/ 1100926 w 2087403"/>
            <a:gd name="connsiteY10" fmla="*/ 539792 h 539792"/>
            <a:gd name="connsiteX11" fmla="*/ 604984 w 2087403"/>
            <a:gd name="connsiteY11" fmla="*/ 539792 h 539792"/>
            <a:gd name="connsiteX12" fmla="*/ 89967 w 2087403"/>
            <a:gd name="connsiteY12" fmla="*/ 539792 h 539792"/>
            <a:gd name="connsiteX13" fmla="*/ 0 w 2087403"/>
            <a:gd name="connsiteY13" fmla="*/ 449825 h 539792"/>
            <a:gd name="connsiteX14" fmla="*/ 0 w 2087403"/>
            <a:gd name="connsiteY14" fmla="*/ 89967 h 53979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087403" h="539792" fill="none" extrusionOk="0">
              <a:moveTo>
                <a:pt x="0" y="89967"/>
              </a:moveTo>
              <a:cubicBezTo>
                <a:pt x="-2766" y="52717"/>
                <a:pt x="33812" y="-3497"/>
                <a:pt x="89967" y="0"/>
              </a:cubicBezTo>
              <a:cubicBezTo>
                <a:pt x="221256" y="-4071"/>
                <a:pt x="368129" y="39587"/>
                <a:pt x="528685" y="0"/>
              </a:cubicBezTo>
              <a:cubicBezTo>
                <a:pt x="689241" y="-39587"/>
                <a:pt x="849990" y="10986"/>
                <a:pt x="986477" y="0"/>
              </a:cubicBezTo>
              <a:cubicBezTo>
                <a:pt x="1122964" y="-10986"/>
                <a:pt x="1267318" y="23750"/>
                <a:pt x="1463345" y="0"/>
              </a:cubicBezTo>
              <a:cubicBezTo>
                <a:pt x="1659372" y="-23750"/>
                <a:pt x="1780662" y="6135"/>
                <a:pt x="1997436" y="0"/>
              </a:cubicBezTo>
              <a:cubicBezTo>
                <a:pt x="2051721" y="11952"/>
                <a:pt x="2094594" y="41827"/>
                <a:pt x="2087403" y="89967"/>
              </a:cubicBezTo>
              <a:cubicBezTo>
                <a:pt x="2087871" y="162056"/>
                <a:pt x="2057232" y="357866"/>
                <a:pt x="2087403" y="449825"/>
              </a:cubicBezTo>
              <a:cubicBezTo>
                <a:pt x="2089216" y="496906"/>
                <a:pt x="2039871" y="533659"/>
                <a:pt x="1997436" y="539792"/>
              </a:cubicBezTo>
              <a:cubicBezTo>
                <a:pt x="1809283" y="549973"/>
                <a:pt x="1710381" y="531563"/>
                <a:pt x="1577793" y="539792"/>
              </a:cubicBezTo>
              <a:cubicBezTo>
                <a:pt x="1445205" y="548021"/>
                <a:pt x="1256829" y="497486"/>
                <a:pt x="1100926" y="539792"/>
              </a:cubicBezTo>
              <a:cubicBezTo>
                <a:pt x="945023" y="582098"/>
                <a:pt x="755328" y="480315"/>
                <a:pt x="604984" y="539792"/>
              </a:cubicBezTo>
              <a:cubicBezTo>
                <a:pt x="454640" y="599269"/>
                <a:pt x="194084" y="496506"/>
                <a:pt x="89967" y="539792"/>
              </a:cubicBezTo>
              <a:cubicBezTo>
                <a:pt x="35941" y="541778"/>
                <a:pt x="-5514" y="500412"/>
                <a:pt x="0" y="449825"/>
              </a:cubicBezTo>
              <a:cubicBezTo>
                <a:pt x="-35415" y="287918"/>
                <a:pt x="4244" y="256122"/>
                <a:pt x="0" y="89967"/>
              </a:cubicBezTo>
              <a:close/>
            </a:path>
            <a:path w="2087403" h="539792" stroke="0" extrusionOk="0">
              <a:moveTo>
                <a:pt x="0" y="89967"/>
              </a:moveTo>
              <a:cubicBezTo>
                <a:pt x="-1606" y="42621"/>
                <a:pt x="44244" y="-6739"/>
                <a:pt x="89967" y="0"/>
              </a:cubicBezTo>
              <a:cubicBezTo>
                <a:pt x="338148" y="-15127"/>
                <a:pt x="354229" y="58644"/>
                <a:pt x="604984" y="0"/>
              </a:cubicBezTo>
              <a:cubicBezTo>
                <a:pt x="855739" y="-58644"/>
                <a:pt x="909253" y="27599"/>
                <a:pt x="1120000" y="0"/>
              </a:cubicBezTo>
              <a:cubicBezTo>
                <a:pt x="1330747" y="-27599"/>
                <a:pt x="1442263" y="39981"/>
                <a:pt x="1539643" y="0"/>
              </a:cubicBezTo>
              <a:cubicBezTo>
                <a:pt x="1637023" y="-39981"/>
                <a:pt x="1885188" y="21276"/>
                <a:pt x="1997436" y="0"/>
              </a:cubicBezTo>
              <a:cubicBezTo>
                <a:pt x="2033310" y="4810"/>
                <a:pt x="2087851" y="38243"/>
                <a:pt x="2087403" y="89967"/>
              </a:cubicBezTo>
              <a:cubicBezTo>
                <a:pt x="2106900" y="196334"/>
                <a:pt x="2083431" y="339943"/>
                <a:pt x="2087403" y="449825"/>
              </a:cubicBezTo>
              <a:cubicBezTo>
                <a:pt x="2081864" y="488759"/>
                <a:pt x="2038499" y="538123"/>
                <a:pt x="1997436" y="539792"/>
              </a:cubicBezTo>
              <a:cubicBezTo>
                <a:pt x="1833718" y="580441"/>
                <a:pt x="1738422" y="519712"/>
                <a:pt x="1558718" y="539792"/>
              </a:cubicBezTo>
              <a:cubicBezTo>
                <a:pt x="1379014" y="559872"/>
                <a:pt x="1272511" y="529827"/>
                <a:pt x="1043702" y="539792"/>
              </a:cubicBezTo>
              <a:cubicBezTo>
                <a:pt x="814893" y="549757"/>
                <a:pt x="803729" y="536360"/>
                <a:pt x="585909" y="539792"/>
              </a:cubicBezTo>
              <a:cubicBezTo>
                <a:pt x="368089" y="543224"/>
                <a:pt x="245431" y="489894"/>
                <a:pt x="89967" y="539792"/>
              </a:cubicBezTo>
              <a:cubicBezTo>
                <a:pt x="40537" y="538077"/>
                <a:pt x="-2813" y="487809"/>
                <a:pt x="0" y="449825"/>
              </a:cubicBezTo>
              <a:cubicBezTo>
                <a:pt x="-34013" y="291749"/>
                <a:pt x="42700" y="206634"/>
                <a:pt x="0" y="89967"/>
              </a:cubicBezTo>
              <a:close/>
            </a:path>
          </a:pathLst>
        </a:custGeom>
        <a:solidFill>
          <a:srgbClr val="92D05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3372381039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050" b="0">
              <a:solidFill>
                <a:schemeClr val="bg1"/>
              </a:solidFill>
              <a:effectLst/>
              <a:latin typeface="Abadi" panose="020B0604020104020204" pitchFamily="34" charset="0"/>
              <a:ea typeface="STHupo" panose="02010800040101010101" pitchFamily="2" charset="-122"/>
            </a:rPr>
            <a:t>Açık</a:t>
          </a:r>
          <a:r>
            <a:rPr lang="tr-TR" sz="1050" b="0" baseline="0">
              <a:solidFill>
                <a:schemeClr val="bg1"/>
              </a:solidFill>
              <a:effectLst/>
              <a:latin typeface="Abadi" panose="020B0604020104020204" pitchFamily="34" charset="0"/>
              <a:ea typeface="STHupo" panose="02010800040101010101" pitchFamily="2" charset="-122"/>
            </a:rPr>
            <a:t> uçlu SOSYAL BİLGİLER YAZILILARI</a:t>
          </a:r>
          <a:endParaRPr lang="tr-TR" sz="1050" b="0">
            <a:solidFill>
              <a:schemeClr val="bg1"/>
            </a:solidFill>
            <a:effectLst/>
            <a:latin typeface="Abadi" panose="020B0604020104020204" pitchFamily="34" charset="0"/>
            <a:ea typeface="STHupo" panose="02010800040101010101" pitchFamily="2" charset="-122"/>
          </a:endParaRPr>
        </a:p>
      </xdr:txBody>
    </xdr:sp>
    <xdr:clientData/>
  </xdr:twoCellAnchor>
  <xdr:twoCellAnchor>
    <xdr:from>
      <xdr:col>7</xdr:col>
      <xdr:colOff>249200</xdr:colOff>
      <xdr:row>8</xdr:row>
      <xdr:rowOff>40736</xdr:rowOff>
    </xdr:from>
    <xdr:to>
      <xdr:col>14</xdr:col>
      <xdr:colOff>179015</xdr:colOff>
      <xdr:row>11</xdr:row>
      <xdr:rowOff>73268</xdr:rowOff>
    </xdr:to>
    <xdr:sp macro="" textlink="">
      <xdr:nvSpPr>
        <xdr:cNvPr id="10" name="Dikdörtgen: Köşeleri Yuvarlatılmış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 bwMode="auto">
        <a:xfrm>
          <a:off x="2384475" y="1966670"/>
          <a:ext cx="1908084" cy="503549"/>
        </a:xfrm>
        <a:custGeom>
          <a:avLst/>
          <a:gdLst>
            <a:gd name="connsiteX0" fmla="*/ 0 w 1908084"/>
            <a:gd name="connsiteY0" fmla="*/ 83927 h 503549"/>
            <a:gd name="connsiteX1" fmla="*/ 83927 w 1908084"/>
            <a:gd name="connsiteY1" fmla="*/ 0 h 503549"/>
            <a:gd name="connsiteX2" fmla="*/ 611797 w 1908084"/>
            <a:gd name="connsiteY2" fmla="*/ 0 h 503549"/>
            <a:gd name="connsiteX3" fmla="*/ 1174471 w 1908084"/>
            <a:gd name="connsiteY3" fmla="*/ 0 h 503549"/>
            <a:gd name="connsiteX4" fmla="*/ 1824157 w 1908084"/>
            <a:gd name="connsiteY4" fmla="*/ 0 h 503549"/>
            <a:gd name="connsiteX5" fmla="*/ 1908084 w 1908084"/>
            <a:gd name="connsiteY5" fmla="*/ 83927 h 503549"/>
            <a:gd name="connsiteX6" fmla="*/ 1908084 w 1908084"/>
            <a:gd name="connsiteY6" fmla="*/ 419622 h 503549"/>
            <a:gd name="connsiteX7" fmla="*/ 1824157 w 1908084"/>
            <a:gd name="connsiteY7" fmla="*/ 503549 h 503549"/>
            <a:gd name="connsiteX8" fmla="*/ 1296287 w 1908084"/>
            <a:gd name="connsiteY8" fmla="*/ 503549 h 503549"/>
            <a:gd name="connsiteX9" fmla="*/ 751015 w 1908084"/>
            <a:gd name="connsiteY9" fmla="*/ 503549 h 503549"/>
            <a:gd name="connsiteX10" fmla="*/ 83927 w 1908084"/>
            <a:gd name="connsiteY10" fmla="*/ 503549 h 503549"/>
            <a:gd name="connsiteX11" fmla="*/ 0 w 1908084"/>
            <a:gd name="connsiteY11" fmla="*/ 419622 h 503549"/>
            <a:gd name="connsiteX12" fmla="*/ 0 w 1908084"/>
            <a:gd name="connsiteY12" fmla="*/ 83927 h 50354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908084" h="503549" fill="none" extrusionOk="0">
              <a:moveTo>
                <a:pt x="0" y="83927"/>
              </a:moveTo>
              <a:cubicBezTo>
                <a:pt x="7843" y="42314"/>
                <a:pt x="25613" y="5617"/>
                <a:pt x="83927" y="0"/>
              </a:cubicBezTo>
              <a:cubicBezTo>
                <a:pt x="287496" y="-6531"/>
                <a:pt x="405049" y="17717"/>
                <a:pt x="611797" y="0"/>
              </a:cubicBezTo>
              <a:cubicBezTo>
                <a:pt x="818545" y="-17717"/>
                <a:pt x="1031930" y="58646"/>
                <a:pt x="1174471" y="0"/>
              </a:cubicBezTo>
              <a:cubicBezTo>
                <a:pt x="1317012" y="-58646"/>
                <a:pt x="1649538" y="27250"/>
                <a:pt x="1824157" y="0"/>
              </a:cubicBezTo>
              <a:cubicBezTo>
                <a:pt x="1870161" y="7151"/>
                <a:pt x="1913319" y="35665"/>
                <a:pt x="1908084" y="83927"/>
              </a:cubicBezTo>
              <a:cubicBezTo>
                <a:pt x="1918208" y="151818"/>
                <a:pt x="1872432" y="271473"/>
                <a:pt x="1908084" y="419622"/>
              </a:cubicBezTo>
              <a:cubicBezTo>
                <a:pt x="1913678" y="465219"/>
                <a:pt x="1868427" y="493803"/>
                <a:pt x="1824157" y="503549"/>
              </a:cubicBezTo>
              <a:cubicBezTo>
                <a:pt x="1653406" y="555470"/>
                <a:pt x="1494886" y="489168"/>
                <a:pt x="1296287" y="503549"/>
              </a:cubicBezTo>
              <a:cubicBezTo>
                <a:pt x="1097688" y="517930"/>
                <a:pt x="961303" y="476660"/>
                <a:pt x="751015" y="503549"/>
              </a:cubicBezTo>
              <a:cubicBezTo>
                <a:pt x="540727" y="530438"/>
                <a:pt x="376066" y="476968"/>
                <a:pt x="83927" y="503549"/>
              </a:cubicBezTo>
              <a:cubicBezTo>
                <a:pt x="40287" y="502299"/>
                <a:pt x="8043" y="456129"/>
                <a:pt x="0" y="419622"/>
              </a:cubicBezTo>
              <a:cubicBezTo>
                <a:pt x="-2687" y="318903"/>
                <a:pt x="30204" y="154277"/>
                <a:pt x="0" y="83927"/>
              </a:cubicBezTo>
              <a:close/>
            </a:path>
            <a:path w="1908084" h="503549" stroke="0" extrusionOk="0">
              <a:moveTo>
                <a:pt x="0" y="83927"/>
              </a:moveTo>
              <a:cubicBezTo>
                <a:pt x="1697" y="32169"/>
                <a:pt x="37431" y="6364"/>
                <a:pt x="83927" y="0"/>
              </a:cubicBezTo>
              <a:cubicBezTo>
                <a:pt x="205800" y="-41719"/>
                <a:pt x="492561" y="47573"/>
                <a:pt x="611797" y="0"/>
              </a:cubicBezTo>
              <a:cubicBezTo>
                <a:pt x="731033" y="-47573"/>
                <a:pt x="1056917" y="66584"/>
                <a:pt x="1226678" y="0"/>
              </a:cubicBezTo>
              <a:cubicBezTo>
                <a:pt x="1396439" y="-66584"/>
                <a:pt x="1527596" y="52082"/>
                <a:pt x="1824157" y="0"/>
              </a:cubicBezTo>
              <a:cubicBezTo>
                <a:pt x="1880598" y="-3828"/>
                <a:pt x="1905786" y="32329"/>
                <a:pt x="1908084" y="83927"/>
              </a:cubicBezTo>
              <a:cubicBezTo>
                <a:pt x="1939397" y="218386"/>
                <a:pt x="1898775" y="335998"/>
                <a:pt x="1908084" y="419622"/>
              </a:cubicBezTo>
              <a:cubicBezTo>
                <a:pt x="1918496" y="466491"/>
                <a:pt x="1864094" y="500001"/>
                <a:pt x="1824157" y="503549"/>
              </a:cubicBezTo>
              <a:cubicBezTo>
                <a:pt x="1608189" y="505834"/>
                <a:pt x="1469697" y="440053"/>
                <a:pt x="1244080" y="503549"/>
              </a:cubicBezTo>
              <a:cubicBezTo>
                <a:pt x="1018463" y="567045"/>
                <a:pt x="936708" y="463369"/>
                <a:pt x="664004" y="503549"/>
              </a:cubicBezTo>
              <a:cubicBezTo>
                <a:pt x="391300" y="543729"/>
                <a:pt x="205858" y="464761"/>
                <a:pt x="83927" y="503549"/>
              </a:cubicBezTo>
              <a:cubicBezTo>
                <a:pt x="33712" y="506027"/>
                <a:pt x="3110" y="473770"/>
                <a:pt x="0" y="419622"/>
              </a:cubicBezTo>
              <a:cubicBezTo>
                <a:pt x="-26906" y="257807"/>
                <a:pt x="4094" y="236394"/>
                <a:pt x="0" y="83927"/>
              </a:cubicBezTo>
              <a:close/>
            </a:path>
          </a:pathLst>
        </a:custGeom>
        <a:solidFill>
          <a:srgbClr val="FF000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347286643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050" b="1">
              <a:solidFill>
                <a:schemeClr val="bg1"/>
              </a:solidFill>
              <a:effectLst/>
              <a:latin typeface="+mn-lt"/>
              <a:ea typeface="STHupo" panose="02010800040101010101" pitchFamily="2" charset="-122"/>
            </a:rPr>
            <a:t>muammeraslan@gmail.com</a:t>
          </a:r>
        </a:p>
      </xdr:txBody>
    </xdr:sp>
    <xdr:clientData/>
  </xdr:twoCellAnchor>
  <xdr:twoCellAnchor>
    <xdr:from>
      <xdr:col>15</xdr:col>
      <xdr:colOff>45328</xdr:colOff>
      <xdr:row>4</xdr:row>
      <xdr:rowOff>76211</xdr:rowOff>
    </xdr:from>
    <xdr:to>
      <xdr:col>22</xdr:col>
      <xdr:colOff>83736</xdr:colOff>
      <xdr:row>7</xdr:row>
      <xdr:rowOff>24978</xdr:rowOff>
    </xdr:to>
    <xdr:sp macro="" textlink="">
      <xdr:nvSpPr>
        <xdr:cNvPr id="11" name="Dikdörtgen: Köşeleri Yuvarlatılmış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 bwMode="auto">
        <a:xfrm>
          <a:off x="4441482" y="1321788"/>
          <a:ext cx="1943408" cy="472119"/>
        </a:xfrm>
        <a:custGeom>
          <a:avLst/>
          <a:gdLst>
            <a:gd name="connsiteX0" fmla="*/ 0 w 1943408"/>
            <a:gd name="connsiteY0" fmla="*/ 78688 h 472119"/>
            <a:gd name="connsiteX1" fmla="*/ 78688 w 1943408"/>
            <a:gd name="connsiteY1" fmla="*/ 0 h 472119"/>
            <a:gd name="connsiteX2" fmla="*/ 674032 w 1943408"/>
            <a:gd name="connsiteY2" fmla="*/ 0 h 472119"/>
            <a:gd name="connsiteX3" fmla="*/ 1287236 w 1943408"/>
            <a:gd name="connsiteY3" fmla="*/ 0 h 472119"/>
            <a:gd name="connsiteX4" fmla="*/ 1864720 w 1943408"/>
            <a:gd name="connsiteY4" fmla="*/ 0 h 472119"/>
            <a:gd name="connsiteX5" fmla="*/ 1943408 w 1943408"/>
            <a:gd name="connsiteY5" fmla="*/ 78688 h 472119"/>
            <a:gd name="connsiteX6" fmla="*/ 1943408 w 1943408"/>
            <a:gd name="connsiteY6" fmla="*/ 393431 h 472119"/>
            <a:gd name="connsiteX7" fmla="*/ 1864720 w 1943408"/>
            <a:gd name="connsiteY7" fmla="*/ 472119 h 472119"/>
            <a:gd name="connsiteX8" fmla="*/ 1305097 w 1943408"/>
            <a:gd name="connsiteY8" fmla="*/ 472119 h 472119"/>
            <a:gd name="connsiteX9" fmla="*/ 763334 w 1943408"/>
            <a:gd name="connsiteY9" fmla="*/ 472119 h 472119"/>
            <a:gd name="connsiteX10" fmla="*/ 78688 w 1943408"/>
            <a:gd name="connsiteY10" fmla="*/ 472119 h 472119"/>
            <a:gd name="connsiteX11" fmla="*/ 0 w 1943408"/>
            <a:gd name="connsiteY11" fmla="*/ 393431 h 472119"/>
            <a:gd name="connsiteX12" fmla="*/ 0 w 1943408"/>
            <a:gd name="connsiteY12" fmla="*/ 78688 h 47211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943408" h="472119" fill="none" extrusionOk="0">
              <a:moveTo>
                <a:pt x="0" y="78688"/>
              </a:moveTo>
              <a:cubicBezTo>
                <a:pt x="-1229" y="31092"/>
                <a:pt x="32666" y="-3007"/>
                <a:pt x="78688" y="0"/>
              </a:cubicBezTo>
              <a:cubicBezTo>
                <a:pt x="245989" y="-69596"/>
                <a:pt x="432597" y="1599"/>
                <a:pt x="674032" y="0"/>
              </a:cubicBezTo>
              <a:cubicBezTo>
                <a:pt x="915467" y="-1599"/>
                <a:pt x="1114253" y="71009"/>
                <a:pt x="1287236" y="0"/>
              </a:cubicBezTo>
              <a:cubicBezTo>
                <a:pt x="1460219" y="-71009"/>
                <a:pt x="1609396" y="29262"/>
                <a:pt x="1864720" y="0"/>
              </a:cubicBezTo>
              <a:cubicBezTo>
                <a:pt x="1919414" y="3222"/>
                <a:pt x="1934747" y="33477"/>
                <a:pt x="1943408" y="78688"/>
              </a:cubicBezTo>
              <a:cubicBezTo>
                <a:pt x="1958071" y="215039"/>
                <a:pt x="1921962" y="262996"/>
                <a:pt x="1943408" y="393431"/>
              </a:cubicBezTo>
              <a:cubicBezTo>
                <a:pt x="1935364" y="445002"/>
                <a:pt x="1914061" y="461863"/>
                <a:pt x="1864720" y="472119"/>
              </a:cubicBezTo>
              <a:cubicBezTo>
                <a:pt x="1633166" y="483259"/>
                <a:pt x="1515772" y="431341"/>
                <a:pt x="1305097" y="472119"/>
              </a:cubicBezTo>
              <a:cubicBezTo>
                <a:pt x="1094422" y="512897"/>
                <a:pt x="987893" y="417896"/>
                <a:pt x="763334" y="472119"/>
              </a:cubicBezTo>
              <a:cubicBezTo>
                <a:pt x="538775" y="526342"/>
                <a:pt x="240618" y="392774"/>
                <a:pt x="78688" y="472119"/>
              </a:cubicBezTo>
              <a:cubicBezTo>
                <a:pt x="38854" y="460314"/>
                <a:pt x="-2518" y="448353"/>
                <a:pt x="0" y="393431"/>
              </a:cubicBezTo>
              <a:cubicBezTo>
                <a:pt x="-9606" y="281294"/>
                <a:pt x="21732" y="179650"/>
                <a:pt x="0" y="78688"/>
              </a:cubicBezTo>
              <a:close/>
            </a:path>
            <a:path w="1943408" h="472119" stroke="0" extrusionOk="0">
              <a:moveTo>
                <a:pt x="0" y="78688"/>
              </a:moveTo>
              <a:cubicBezTo>
                <a:pt x="4324" y="35981"/>
                <a:pt x="38126" y="-574"/>
                <a:pt x="78688" y="0"/>
              </a:cubicBezTo>
              <a:cubicBezTo>
                <a:pt x="237086" y="-52076"/>
                <a:pt x="405572" y="65763"/>
                <a:pt x="638311" y="0"/>
              </a:cubicBezTo>
              <a:cubicBezTo>
                <a:pt x="871050" y="-65763"/>
                <a:pt x="962491" y="51750"/>
                <a:pt x="1269376" y="0"/>
              </a:cubicBezTo>
              <a:cubicBezTo>
                <a:pt x="1576261" y="-51750"/>
                <a:pt x="1620656" y="17438"/>
                <a:pt x="1864720" y="0"/>
              </a:cubicBezTo>
              <a:cubicBezTo>
                <a:pt x="1899090" y="1049"/>
                <a:pt x="1940755" y="37639"/>
                <a:pt x="1943408" y="78688"/>
              </a:cubicBezTo>
              <a:cubicBezTo>
                <a:pt x="1943873" y="142918"/>
                <a:pt x="1911868" y="313759"/>
                <a:pt x="1943408" y="393431"/>
              </a:cubicBezTo>
              <a:cubicBezTo>
                <a:pt x="1941998" y="443176"/>
                <a:pt x="1903419" y="468868"/>
                <a:pt x="1864720" y="472119"/>
              </a:cubicBezTo>
              <a:cubicBezTo>
                <a:pt x="1628376" y="494280"/>
                <a:pt x="1480422" y="436652"/>
                <a:pt x="1322957" y="472119"/>
              </a:cubicBezTo>
              <a:cubicBezTo>
                <a:pt x="1165492" y="507586"/>
                <a:pt x="884227" y="470420"/>
                <a:pt x="745473" y="472119"/>
              </a:cubicBezTo>
              <a:cubicBezTo>
                <a:pt x="606719" y="473818"/>
                <a:pt x="302773" y="426878"/>
                <a:pt x="78688" y="472119"/>
              </a:cubicBezTo>
              <a:cubicBezTo>
                <a:pt x="28968" y="466403"/>
                <a:pt x="5297" y="425534"/>
                <a:pt x="0" y="393431"/>
              </a:cubicBezTo>
              <a:cubicBezTo>
                <a:pt x="-32542" y="288659"/>
                <a:pt x="10512" y="234647"/>
                <a:pt x="0" y="78688"/>
              </a:cubicBezTo>
              <a:close/>
            </a:path>
          </a:pathLst>
        </a:custGeom>
        <a:solidFill>
          <a:srgbClr val="FF000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790708863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400" b="1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  <a:cs typeface="+mn-cs"/>
            </a:rPr>
            <a:t>2.YAZILI</a:t>
          </a:r>
          <a:endParaRPr lang="tr-TR" sz="2400">
            <a:solidFill>
              <a:schemeClr val="bg1"/>
            </a:solidFill>
            <a:effectLst/>
            <a:latin typeface="Burbank Big Cd Bd" pitchFamily="50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7</xdr:col>
      <xdr:colOff>245350</xdr:colOff>
      <xdr:row>0</xdr:row>
      <xdr:rowOff>735717</xdr:rowOff>
    </xdr:from>
    <xdr:to>
      <xdr:col>14</xdr:col>
      <xdr:colOff>157005</xdr:colOff>
      <xdr:row>3</xdr:row>
      <xdr:rowOff>92709</xdr:rowOff>
    </xdr:to>
    <xdr:sp macro="" textlink="">
      <xdr:nvSpPr>
        <xdr:cNvPr id="12" name="Dikdörtgen: Köşeleri Yuvarlatılmış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 bwMode="auto">
        <a:xfrm>
          <a:off x="2380625" y="735717"/>
          <a:ext cx="1889924" cy="445563"/>
        </a:xfrm>
        <a:custGeom>
          <a:avLst/>
          <a:gdLst>
            <a:gd name="connsiteX0" fmla="*/ 0 w 1889924"/>
            <a:gd name="connsiteY0" fmla="*/ 74262 h 445563"/>
            <a:gd name="connsiteX1" fmla="*/ 74262 w 1889924"/>
            <a:gd name="connsiteY1" fmla="*/ 0 h 445563"/>
            <a:gd name="connsiteX2" fmla="*/ 602487 w 1889924"/>
            <a:gd name="connsiteY2" fmla="*/ 0 h 445563"/>
            <a:gd name="connsiteX3" fmla="*/ 1165539 w 1889924"/>
            <a:gd name="connsiteY3" fmla="*/ 0 h 445563"/>
            <a:gd name="connsiteX4" fmla="*/ 1815662 w 1889924"/>
            <a:gd name="connsiteY4" fmla="*/ 0 h 445563"/>
            <a:gd name="connsiteX5" fmla="*/ 1889924 w 1889924"/>
            <a:gd name="connsiteY5" fmla="*/ 74262 h 445563"/>
            <a:gd name="connsiteX6" fmla="*/ 1889924 w 1889924"/>
            <a:gd name="connsiteY6" fmla="*/ 371301 h 445563"/>
            <a:gd name="connsiteX7" fmla="*/ 1815662 w 1889924"/>
            <a:gd name="connsiteY7" fmla="*/ 445563 h 445563"/>
            <a:gd name="connsiteX8" fmla="*/ 1200367 w 1889924"/>
            <a:gd name="connsiteY8" fmla="*/ 445563 h 445563"/>
            <a:gd name="connsiteX9" fmla="*/ 637315 w 1889924"/>
            <a:gd name="connsiteY9" fmla="*/ 445563 h 445563"/>
            <a:gd name="connsiteX10" fmla="*/ 74262 w 1889924"/>
            <a:gd name="connsiteY10" fmla="*/ 445563 h 445563"/>
            <a:gd name="connsiteX11" fmla="*/ 0 w 1889924"/>
            <a:gd name="connsiteY11" fmla="*/ 371301 h 445563"/>
            <a:gd name="connsiteX12" fmla="*/ 0 w 1889924"/>
            <a:gd name="connsiteY12" fmla="*/ 74262 h 4455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889924" h="445563" fill="none" extrusionOk="0">
              <a:moveTo>
                <a:pt x="0" y="74262"/>
              </a:moveTo>
              <a:cubicBezTo>
                <a:pt x="-2086" y="35220"/>
                <a:pt x="30559" y="-8636"/>
                <a:pt x="74262" y="0"/>
              </a:cubicBezTo>
              <a:cubicBezTo>
                <a:pt x="258210" y="-33784"/>
                <a:pt x="387073" y="20966"/>
                <a:pt x="602487" y="0"/>
              </a:cubicBezTo>
              <a:cubicBezTo>
                <a:pt x="817901" y="-20966"/>
                <a:pt x="967699" y="10766"/>
                <a:pt x="1165539" y="0"/>
              </a:cubicBezTo>
              <a:cubicBezTo>
                <a:pt x="1363379" y="-10766"/>
                <a:pt x="1546652" y="9949"/>
                <a:pt x="1815662" y="0"/>
              </a:cubicBezTo>
              <a:cubicBezTo>
                <a:pt x="1856070" y="4312"/>
                <a:pt x="1890794" y="37429"/>
                <a:pt x="1889924" y="74262"/>
              </a:cubicBezTo>
              <a:cubicBezTo>
                <a:pt x="1913352" y="142846"/>
                <a:pt x="1857285" y="262832"/>
                <a:pt x="1889924" y="371301"/>
              </a:cubicBezTo>
              <a:cubicBezTo>
                <a:pt x="1890368" y="420120"/>
                <a:pt x="1852759" y="451503"/>
                <a:pt x="1815662" y="445563"/>
              </a:cubicBezTo>
              <a:cubicBezTo>
                <a:pt x="1575030" y="446210"/>
                <a:pt x="1446178" y="415161"/>
                <a:pt x="1200367" y="445563"/>
              </a:cubicBezTo>
              <a:cubicBezTo>
                <a:pt x="954556" y="475965"/>
                <a:pt x="833347" y="421027"/>
                <a:pt x="637315" y="445563"/>
              </a:cubicBezTo>
              <a:cubicBezTo>
                <a:pt x="441283" y="470099"/>
                <a:pt x="327807" y="391409"/>
                <a:pt x="74262" y="445563"/>
              </a:cubicBezTo>
              <a:cubicBezTo>
                <a:pt x="39444" y="441659"/>
                <a:pt x="-4073" y="410942"/>
                <a:pt x="0" y="371301"/>
              </a:cubicBezTo>
              <a:cubicBezTo>
                <a:pt x="-21860" y="311052"/>
                <a:pt x="33221" y="201006"/>
                <a:pt x="0" y="74262"/>
              </a:cubicBezTo>
              <a:close/>
            </a:path>
            <a:path w="1889924" h="445563" stroke="0" extrusionOk="0">
              <a:moveTo>
                <a:pt x="0" y="74262"/>
              </a:moveTo>
              <a:cubicBezTo>
                <a:pt x="30" y="34123"/>
                <a:pt x="32335" y="777"/>
                <a:pt x="74262" y="0"/>
              </a:cubicBezTo>
              <a:cubicBezTo>
                <a:pt x="234550" y="-64553"/>
                <a:pt x="458581" y="19806"/>
                <a:pt x="637315" y="0"/>
              </a:cubicBezTo>
              <a:cubicBezTo>
                <a:pt x="816049" y="-19806"/>
                <a:pt x="964251" y="23276"/>
                <a:pt x="1217781" y="0"/>
              </a:cubicBezTo>
              <a:cubicBezTo>
                <a:pt x="1471311" y="-23276"/>
                <a:pt x="1635071" y="42714"/>
                <a:pt x="1815662" y="0"/>
              </a:cubicBezTo>
              <a:cubicBezTo>
                <a:pt x="1859832" y="-2623"/>
                <a:pt x="1888415" y="37353"/>
                <a:pt x="1889924" y="74262"/>
              </a:cubicBezTo>
              <a:cubicBezTo>
                <a:pt x="1890693" y="175223"/>
                <a:pt x="1882347" y="278810"/>
                <a:pt x="1889924" y="371301"/>
              </a:cubicBezTo>
              <a:cubicBezTo>
                <a:pt x="1898315" y="403821"/>
                <a:pt x="1866437" y="440126"/>
                <a:pt x="1815662" y="445563"/>
              </a:cubicBezTo>
              <a:cubicBezTo>
                <a:pt x="1545854" y="485207"/>
                <a:pt x="1365036" y="382746"/>
                <a:pt x="1235195" y="445563"/>
              </a:cubicBezTo>
              <a:cubicBezTo>
                <a:pt x="1105354" y="508380"/>
                <a:pt x="896352" y="418700"/>
                <a:pt x="637315" y="445563"/>
              </a:cubicBezTo>
              <a:cubicBezTo>
                <a:pt x="378278" y="472426"/>
                <a:pt x="271137" y="382721"/>
                <a:pt x="74262" y="445563"/>
              </a:cubicBezTo>
              <a:cubicBezTo>
                <a:pt x="38143" y="452792"/>
                <a:pt x="1121" y="404932"/>
                <a:pt x="0" y="371301"/>
              </a:cubicBezTo>
              <a:cubicBezTo>
                <a:pt x="-3108" y="254091"/>
                <a:pt x="13121" y="140074"/>
                <a:pt x="0" y="74262"/>
              </a:cubicBezTo>
              <a:close/>
            </a:path>
          </a:pathLst>
        </a:custGeom>
        <a:solidFill>
          <a:srgbClr val="FF000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14980758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400" b="1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  <a:cs typeface="+mn-cs"/>
            </a:rPr>
            <a:t>4- NOT BAREMİ</a:t>
          </a:r>
          <a:endParaRPr lang="tr-TR" sz="2400">
            <a:solidFill>
              <a:schemeClr val="bg1"/>
            </a:solidFill>
            <a:effectLst/>
            <a:latin typeface="Burbank Big Cd Bd" pitchFamily="50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15</xdr:col>
      <xdr:colOff>43485</xdr:colOff>
      <xdr:row>0</xdr:row>
      <xdr:rowOff>682746</xdr:rowOff>
    </xdr:from>
    <xdr:to>
      <xdr:col>22</xdr:col>
      <xdr:colOff>83736</xdr:colOff>
      <xdr:row>3</xdr:row>
      <xdr:rowOff>81164</xdr:rowOff>
    </xdr:to>
    <xdr:sp macro="" textlink="">
      <xdr:nvSpPr>
        <xdr:cNvPr id="13" name="Dikdörtgen: Köşeleri Yuvarlatılmış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 bwMode="auto">
        <a:xfrm>
          <a:off x="4439639" y="682746"/>
          <a:ext cx="1945251" cy="486989"/>
        </a:xfrm>
        <a:custGeom>
          <a:avLst/>
          <a:gdLst>
            <a:gd name="connsiteX0" fmla="*/ 0 w 1945251"/>
            <a:gd name="connsiteY0" fmla="*/ 81166 h 486989"/>
            <a:gd name="connsiteX1" fmla="*/ 81166 w 1945251"/>
            <a:gd name="connsiteY1" fmla="*/ 0 h 486989"/>
            <a:gd name="connsiteX2" fmla="*/ 639814 w 1945251"/>
            <a:gd name="connsiteY2" fmla="*/ 0 h 486989"/>
            <a:gd name="connsiteX3" fmla="*/ 1269779 w 1945251"/>
            <a:gd name="connsiteY3" fmla="*/ 0 h 486989"/>
            <a:gd name="connsiteX4" fmla="*/ 1864085 w 1945251"/>
            <a:gd name="connsiteY4" fmla="*/ 0 h 486989"/>
            <a:gd name="connsiteX5" fmla="*/ 1945251 w 1945251"/>
            <a:gd name="connsiteY5" fmla="*/ 81166 h 486989"/>
            <a:gd name="connsiteX6" fmla="*/ 1945251 w 1945251"/>
            <a:gd name="connsiteY6" fmla="*/ 405823 h 486989"/>
            <a:gd name="connsiteX7" fmla="*/ 1864085 w 1945251"/>
            <a:gd name="connsiteY7" fmla="*/ 486989 h 486989"/>
            <a:gd name="connsiteX8" fmla="*/ 1323266 w 1945251"/>
            <a:gd name="connsiteY8" fmla="*/ 486989 h 486989"/>
            <a:gd name="connsiteX9" fmla="*/ 728960 w 1945251"/>
            <a:gd name="connsiteY9" fmla="*/ 486989 h 486989"/>
            <a:gd name="connsiteX10" fmla="*/ 81166 w 1945251"/>
            <a:gd name="connsiteY10" fmla="*/ 486989 h 486989"/>
            <a:gd name="connsiteX11" fmla="*/ 0 w 1945251"/>
            <a:gd name="connsiteY11" fmla="*/ 405823 h 486989"/>
            <a:gd name="connsiteX12" fmla="*/ 0 w 1945251"/>
            <a:gd name="connsiteY12" fmla="*/ 81166 h 48698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945251" h="486989" fill="none" extrusionOk="0">
              <a:moveTo>
                <a:pt x="0" y="81166"/>
              </a:moveTo>
              <a:cubicBezTo>
                <a:pt x="-10058" y="30597"/>
                <a:pt x="29053" y="1380"/>
                <a:pt x="81166" y="0"/>
              </a:cubicBezTo>
              <a:cubicBezTo>
                <a:pt x="354162" y="-21434"/>
                <a:pt x="508175" y="8107"/>
                <a:pt x="639814" y="0"/>
              </a:cubicBezTo>
              <a:cubicBezTo>
                <a:pt x="771453" y="-8107"/>
                <a:pt x="993167" y="40723"/>
                <a:pt x="1269779" y="0"/>
              </a:cubicBezTo>
              <a:cubicBezTo>
                <a:pt x="1546391" y="-40723"/>
                <a:pt x="1734020" y="33780"/>
                <a:pt x="1864085" y="0"/>
              </a:cubicBezTo>
              <a:cubicBezTo>
                <a:pt x="1917137" y="1500"/>
                <a:pt x="1946559" y="33900"/>
                <a:pt x="1945251" y="81166"/>
              </a:cubicBezTo>
              <a:cubicBezTo>
                <a:pt x="1972733" y="173223"/>
                <a:pt x="1918367" y="249485"/>
                <a:pt x="1945251" y="405823"/>
              </a:cubicBezTo>
              <a:cubicBezTo>
                <a:pt x="1950607" y="443788"/>
                <a:pt x="1906350" y="485311"/>
                <a:pt x="1864085" y="486989"/>
              </a:cubicBezTo>
              <a:cubicBezTo>
                <a:pt x="1726848" y="515264"/>
                <a:pt x="1462794" y="478263"/>
                <a:pt x="1323266" y="486989"/>
              </a:cubicBezTo>
              <a:cubicBezTo>
                <a:pt x="1183738" y="495715"/>
                <a:pt x="970286" y="477225"/>
                <a:pt x="728960" y="486989"/>
              </a:cubicBezTo>
              <a:cubicBezTo>
                <a:pt x="487634" y="496753"/>
                <a:pt x="393992" y="415601"/>
                <a:pt x="81166" y="486989"/>
              </a:cubicBezTo>
              <a:cubicBezTo>
                <a:pt x="41495" y="486272"/>
                <a:pt x="-1770" y="444500"/>
                <a:pt x="0" y="405823"/>
              </a:cubicBezTo>
              <a:cubicBezTo>
                <a:pt x="-31807" y="337876"/>
                <a:pt x="30060" y="167245"/>
                <a:pt x="0" y="81166"/>
              </a:cubicBezTo>
              <a:close/>
            </a:path>
            <a:path w="1945251" h="486989" stroke="0" extrusionOk="0">
              <a:moveTo>
                <a:pt x="0" y="81166"/>
              </a:moveTo>
              <a:cubicBezTo>
                <a:pt x="722" y="26562"/>
                <a:pt x="27698" y="3620"/>
                <a:pt x="81166" y="0"/>
              </a:cubicBezTo>
              <a:cubicBezTo>
                <a:pt x="376761" y="-63121"/>
                <a:pt x="392719" y="19410"/>
                <a:pt x="693302" y="0"/>
              </a:cubicBezTo>
              <a:cubicBezTo>
                <a:pt x="993885" y="-19410"/>
                <a:pt x="1106881" y="46935"/>
                <a:pt x="1251949" y="0"/>
              </a:cubicBezTo>
              <a:cubicBezTo>
                <a:pt x="1397017" y="-46935"/>
                <a:pt x="1645508" y="28106"/>
                <a:pt x="1864085" y="0"/>
              </a:cubicBezTo>
              <a:cubicBezTo>
                <a:pt x="1899052" y="6748"/>
                <a:pt x="1944714" y="27022"/>
                <a:pt x="1945251" y="81166"/>
              </a:cubicBezTo>
              <a:cubicBezTo>
                <a:pt x="1980374" y="193206"/>
                <a:pt x="1920312" y="315013"/>
                <a:pt x="1945251" y="405823"/>
              </a:cubicBezTo>
              <a:cubicBezTo>
                <a:pt x="1946563" y="447961"/>
                <a:pt x="1911481" y="498352"/>
                <a:pt x="1864085" y="486989"/>
              </a:cubicBezTo>
              <a:cubicBezTo>
                <a:pt x="1649780" y="553539"/>
                <a:pt x="1410492" y="430629"/>
                <a:pt x="1234120" y="486989"/>
              </a:cubicBezTo>
              <a:cubicBezTo>
                <a:pt x="1057748" y="543349"/>
                <a:pt x="834509" y="454244"/>
                <a:pt x="657643" y="486989"/>
              </a:cubicBezTo>
              <a:cubicBezTo>
                <a:pt x="480777" y="519734"/>
                <a:pt x="215818" y="452314"/>
                <a:pt x="81166" y="486989"/>
              </a:cubicBezTo>
              <a:cubicBezTo>
                <a:pt x="42958" y="490564"/>
                <a:pt x="-313" y="452437"/>
                <a:pt x="0" y="405823"/>
              </a:cubicBezTo>
              <a:cubicBezTo>
                <a:pt x="-26006" y="279737"/>
                <a:pt x="5389" y="154948"/>
                <a:pt x="0" y="81166"/>
              </a:cubicBezTo>
              <a:close/>
            </a:path>
          </a:pathLst>
        </a:custGeom>
        <a:solidFill>
          <a:srgbClr val="FF000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727351844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400" b="1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  <a:cs typeface="+mn-cs"/>
            </a:rPr>
            <a:t>1.YAZILI</a:t>
          </a:r>
          <a:endParaRPr lang="tr-TR" sz="2400">
            <a:solidFill>
              <a:schemeClr val="bg1"/>
            </a:solidFill>
            <a:effectLst/>
            <a:latin typeface="Burbank Big Cd Bd" pitchFamily="50" charset="-94"/>
            <a:ea typeface="STHupo" panose="02010800040101010101" pitchFamily="2" charset="-122"/>
          </a:endParaRPr>
        </a:p>
      </xdr:txBody>
    </xdr:sp>
    <xdr:clientData/>
  </xdr:twoCellAnchor>
  <xdr:oneCellAnchor>
    <xdr:from>
      <xdr:col>23</xdr:col>
      <xdr:colOff>402857</xdr:colOff>
      <xdr:row>12</xdr:row>
      <xdr:rowOff>88520</xdr:rowOff>
    </xdr:from>
    <xdr:ext cx="1733552" cy="1701875"/>
    <xdr:pic>
      <xdr:nvPicPr>
        <xdr:cNvPr id="15" name="Resim 1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1483" y="2642476"/>
          <a:ext cx="1733552" cy="1701875"/>
        </a:xfrm>
        <a:prstGeom prst="rect">
          <a:avLst/>
        </a:prstGeom>
        <a:effectLst>
          <a:reflection blurRad="6350" stA="50000" endA="275" endPos="40000" dist="101600" dir="5400000" sy="-100000" algn="bl" rotWithShape="0"/>
        </a:effectLst>
      </xdr:spPr>
    </xdr:pic>
    <xdr:clientData/>
  </xdr:oneCellAnchor>
  <xdr:twoCellAnchor>
    <xdr:from>
      <xdr:col>7</xdr:col>
      <xdr:colOff>249664</xdr:colOff>
      <xdr:row>4</xdr:row>
      <xdr:rowOff>92188</xdr:rowOff>
    </xdr:from>
    <xdr:to>
      <xdr:col>14</xdr:col>
      <xdr:colOff>157006</xdr:colOff>
      <xdr:row>7</xdr:row>
      <xdr:rowOff>41824</xdr:rowOff>
    </xdr:to>
    <xdr:sp macro="" textlink="">
      <xdr:nvSpPr>
        <xdr:cNvPr id="16" name="Dikdörtgen: Köşeleri Yuvarlatılmış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 bwMode="auto">
        <a:xfrm>
          <a:off x="2384939" y="1337765"/>
          <a:ext cx="1885611" cy="472988"/>
        </a:xfrm>
        <a:custGeom>
          <a:avLst/>
          <a:gdLst>
            <a:gd name="connsiteX0" fmla="*/ 0 w 1885611"/>
            <a:gd name="connsiteY0" fmla="*/ 78833 h 472988"/>
            <a:gd name="connsiteX1" fmla="*/ 78833 w 1885611"/>
            <a:gd name="connsiteY1" fmla="*/ 0 h 472988"/>
            <a:gd name="connsiteX2" fmla="*/ 654815 w 1885611"/>
            <a:gd name="connsiteY2" fmla="*/ 0 h 472988"/>
            <a:gd name="connsiteX3" fmla="*/ 1196237 w 1885611"/>
            <a:gd name="connsiteY3" fmla="*/ 0 h 472988"/>
            <a:gd name="connsiteX4" fmla="*/ 1806778 w 1885611"/>
            <a:gd name="connsiteY4" fmla="*/ 0 h 472988"/>
            <a:gd name="connsiteX5" fmla="*/ 1885611 w 1885611"/>
            <a:gd name="connsiteY5" fmla="*/ 78833 h 472988"/>
            <a:gd name="connsiteX6" fmla="*/ 1885611 w 1885611"/>
            <a:gd name="connsiteY6" fmla="*/ 394155 h 472988"/>
            <a:gd name="connsiteX7" fmla="*/ 1806778 w 1885611"/>
            <a:gd name="connsiteY7" fmla="*/ 472988 h 472988"/>
            <a:gd name="connsiteX8" fmla="*/ 1196237 w 1885611"/>
            <a:gd name="connsiteY8" fmla="*/ 472988 h 472988"/>
            <a:gd name="connsiteX9" fmla="*/ 620256 w 1885611"/>
            <a:gd name="connsiteY9" fmla="*/ 472988 h 472988"/>
            <a:gd name="connsiteX10" fmla="*/ 78833 w 1885611"/>
            <a:gd name="connsiteY10" fmla="*/ 472988 h 472988"/>
            <a:gd name="connsiteX11" fmla="*/ 0 w 1885611"/>
            <a:gd name="connsiteY11" fmla="*/ 394155 h 472988"/>
            <a:gd name="connsiteX12" fmla="*/ 0 w 1885611"/>
            <a:gd name="connsiteY12" fmla="*/ 78833 h 47298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885611" h="472988" fill="none" extrusionOk="0">
              <a:moveTo>
                <a:pt x="0" y="78833"/>
              </a:moveTo>
              <a:cubicBezTo>
                <a:pt x="-11827" y="39564"/>
                <a:pt x="27912" y="6132"/>
                <a:pt x="78833" y="0"/>
              </a:cubicBezTo>
              <a:cubicBezTo>
                <a:pt x="255470" y="-40138"/>
                <a:pt x="468620" y="65313"/>
                <a:pt x="654815" y="0"/>
              </a:cubicBezTo>
              <a:cubicBezTo>
                <a:pt x="841010" y="-65313"/>
                <a:pt x="1032956" y="31209"/>
                <a:pt x="1196237" y="0"/>
              </a:cubicBezTo>
              <a:cubicBezTo>
                <a:pt x="1359518" y="-31209"/>
                <a:pt x="1559301" y="17275"/>
                <a:pt x="1806778" y="0"/>
              </a:cubicBezTo>
              <a:cubicBezTo>
                <a:pt x="1849833" y="-1252"/>
                <a:pt x="1887386" y="28240"/>
                <a:pt x="1885611" y="78833"/>
              </a:cubicBezTo>
              <a:cubicBezTo>
                <a:pt x="1922634" y="162274"/>
                <a:pt x="1873485" y="317650"/>
                <a:pt x="1885611" y="394155"/>
              </a:cubicBezTo>
              <a:cubicBezTo>
                <a:pt x="1886885" y="436359"/>
                <a:pt x="1849202" y="462463"/>
                <a:pt x="1806778" y="472988"/>
              </a:cubicBezTo>
              <a:cubicBezTo>
                <a:pt x="1679669" y="473405"/>
                <a:pt x="1354863" y="427356"/>
                <a:pt x="1196237" y="472988"/>
              </a:cubicBezTo>
              <a:cubicBezTo>
                <a:pt x="1037611" y="518620"/>
                <a:pt x="754504" y="429968"/>
                <a:pt x="620256" y="472988"/>
              </a:cubicBezTo>
              <a:cubicBezTo>
                <a:pt x="486008" y="516008"/>
                <a:pt x="234549" y="455099"/>
                <a:pt x="78833" y="472988"/>
              </a:cubicBezTo>
              <a:cubicBezTo>
                <a:pt x="31585" y="468684"/>
                <a:pt x="360" y="436214"/>
                <a:pt x="0" y="394155"/>
              </a:cubicBezTo>
              <a:cubicBezTo>
                <a:pt x="-14450" y="242126"/>
                <a:pt x="1369" y="232394"/>
                <a:pt x="0" y="78833"/>
              </a:cubicBezTo>
              <a:close/>
            </a:path>
            <a:path w="1885611" h="472988" stroke="0" extrusionOk="0">
              <a:moveTo>
                <a:pt x="0" y="78833"/>
              </a:moveTo>
              <a:cubicBezTo>
                <a:pt x="-540" y="36774"/>
                <a:pt x="29761" y="9253"/>
                <a:pt x="78833" y="0"/>
              </a:cubicBezTo>
              <a:cubicBezTo>
                <a:pt x="259857" y="-61986"/>
                <a:pt x="486602" y="67248"/>
                <a:pt x="672094" y="0"/>
              </a:cubicBezTo>
              <a:cubicBezTo>
                <a:pt x="857586" y="-67248"/>
                <a:pt x="977846" y="49912"/>
                <a:pt x="1213517" y="0"/>
              </a:cubicBezTo>
              <a:cubicBezTo>
                <a:pt x="1449188" y="-49912"/>
                <a:pt x="1682246" y="18767"/>
                <a:pt x="1806778" y="0"/>
              </a:cubicBezTo>
              <a:cubicBezTo>
                <a:pt x="1851611" y="-1598"/>
                <a:pt x="1898308" y="35661"/>
                <a:pt x="1885611" y="78833"/>
              </a:cubicBezTo>
              <a:cubicBezTo>
                <a:pt x="1893143" y="147261"/>
                <a:pt x="1851961" y="319086"/>
                <a:pt x="1885611" y="394155"/>
              </a:cubicBezTo>
              <a:cubicBezTo>
                <a:pt x="1885529" y="436424"/>
                <a:pt x="1853876" y="475616"/>
                <a:pt x="1806778" y="472988"/>
              </a:cubicBezTo>
              <a:cubicBezTo>
                <a:pt x="1687623" y="487276"/>
                <a:pt x="1437120" y="443507"/>
                <a:pt x="1230796" y="472988"/>
              </a:cubicBezTo>
              <a:cubicBezTo>
                <a:pt x="1024472" y="502469"/>
                <a:pt x="847757" y="460134"/>
                <a:pt x="637535" y="472988"/>
              </a:cubicBezTo>
              <a:cubicBezTo>
                <a:pt x="427313" y="485842"/>
                <a:pt x="331421" y="469208"/>
                <a:pt x="78833" y="472988"/>
              </a:cubicBezTo>
              <a:cubicBezTo>
                <a:pt x="39531" y="475391"/>
                <a:pt x="1605" y="438087"/>
                <a:pt x="0" y="394155"/>
              </a:cubicBezTo>
              <a:cubicBezTo>
                <a:pt x="-6927" y="301081"/>
                <a:pt x="10020" y="169107"/>
                <a:pt x="0" y="78833"/>
              </a:cubicBezTo>
              <a:close/>
            </a:path>
          </a:pathLst>
        </a:custGeom>
        <a:solidFill>
          <a:srgbClr val="FF000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39243469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400" b="1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</a:rPr>
            <a:t>5- SENARYO</a:t>
          </a:r>
          <a:r>
            <a:rPr lang="tr-TR" sz="2400" b="1" baseline="0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</a:rPr>
            <a:t> GİR</a:t>
          </a:r>
          <a:endParaRPr lang="tr-TR" sz="2400" b="1">
            <a:solidFill>
              <a:schemeClr val="bg1"/>
            </a:solidFill>
            <a:effectLst/>
            <a:latin typeface="Burbank Big Cd Bd" pitchFamily="50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1</xdr:col>
      <xdr:colOff>56157</xdr:colOff>
      <xdr:row>12</xdr:row>
      <xdr:rowOff>4035</xdr:rowOff>
    </xdr:from>
    <xdr:to>
      <xdr:col>15</xdr:col>
      <xdr:colOff>41868</xdr:colOff>
      <xdr:row>20</xdr:row>
      <xdr:rowOff>156418</xdr:rowOff>
    </xdr:to>
    <xdr:sp macro="" textlink="">
      <xdr:nvSpPr>
        <xdr:cNvPr id="17" name="Dikdörtgen: Köşeleri Yuvarlatılmış 9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 bwMode="auto">
        <a:xfrm>
          <a:off x="296899" y="2557991"/>
          <a:ext cx="4141123" cy="1502630"/>
        </a:xfrm>
        <a:custGeom>
          <a:avLst/>
          <a:gdLst>
            <a:gd name="connsiteX0" fmla="*/ 0 w 4141123"/>
            <a:gd name="connsiteY0" fmla="*/ 250443 h 1502630"/>
            <a:gd name="connsiteX1" fmla="*/ 250443 w 4141123"/>
            <a:gd name="connsiteY1" fmla="*/ 0 h 1502630"/>
            <a:gd name="connsiteX2" fmla="*/ 661270 w 4141123"/>
            <a:gd name="connsiteY2" fmla="*/ 0 h 1502630"/>
            <a:gd name="connsiteX3" fmla="*/ 1072096 w 4141123"/>
            <a:gd name="connsiteY3" fmla="*/ 0 h 1502630"/>
            <a:gd name="connsiteX4" fmla="*/ 1482923 w 4141123"/>
            <a:gd name="connsiteY4" fmla="*/ 0 h 1502630"/>
            <a:gd name="connsiteX5" fmla="*/ 1966555 w 4141123"/>
            <a:gd name="connsiteY5" fmla="*/ 0 h 1502630"/>
            <a:gd name="connsiteX6" fmla="*/ 2486589 w 4141123"/>
            <a:gd name="connsiteY6" fmla="*/ 0 h 1502630"/>
            <a:gd name="connsiteX7" fmla="*/ 2933818 w 4141123"/>
            <a:gd name="connsiteY7" fmla="*/ 0 h 1502630"/>
            <a:gd name="connsiteX8" fmla="*/ 3417449 w 4141123"/>
            <a:gd name="connsiteY8" fmla="*/ 0 h 1502630"/>
            <a:gd name="connsiteX9" fmla="*/ 3890680 w 4141123"/>
            <a:gd name="connsiteY9" fmla="*/ 0 h 1502630"/>
            <a:gd name="connsiteX10" fmla="*/ 4141123 w 4141123"/>
            <a:gd name="connsiteY10" fmla="*/ 250443 h 1502630"/>
            <a:gd name="connsiteX11" fmla="*/ 4141123 w 4141123"/>
            <a:gd name="connsiteY11" fmla="*/ 741298 h 1502630"/>
            <a:gd name="connsiteX12" fmla="*/ 4141123 w 4141123"/>
            <a:gd name="connsiteY12" fmla="*/ 1252187 h 1502630"/>
            <a:gd name="connsiteX13" fmla="*/ 3890680 w 4141123"/>
            <a:gd name="connsiteY13" fmla="*/ 1502630 h 1502630"/>
            <a:gd name="connsiteX14" fmla="*/ 3407049 w 4141123"/>
            <a:gd name="connsiteY14" fmla="*/ 1502630 h 1502630"/>
            <a:gd name="connsiteX15" fmla="*/ 2923417 w 4141123"/>
            <a:gd name="connsiteY15" fmla="*/ 1502630 h 1502630"/>
            <a:gd name="connsiteX16" fmla="*/ 2439786 w 4141123"/>
            <a:gd name="connsiteY16" fmla="*/ 1502630 h 1502630"/>
            <a:gd name="connsiteX17" fmla="*/ 1846947 w 4141123"/>
            <a:gd name="connsiteY17" fmla="*/ 1502630 h 1502630"/>
            <a:gd name="connsiteX18" fmla="*/ 1254108 w 4141123"/>
            <a:gd name="connsiteY18" fmla="*/ 1502630 h 1502630"/>
            <a:gd name="connsiteX19" fmla="*/ 697672 w 4141123"/>
            <a:gd name="connsiteY19" fmla="*/ 1502630 h 1502630"/>
            <a:gd name="connsiteX20" fmla="*/ 250443 w 4141123"/>
            <a:gd name="connsiteY20" fmla="*/ 1502630 h 1502630"/>
            <a:gd name="connsiteX21" fmla="*/ 0 w 4141123"/>
            <a:gd name="connsiteY21" fmla="*/ 1252187 h 1502630"/>
            <a:gd name="connsiteX22" fmla="*/ 0 w 4141123"/>
            <a:gd name="connsiteY22" fmla="*/ 781367 h 1502630"/>
            <a:gd name="connsiteX23" fmla="*/ 0 w 4141123"/>
            <a:gd name="connsiteY23" fmla="*/ 250443 h 150263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</a:cxnLst>
          <a:rect l="l" t="t" r="r" b="b"/>
          <a:pathLst>
            <a:path w="4141123" h="1502630" fill="none" extrusionOk="0">
              <a:moveTo>
                <a:pt x="0" y="250443"/>
              </a:moveTo>
              <a:cubicBezTo>
                <a:pt x="-40557" y="109734"/>
                <a:pt x="128634" y="5638"/>
                <a:pt x="250443" y="0"/>
              </a:cubicBezTo>
              <a:cubicBezTo>
                <a:pt x="350569" y="-31878"/>
                <a:pt x="482519" y="3615"/>
                <a:pt x="661270" y="0"/>
              </a:cubicBezTo>
              <a:cubicBezTo>
                <a:pt x="840021" y="-3615"/>
                <a:pt x="965154" y="15395"/>
                <a:pt x="1072096" y="0"/>
              </a:cubicBezTo>
              <a:cubicBezTo>
                <a:pt x="1179038" y="-15395"/>
                <a:pt x="1288740" y="29176"/>
                <a:pt x="1482923" y="0"/>
              </a:cubicBezTo>
              <a:cubicBezTo>
                <a:pt x="1677106" y="-29176"/>
                <a:pt x="1725483" y="9845"/>
                <a:pt x="1966555" y="0"/>
              </a:cubicBezTo>
              <a:cubicBezTo>
                <a:pt x="2207627" y="-9845"/>
                <a:pt x="2375171" y="42132"/>
                <a:pt x="2486589" y="0"/>
              </a:cubicBezTo>
              <a:cubicBezTo>
                <a:pt x="2598007" y="-42132"/>
                <a:pt x="2751652" y="32167"/>
                <a:pt x="2933818" y="0"/>
              </a:cubicBezTo>
              <a:cubicBezTo>
                <a:pt x="3115984" y="-32167"/>
                <a:pt x="3262830" y="46706"/>
                <a:pt x="3417449" y="0"/>
              </a:cubicBezTo>
              <a:cubicBezTo>
                <a:pt x="3572068" y="-46706"/>
                <a:pt x="3790676" y="12701"/>
                <a:pt x="3890680" y="0"/>
              </a:cubicBezTo>
              <a:cubicBezTo>
                <a:pt x="4026034" y="-194"/>
                <a:pt x="4149674" y="119808"/>
                <a:pt x="4141123" y="250443"/>
              </a:cubicBezTo>
              <a:cubicBezTo>
                <a:pt x="4172511" y="458573"/>
                <a:pt x="4113249" y="559201"/>
                <a:pt x="4141123" y="741298"/>
              </a:cubicBezTo>
              <a:cubicBezTo>
                <a:pt x="4168997" y="923396"/>
                <a:pt x="4107207" y="1006621"/>
                <a:pt x="4141123" y="1252187"/>
              </a:cubicBezTo>
              <a:cubicBezTo>
                <a:pt x="4180983" y="1390541"/>
                <a:pt x="4027282" y="1498273"/>
                <a:pt x="3890680" y="1502630"/>
              </a:cubicBezTo>
              <a:cubicBezTo>
                <a:pt x="3728569" y="1509431"/>
                <a:pt x="3644665" y="1476652"/>
                <a:pt x="3407049" y="1502630"/>
              </a:cubicBezTo>
              <a:cubicBezTo>
                <a:pt x="3169433" y="1528608"/>
                <a:pt x="3030867" y="1460686"/>
                <a:pt x="2923417" y="1502630"/>
              </a:cubicBezTo>
              <a:cubicBezTo>
                <a:pt x="2815967" y="1544574"/>
                <a:pt x="2601112" y="1446988"/>
                <a:pt x="2439786" y="1502630"/>
              </a:cubicBezTo>
              <a:cubicBezTo>
                <a:pt x="2278460" y="1558272"/>
                <a:pt x="2122320" y="1439665"/>
                <a:pt x="1846947" y="1502630"/>
              </a:cubicBezTo>
              <a:cubicBezTo>
                <a:pt x="1571574" y="1565595"/>
                <a:pt x="1448004" y="1463399"/>
                <a:pt x="1254108" y="1502630"/>
              </a:cubicBezTo>
              <a:cubicBezTo>
                <a:pt x="1060212" y="1541861"/>
                <a:pt x="902328" y="1496635"/>
                <a:pt x="697672" y="1502630"/>
              </a:cubicBezTo>
              <a:cubicBezTo>
                <a:pt x="493016" y="1508625"/>
                <a:pt x="434092" y="1453610"/>
                <a:pt x="250443" y="1502630"/>
              </a:cubicBezTo>
              <a:cubicBezTo>
                <a:pt x="139116" y="1513781"/>
                <a:pt x="24468" y="1413016"/>
                <a:pt x="0" y="1252187"/>
              </a:cubicBezTo>
              <a:cubicBezTo>
                <a:pt x="-26580" y="1153314"/>
                <a:pt x="54279" y="957112"/>
                <a:pt x="0" y="781367"/>
              </a:cubicBezTo>
              <a:cubicBezTo>
                <a:pt x="-54279" y="605622"/>
                <a:pt x="56143" y="433348"/>
                <a:pt x="0" y="250443"/>
              </a:cubicBezTo>
              <a:close/>
            </a:path>
            <a:path w="4141123" h="1502630" stroke="0" extrusionOk="0">
              <a:moveTo>
                <a:pt x="0" y="250443"/>
              </a:moveTo>
              <a:cubicBezTo>
                <a:pt x="7370" y="88651"/>
                <a:pt x="111552" y="25322"/>
                <a:pt x="250443" y="0"/>
              </a:cubicBezTo>
              <a:cubicBezTo>
                <a:pt x="367020" y="-27476"/>
                <a:pt x="483172" y="19054"/>
                <a:pt x="661270" y="0"/>
              </a:cubicBezTo>
              <a:cubicBezTo>
                <a:pt x="839368" y="-19054"/>
                <a:pt x="960532" y="52955"/>
                <a:pt x="1254108" y="0"/>
              </a:cubicBezTo>
              <a:cubicBezTo>
                <a:pt x="1547684" y="-52955"/>
                <a:pt x="1537743" y="21372"/>
                <a:pt x="1774142" y="0"/>
              </a:cubicBezTo>
              <a:cubicBezTo>
                <a:pt x="2010541" y="-21372"/>
                <a:pt x="2214121" y="4130"/>
                <a:pt x="2330578" y="0"/>
              </a:cubicBezTo>
              <a:cubicBezTo>
                <a:pt x="2447035" y="-4130"/>
                <a:pt x="2674301" y="45913"/>
                <a:pt x="2850612" y="0"/>
              </a:cubicBezTo>
              <a:cubicBezTo>
                <a:pt x="3026923" y="-45913"/>
                <a:pt x="3202181" y="33727"/>
                <a:pt x="3334244" y="0"/>
              </a:cubicBezTo>
              <a:cubicBezTo>
                <a:pt x="3466307" y="-33727"/>
                <a:pt x="3637776" y="4776"/>
                <a:pt x="3890680" y="0"/>
              </a:cubicBezTo>
              <a:cubicBezTo>
                <a:pt x="4017109" y="4154"/>
                <a:pt x="4130474" y="95112"/>
                <a:pt x="4141123" y="250443"/>
              </a:cubicBezTo>
              <a:cubicBezTo>
                <a:pt x="4196270" y="480618"/>
                <a:pt x="4112713" y="605719"/>
                <a:pt x="4141123" y="721263"/>
              </a:cubicBezTo>
              <a:cubicBezTo>
                <a:pt x="4169533" y="836807"/>
                <a:pt x="4077483" y="1016983"/>
                <a:pt x="4141123" y="1252187"/>
              </a:cubicBezTo>
              <a:cubicBezTo>
                <a:pt x="4119575" y="1404328"/>
                <a:pt x="4038360" y="1526103"/>
                <a:pt x="3890680" y="1502630"/>
              </a:cubicBezTo>
              <a:cubicBezTo>
                <a:pt x="3709588" y="1556732"/>
                <a:pt x="3521853" y="1500985"/>
                <a:pt x="3370646" y="1502630"/>
              </a:cubicBezTo>
              <a:cubicBezTo>
                <a:pt x="3219439" y="1504275"/>
                <a:pt x="3118338" y="1494943"/>
                <a:pt x="2887015" y="1502630"/>
              </a:cubicBezTo>
              <a:cubicBezTo>
                <a:pt x="2655692" y="1510317"/>
                <a:pt x="2571735" y="1469507"/>
                <a:pt x="2476188" y="1502630"/>
              </a:cubicBezTo>
              <a:cubicBezTo>
                <a:pt x="2380641" y="1535753"/>
                <a:pt x="2103445" y="1465635"/>
                <a:pt x="1956154" y="1502630"/>
              </a:cubicBezTo>
              <a:cubicBezTo>
                <a:pt x="1808863" y="1539625"/>
                <a:pt x="1650833" y="1477663"/>
                <a:pt x="1472523" y="1502630"/>
              </a:cubicBezTo>
              <a:cubicBezTo>
                <a:pt x="1294213" y="1527597"/>
                <a:pt x="1131830" y="1487115"/>
                <a:pt x="916086" y="1502630"/>
              </a:cubicBezTo>
              <a:cubicBezTo>
                <a:pt x="700342" y="1518145"/>
                <a:pt x="515384" y="1471792"/>
                <a:pt x="250443" y="1502630"/>
              </a:cubicBezTo>
              <a:cubicBezTo>
                <a:pt x="82689" y="1509503"/>
                <a:pt x="-40700" y="1387134"/>
                <a:pt x="0" y="1252187"/>
              </a:cubicBezTo>
              <a:cubicBezTo>
                <a:pt x="-30707" y="1071824"/>
                <a:pt x="15924" y="903796"/>
                <a:pt x="0" y="781367"/>
              </a:cubicBezTo>
              <a:cubicBezTo>
                <a:pt x="-15924" y="658938"/>
                <a:pt x="34533" y="487638"/>
                <a:pt x="0" y="250443"/>
              </a:cubicBezTo>
              <a:close/>
            </a:path>
          </a:pathLst>
        </a:custGeom>
        <a:gradFill flip="none" rotWithShape="1">
          <a:gsLst>
            <a:gs pos="0">
              <a:schemeClr val="accent3">
                <a:lumMod val="40000"/>
                <a:lumOff val="60000"/>
              </a:schemeClr>
            </a:gs>
            <a:gs pos="46000">
              <a:schemeClr val="accent3">
                <a:lumMod val="95000"/>
                <a:lumOff val="5000"/>
              </a:schemeClr>
            </a:gs>
            <a:gs pos="100000">
              <a:schemeClr val="accent3">
                <a:lumMod val="60000"/>
              </a:schemeClr>
            </a:gs>
          </a:gsLst>
          <a:path path="circle">
            <a:fillToRect l="50000" t="130000" r="50000" b="-30000"/>
          </a:path>
          <a:tileRect/>
        </a:gra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347286643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000" b="1">
              <a:effectLst/>
            </a:rPr>
            <a:t>PROGRAMIN KULLANIMI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000" b="1">
              <a:effectLst/>
            </a:rPr>
            <a:t>1. ADIM : KAYNAKLAR BUTONUNU</a:t>
          </a:r>
          <a:r>
            <a:rPr lang="tr-TR" sz="1000" b="1" baseline="0">
              <a:effectLst/>
            </a:rPr>
            <a:t> TIKLAYIP GEREKLİ YERLERİ DOLDURUN.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000" b="1" baseline="0">
              <a:effectLst/>
            </a:rPr>
            <a:t>2. ADIM : SINIF LİSTESİ BUTONUNU TIKLAYIP LİSTENİZİ EKLEYİN.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000" b="1" baseline="0">
              <a:effectLst/>
            </a:rPr>
            <a:t>3. ADIM : KULLANICI BİLGİLERİNİ SEÇİN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000" b="1" baseline="0">
              <a:effectLst/>
            </a:rPr>
            <a:t>4. ADIM: SENARYO BAREMİNİZİ GİRİN.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000" b="1" baseline="0">
              <a:effectLst/>
            </a:rPr>
            <a:t>5. ADIM : SENARYODAKİ KAZANIMLARI GİRİN.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000" b="1" baseline="0">
              <a:effectLst/>
            </a:rPr>
            <a:t>6. ADIM: YAZILI NOTLARINIZI 1. YAZILI KISMINA GİRİN. VE ÇIKTI ALIN</a:t>
          </a:r>
        </a:p>
      </xdr:txBody>
    </xdr:sp>
    <xdr:clientData/>
  </xdr:twoCellAnchor>
  <xdr:twoCellAnchor>
    <xdr:from>
      <xdr:col>1</xdr:col>
      <xdr:colOff>76262</xdr:colOff>
      <xdr:row>0</xdr:row>
      <xdr:rowOff>717325</xdr:rowOff>
    </xdr:from>
    <xdr:to>
      <xdr:col>7</xdr:col>
      <xdr:colOff>83736</xdr:colOff>
      <xdr:row>3</xdr:row>
      <xdr:rowOff>85854</xdr:rowOff>
    </xdr:to>
    <xdr:sp macro="" textlink="">
      <xdr:nvSpPr>
        <xdr:cNvPr id="20" name="Dikdörtgen: Köşeleri Yuvarlatılmış 1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 bwMode="auto">
        <a:xfrm>
          <a:off x="317004" y="717325"/>
          <a:ext cx="1902007" cy="457100"/>
        </a:xfrm>
        <a:custGeom>
          <a:avLst/>
          <a:gdLst>
            <a:gd name="connsiteX0" fmla="*/ 0 w 1902007"/>
            <a:gd name="connsiteY0" fmla="*/ 76185 h 457100"/>
            <a:gd name="connsiteX1" fmla="*/ 76185 w 1902007"/>
            <a:gd name="connsiteY1" fmla="*/ 0 h 457100"/>
            <a:gd name="connsiteX2" fmla="*/ 624405 w 1902007"/>
            <a:gd name="connsiteY2" fmla="*/ 0 h 457100"/>
            <a:gd name="connsiteX3" fmla="*/ 1242610 w 1902007"/>
            <a:gd name="connsiteY3" fmla="*/ 0 h 457100"/>
            <a:gd name="connsiteX4" fmla="*/ 1825822 w 1902007"/>
            <a:gd name="connsiteY4" fmla="*/ 0 h 457100"/>
            <a:gd name="connsiteX5" fmla="*/ 1902007 w 1902007"/>
            <a:gd name="connsiteY5" fmla="*/ 76185 h 457100"/>
            <a:gd name="connsiteX6" fmla="*/ 1902007 w 1902007"/>
            <a:gd name="connsiteY6" fmla="*/ 380915 h 457100"/>
            <a:gd name="connsiteX7" fmla="*/ 1825822 w 1902007"/>
            <a:gd name="connsiteY7" fmla="*/ 457100 h 457100"/>
            <a:gd name="connsiteX8" fmla="*/ 1207617 w 1902007"/>
            <a:gd name="connsiteY8" fmla="*/ 457100 h 457100"/>
            <a:gd name="connsiteX9" fmla="*/ 624405 w 1902007"/>
            <a:gd name="connsiteY9" fmla="*/ 457100 h 457100"/>
            <a:gd name="connsiteX10" fmla="*/ 76185 w 1902007"/>
            <a:gd name="connsiteY10" fmla="*/ 457100 h 457100"/>
            <a:gd name="connsiteX11" fmla="*/ 0 w 1902007"/>
            <a:gd name="connsiteY11" fmla="*/ 380915 h 457100"/>
            <a:gd name="connsiteX12" fmla="*/ 0 w 1902007"/>
            <a:gd name="connsiteY12" fmla="*/ 76185 h 4571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902007" h="457100" fill="none" extrusionOk="0">
              <a:moveTo>
                <a:pt x="0" y="76185"/>
              </a:moveTo>
              <a:cubicBezTo>
                <a:pt x="-2754" y="41832"/>
                <a:pt x="31049" y="-6841"/>
                <a:pt x="76185" y="0"/>
              </a:cubicBezTo>
              <a:cubicBezTo>
                <a:pt x="303501" y="-9323"/>
                <a:pt x="424397" y="54671"/>
                <a:pt x="624405" y="0"/>
              </a:cubicBezTo>
              <a:cubicBezTo>
                <a:pt x="824413" y="-54671"/>
                <a:pt x="953089" y="26325"/>
                <a:pt x="1242610" y="0"/>
              </a:cubicBezTo>
              <a:cubicBezTo>
                <a:pt x="1532131" y="-26325"/>
                <a:pt x="1694124" y="38759"/>
                <a:pt x="1825822" y="0"/>
              </a:cubicBezTo>
              <a:cubicBezTo>
                <a:pt x="1870077" y="2668"/>
                <a:pt x="1906882" y="42825"/>
                <a:pt x="1902007" y="76185"/>
              </a:cubicBezTo>
              <a:cubicBezTo>
                <a:pt x="1928755" y="211813"/>
                <a:pt x="1893487" y="249839"/>
                <a:pt x="1902007" y="380915"/>
              </a:cubicBezTo>
              <a:cubicBezTo>
                <a:pt x="1892863" y="418646"/>
                <a:pt x="1856769" y="455733"/>
                <a:pt x="1825822" y="457100"/>
              </a:cubicBezTo>
              <a:cubicBezTo>
                <a:pt x="1525524" y="476031"/>
                <a:pt x="1514104" y="397172"/>
                <a:pt x="1207617" y="457100"/>
              </a:cubicBezTo>
              <a:cubicBezTo>
                <a:pt x="901130" y="517028"/>
                <a:pt x="824218" y="443158"/>
                <a:pt x="624405" y="457100"/>
              </a:cubicBezTo>
              <a:cubicBezTo>
                <a:pt x="424592" y="471042"/>
                <a:pt x="335494" y="397068"/>
                <a:pt x="76185" y="457100"/>
              </a:cubicBezTo>
              <a:cubicBezTo>
                <a:pt x="32413" y="457168"/>
                <a:pt x="7541" y="428552"/>
                <a:pt x="0" y="380915"/>
              </a:cubicBezTo>
              <a:cubicBezTo>
                <a:pt x="-29709" y="312735"/>
                <a:pt x="25287" y="171283"/>
                <a:pt x="0" y="76185"/>
              </a:cubicBezTo>
              <a:close/>
            </a:path>
            <a:path w="1902007" h="457100" stroke="0" extrusionOk="0">
              <a:moveTo>
                <a:pt x="0" y="76185"/>
              </a:moveTo>
              <a:cubicBezTo>
                <a:pt x="-1602" y="31084"/>
                <a:pt x="35544" y="-47"/>
                <a:pt x="76185" y="0"/>
              </a:cubicBezTo>
              <a:cubicBezTo>
                <a:pt x="319304" y="-39144"/>
                <a:pt x="447237" y="24749"/>
                <a:pt x="624405" y="0"/>
              </a:cubicBezTo>
              <a:cubicBezTo>
                <a:pt x="801573" y="-24749"/>
                <a:pt x="939852" y="58911"/>
                <a:pt x="1207617" y="0"/>
              </a:cubicBezTo>
              <a:cubicBezTo>
                <a:pt x="1475382" y="-58911"/>
                <a:pt x="1635080" y="23673"/>
                <a:pt x="1825822" y="0"/>
              </a:cubicBezTo>
              <a:cubicBezTo>
                <a:pt x="1863197" y="2854"/>
                <a:pt x="1901997" y="36513"/>
                <a:pt x="1902007" y="76185"/>
              </a:cubicBezTo>
              <a:cubicBezTo>
                <a:pt x="1909743" y="224324"/>
                <a:pt x="1874766" y="248833"/>
                <a:pt x="1902007" y="380915"/>
              </a:cubicBezTo>
              <a:cubicBezTo>
                <a:pt x="1901289" y="427892"/>
                <a:pt x="1872380" y="458554"/>
                <a:pt x="1825822" y="457100"/>
              </a:cubicBezTo>
              <a:cubicBezTo>
                <a:pt x="1638979" y="501393"/>
                <a:pt x="1525568" y="394069"/>
                <a:pt x="1260106" y="457100"/>
              </a:cubicBezTo>
              <a:cubicBezTo>
                <a:pt x="994644" y="520131"/>
                <a:pt x="841903" y="443684"/>
                <a:pt x="659397" y="457100"/>
              </a:cubicBezTo>
              <a:cubicBezTo>
                <a:pt x="476891" y="470516"/>
                <a:pt x="312131" y="427633"/>
                <a:pt x="76185" y="457100"/>
              </a:cubicBezTo>
              <a:cubicBezTo>
                <a:pt x="34597" y="458593"/>
                <a:pt x="4365" y="421720"/>
                <a:pt x="0" y="380915"/>
              </a:cubicBezTo>
              <a:cubicBezTo>
                <a:pt x="-30460" y="236943"/>
                <a:pt x="33654" y="152705"/>
                <a:pt x="0" y="76185"/>
              </a:cubicBezTo>
              <a:close/>
            </a:path>
          </a:pathLst>
        </a:custGeom>
        <a:solidFill>
          <a:srgbClr val="FF000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657299846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r>
            <a:rPr lang="tr-TR" sz="2400" b="1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  <a:cs typeface="+mn-cs"/>
            </a:rPr>
            <a:t>1- KAYNAKLAR</a:t>
          </a:r>
          <a:endParaRPr lang="tr-TR" sz="2400">
            <a:solidFill>
              <a:schemeClr val="bg1"/>
            </a:solidFill>
            <a:effectLst/>
            <a:latin typeface="Burbank Big Cd Bd" pitchFamily="50" charset="-94"/>
            <a:ea typeface="STHupo" panose="02010800040101010101" pitchFamily="2" charset="-122"/>
          </a:endParaRPr>
        </a:p>
      </xdr:txBody>
    </xdr:sp>
    <xdr:clientData/>
  </xdr:twoCellAnchor>
  <xdr:twoCellAnchor editAs="oneCell">
    <xdr:from>
      <xdr:col>26</xdr:col>
      <xdr:colOff>62334</xdr:colOff>
      <xdr:row>0</xdr:row>
      <xdr:rowOff>609878</xdr:rowOff>
    </xdr:from>
    <xdr:to>
      <xdr:col>32</xdr:col>
      <xdr:colOff>570866</xdr:colOff>
      <xdr:row>28</xdr:row>
      <xdr:rowOff>101681</xdr:rowOff>
    </xdr:to>
    <xdr:pic>
      <xdr:nvPicPr>
        <xdr:cNvPr id="19" name="Resim 18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2224" y="609878"/>
          <a:ext cx="3805647" cy="4725319"/>
        </a:xfrm>
        <a:prstGeom prst="rect">
          <a:avLst/>
        </a:prstGeom>
      </xdr:spPr>
    </xdr:pic>
    <xdr:clientData/>
  </xdr:twoCellAnchor>
  <xdr:twoCellAnchor>
    <xdr:from>
      <xdr:col>31</xdr:col>
      <xdr:colOff>91560</xdr:colOff>
      <xdr:row>14</xdr:row>
      <xdr:rowOff>36055</xdr:rowOff>
    </xdr:from>
    <xdr:to>
      <xdr:col>34</xdr:col>
      <xdr:colOff>436314</xdr:colOff>
      <xdr:row>17</xdr:row>
      <xdr:rowOff>113589</xdr:rowOff>
    </xdr:to>
    <xdr:sp macro="" textlink="">
      <xdr:nvSpPr>
        <xdr:cNvPr id="21" name="Dikdörtgen: Köşeleri Yuvarlatılmış 2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 bwMode="auto">
        <a:xfrm>
          <a:off x="11071478" y="2904022"/>
          <a:ext cx="2166017" cy="548551"/>
        </a:xfrm>
        <a:custGeom>
          <a:avLst/>
          <a:gdLst>
            <a:gd name="connsiteX0" fmla="*/ 0 w 2166017"/>
            <a:gd name="connsiteY0" fmla="*/ 91427 h 548551"/>
            <a:gd name="connsiteX1" fmla="*/ 91427 w 2166017"/>
            <a:gd name="connsiteY1" fmla="*/ 0 h 548551"/>
            <a:gd name="connsiteX2" fmla="*/ 547554 w 2166017"/>
            <a:gd name="connsiteY2" fmla="*/ 0 h 548551"/>
            <a:gd name="connsiteX3" fmla="*/ 1023514 w 2166017"/>
            <a:gd name="connsiteY3" fmla="*/ 0 h 548551"/>
            <a:gd name="connsiteX4" fmla="*/ 1519304 w 2166017"/>
            <a:gd name="connsiteY4" fmla="*/ 0 h 548551"/>
            <a:gd name="connsiteX5" fmla="*/ 2074590 w 2166017"/>
            <a:gd name="connsiteY5" fmla="*/ 0 h 548551"/>
            <a:gd name="connsiteX6" fmla="*/ 2166017 w 2166017"/>
            <a:gd name="connsiteY6" fmla="*/ 91427 h 548551"/>
            <a:gd name="connsiteX7" fmla="*/ 2166017 w 2166017"/>
            <a:gd name="connsiteY7" fmla="*/ 457124 h 548551"/>
            <a:gd name="connsiteX8" fmla="*/ 2074590 w 2166017"/>
            <a:gd name="connsiteY8" fmla="*/ 548551 h 548551"/>
            <a:gd name="connsiteX9" fmla="*/ 1638294 w 2166017"/>
            <a:gd name="connsiteY9" fmla="*/ 548551 h 548551"/>
            <a:gd name="connsiteX10" fmla="*/ 1142503 w 2166017"/>
            <a:gd name="connsiteY10" fmla="*/ 548551 h 548551"/>
            <a:gd name="connsiteX11" fmla="*/ 626881 w 2166017"/>
            <a:gd name="connsiteY11" fmla="*/ 548551 h 548551"/>
            <a:gd name="connsiteX12" fmla="*/ 91427 w 2166017"/>
            <a:gd name="connsiteY12" fmla="*/ 548551 h 548551"/>
            <a:gd name="connsiteX13" fmla="*/ 0 w 2166017"/>
            <a:gd name="connsiteY13" fmla="*/ 457124 h 548551"/>
            <a:gd name="connsiteX14" fmla="*/ 0 w 2166017"/>
            <a:gd name="connsiteY14" fmla="*/ 91427 h 54855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166017" h="548551" fill="none" extrusionOk="0">
              <a:moveTo>
                <a:pt x="0" y="91427"/>
              </a:moveTo>
              <a:cubicBezTo>
                <a:pt x="-502" y="43188"/>
                <a:pt x="28293" y="-6833"/>
                <a:pt x="91427" y="0"/>
              </a:cubicBezTo>
              <a:cubicBezTo>
                <a:pt x="306127" y="-15269"/>
                <a:pt x="383582" y="33274"/>
                <a:pt x="547554" y="0"/>
              </a:cubicBezTo>
              <a:cubicBezTo>
                <a:pt x="711526" y="-33274"/>
                <a:pt x="899398" y="32186"/>
                <a:pt x="1023514" y="0"/>
              </a:cubicBezTo>
              <a:cubicBezTo>
                <a:pt x="1147630" y="-32186"/>
                <a:pt x="1286835" y="55470"/>
                <a:pt x="1519304" y="0"/>
              </a:cubicBezTo>
              <a:cubicBezTo>
                <a:pt x="1751773" y="-55470"/>
                <a:pt x="1868410" y="9836"/>
                <a:pt x="2074590" y="0"/>
              </a:cubicBezTo>
              <a:cubicBezTo>
                <a:pt x="2127845" y="7175"/>
                <a:pt x="2174554" y="42770"/>
                <a:pt x="2166017" y="91427"/>
              </a:cubicBezTo>
              <a:cubicBezTo>
                <a:pt x="2172377" y="248469"/>
                <a:pt x="2143868" y="371603"/>
                <a:pt x="2166017" y="457124"/>
              </a:cubicBezTo>
              <a:cubicBezTo>
                <a:pt x="2172903" y="497721"/>
                <a:pt x="2118618" y="543083"/>
                <a:pt x="2074590" y="548551"/>
              </a:cubicBezTo>
              <a:cubicBezTo>
                <a:pt x="1956672" y="568177"/>
                <a:pt x="1726677" y="508086"/>
                <a:pt x="1638294" y="548551"/>
              </a:cubicBezTo>
              <a:cubicBezTo>
                <a:pt x="1549911" y="589016"/>
                <a:pt x="1280893" y="513844"/>
                <a:pt x="1142503" y="548551"/>
              </a:cubicBezTo>
              <a:cubicBezTo>
                <a:pt x="1004113" y="583258"/>
                <a:pt x="823562" y="496138"/>
                <a:pt x="626881" y="548551"/>
              </a:cubicBezTo>
              <a:cubicBezTo>
                <a:pt x="430200" y="600964"/>
                <a:pt x="356550" y="497590"/>
                <a:pt x="91427" y="548551"/>
              </a:cubicBezTo>
              <a:cubicBezTo>
                <a:pt x="38748" y="549551"/>
                <a:pt x="-12032" y="509583"/>
                <a:pt x="0" y="457124"/>
              </a:cubicBezTo>
              <a:cubicBezTo>
                <a:pt x="-23343" y="336042"/>
                <a:pt x="34513" y="244762"/>
                <a:pt x="0" y="91427"/>
              </a:cubicBezTo>
              <a:close/>
            </a:path>
            <a:path w="2166017" h="548551" stroke="0" extrusionOk="0">
              <a:moveTo>
                <a:pt x="0" y="91427"/>
              </a:moveTo>
              <a:cubicBezTo>
                <a:pt x="-7231" y="51473"/>
                <a:pt x="42786" y="-3150"/>
                <a:pt x="91427" y="0"/>
              </a:cubicBezTo>
              <a:cubicBezTo>
                <a:pt x="208487" y="-36641"/>
                <a:pt x="421716" y="50056"/>
                <a:pt x="626881" y="0"/>
              </a:cubicBezTo>
              <a:cubicBezTo>
                <a:pt x="832046" y="-50056"/>
                <a:pt x="976924" y="28258"/>
                <a:pt x="1162335" y="0"/>
              </a:cubicBezTo>
              <a:cubicBezTo>
                <a:pt x="1347746" y="-28258"/>
                <a:pt x="1388466" y="35757"/>
                <a:pt x="1598631" y="0"/>
              </a:cubicBezTo>
              <a:cubicBezTo>
                <a:pt x="1808796" y="-35757"/>
                <a:pt x="1967232" y="43679"/>
                <a:pt x="2074590" y="0"/>
              </a:cubicBezTo>
              <a:cubicBezTo>
                <a:pt x="2110967" y="4916"/>
                <a:pt x="2167437" y="34475"/>
                <a:pt x="2166017" y="91427"/>
              </a:cubicBezTo>
              <a:cubicBezTo>
                <a:pt x="2170902" y="222861"/>
                <a:pt x="2125078" y="349402"/>
                <a:pt x="2166017" y="457124"/>
              </a:cubicBezTo>
              <a:cubicBezTo>
                <a:pt x="2163929" y="503564"/>
                <a:pt x="2112630" y="546141"/>
                <a:pt x="2074590" y="548551"/>
              </a:cubicBezTo>
              <a:cubicBezTo>
                <a:pt x="1889736" y="590302"/>
                <a:pt x="1717346" y="535035"/>
                <a:pt x="1618463" y="548551"/>
              </a:cubicBezTo>
              <a:cubicBezTo>
                <a:pt x="1519580" y="562067"/>
                <a:pt x="1252144" y="516384"/>
                <a:pt x="1083009" y="548551"/>
              </a:cubicBezTo>
              <a:cubicBezTo>
                <a:pt x="913874" y="580718"/>
                <a:pt x="773294" y="538579"/>
                <a:pt x="607049" y="548551"/>
              </a:cubicBezTo>
              <a:cubicBezTo>
                <a:pt x="440804" y="558523"/>
                <a:pt x="277036" y="497628"/>
                <a:pt x="91427" y="548551"/>
              </a:cubicBezTo>
              <a:cubicBezTo>
                <a:pt x="41255" y="546407"/>
                <a:pt x="-654" y="504897"/>
                <a:pt x="0" y="457124"/>
              </a:cubicBezTo>
              <a:cubicBezTo>
                <a:pt x="-17651" y="290916"/>
                <a:pt x="7848" y="221868"/>
                <a:pt x="0" y="91427"/>
              </a:cubicBezTo>
              <a:close/>
            </a:path>
          </a:pathLst>
        </a:custGeom>
        <a:solidFill>
          <a:srgbClr val="00B05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3372381039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3200" b="0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</a:rPr>
            <a:t> KİTABI İNCELE</a:t>
          </a:r>
        </a:p>
      </xdr:txBody>
    </xdr:sp>
    <xdr:clientData/>
  </xdr:twoCellAnchor>
  <xdr:twoCellAnchor>
    <xdr:from>
      <xdr:col>1</xdr:col>
      <xdr:colOff>41643</xdr:colOff>
      <xdr:row>21</xdr:row>
      <xdr:rowOff>134270</xdr:rowOff>
    </xdr:from>
    <xdr:to>
      <xdr:col>26</xdr:col>
      <xdr:colOff>209341</xdr:colOff>
      <xdr:row>25</xdr:row>
      <xdr:rowOff>115137</xdr:rowOff>
    </xdr:to>
    <xdr:sp macro="" textlink="">
      <xdr:nvSpPr>
        <xdr:cNvPr id="22" name="Dikdörtgen: Köşeleri Yuvarlatılmış 12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 bwMode="auto">
        <a:xfrm>
          <a:off x="282385" y="4268748"/>
          <a:ext cx="8216846" cy="608889"/>
        </a:xfrm>
        <a:custGeom>
          <a:avLst/>
          <a:gdLst>
            <a:gd name="connsiteX0" fmla="*/ 0 w 8216846"/>
            <a:gd name="connsiteY0" fmla="*/ 101484 h 608889"/>
            <a:gd name="connsiteX1" fmla="*/ 101484 w 8216846"/>
            <a:gd name="connsiteY1" fmla="*/ 0 h 608889"/>
            <a:gd name="connsiteX2" fmla="*/ 433488 w 8216846"/>
            <a:gd name="connsiteY2" fmla="*/ 0 h 608889"/>
            <a:gd name="connsiteX3" fmla="*/ 1086046 w 8216846"/>
            <a:gd name="connsiteY3" fmla="*/ 0 h 608889"/>
            <a:gd name="connsiteX4" fmla="*/ 1658466 w 8216846"/>
            <a:gd name="connsiteY4" fmla="*/ 0 h 608889"/>
            <a:gd name="connsiteX5" fmla="*/ 2150747 w 8216846"/>
            <a:gd name="connsiteY5" fmla="*/ 0 h 608889"/>
            <a:gd name="connsiteX6" fmla="*/ 2883445 w 8216846"/>
            <a:gd name="connsiteY6" fmla="*/ 0 h 608889"/>
            <a:gd name="connsiteX7" fmla="*/ 3375726 w 8216846"/>
            <a:gd name="connsiteY7" fmla="*/ 0 h 608889"/>
            <a:gd name="connsiteX8" fmla="*/ 3787868 w 8216846"/>
            <a:gd name="connsiteY8" fmla="*/ 0 h 608889"/>
            <a:gd name="connsiteX9" fmla="*/ 4440427 w 8216846"/>
            <a:gd name="connsiteY9" fmla="*/ 0 h 608889"/>
            <a:gd name="connsiteX10" fmla="*/ 5012846 w 8216846"/>
            <a:gd name="connsiteY10" fmla="*/ 0 h 608889"/>
            <a:gd name="connsiteX11" fmla="*/ 5505127 w 8216846"/>
            <a:gd name="connsiteY11" fmla="*/ 0 h 608889"/>
            <a:gd name="connsiteX12" fmla="*/ 5997409 w 8216846"/>
            <a:gd name="connsiteY12" fmla="*/ 0 h 608889"/>
            <a:gd name="connsiteX13" fmla="*/ 6569828 w 8216846"/>
            <a:gd name="connsiteY13" fmla="*/ 0 h 608889"/>
            <a:gd name="connsiteX14" fmla="*/ 7222387 w 8216846"/>
            <a:gd name="connsiteY14" fmla="*/ 0 h 608889"/>
            <a:gd name="connsiteX15" fmla="*/ 8115362 w 8216846"/>
            <a:gd name="connsiteY15" fmla="*/ 0 h 608889"/>
            <a:gd name="connsiteX16" fmla="*/ 8216846 w 8216846"/>
            <a:gd name="connsiteY16" fmla="*/ 101484 h 608889"/>
            <a:gd name="connsiteX17" fmla="*/ 8216846 w 8216846"/>
            <a:gd name="connsiteY17" fmla="*/ 507405 h 608889"/>
            <a:gd name="connsiteX18" fmla="*/ 8115362 w 8216846"/>
            <a:gd name="connsiteY18" fmla="*/ 608889 h 608889"/>
            <a:gd name="connsiteX19" fmla="*/ 7623081 w 8216846"/>
            <a:gd name="connsiteY19" fmla="*/ 608889 h 608889"/>
            <a:gd name="connsiteX20" fmla="*/ 6890384 w 8216846"/>
            <a:gd name="connsiteY20" fmla="*/ 608889 h 608889"/>
            <a:gd name="connsiteX21" fmla="*/ 6317964 w 8216846"/>
            <a:gd name="connsiteY21" fmla="*/ 608889 h 608889"/>
            <a:gd name="connsiteX22" fmla="*/ 5665405 w 8216846"/>
            <a:gd name="connsiteY22" fmla="*/ 608889 h 608889"/>
            <a:gd name="connsiteX23" fmla="*/ 5012846 w 8216846"/>
            <a:gd name="connsiteY23" fmla="*/ 608889 h 608889"/>
            <a:gd name="connsiteX24" fmla="*/ 4280149 w 8216846"/>
            <a:gd name="connsiteY24" fmla="*/ 608889 h 608889"/>
            <a:gd name="connsiteX25" fmla="*/ 3627590 w 8216846"/>
            <a:gd name="connsiteY25" fmla="*/ 608889 h 608889"/>
            <a:gd name="connsiteX26" fmla="*/ 3295587 w 8216846"/>
            <a:gd name="connsiteY26" fmla="*/ 608889 h 608889"/>
            <a:gd name="connsiteX27" fmla="*/ 2963583 w 8216846"/>
            <a:gd name="connsiteY27" fmla="*/ 608889 h 608889"/>
            <a:gd name="connsiteX28" fmla="*/ 2230886 w 8216846"/>
            <a:gd name="connsiteY28" fmla="*/ 608889 h 608889"/>
            <a:gd name="connsiteX29" fmla="*/ 1818744 w 8216846"/>
            <a:gd name="connsiteY29" fmla="*/ 608889 h 608889"/>
            <a:gd name="connsiteX30" fmla="*/ 1086046 w 8216846"/>
            <a:gd name="connsiteY30" fmla="*/ 608889 h 608889"/>
            <a:gd name="connsiteX31" fmla="*/ 754043 w 8216846"/>
            <a:gd name="connsiteY31" fmla="*/ 608889 h 608889"/>
            <a:gd name="connsiteX32" fmla="*/ 101484 w 8216846"/>
            <a:gd name="connsiteY32" fmla="*/ 608889 h 608889"/>
            <a:gd name="connsiteX33" fmla="*/ 0 w 8216846"/>
            <a:gd name="connsiteY33" fmla="*/ 507405 h 608889"/>
            <a:gd name="connsiteX34" fmla="*/ 0 w 8216846"/>
            <a:gd name="connsiteY34" fmla="*/ 101484 h 60888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</a:cxnLst>
          <a:rect l="l" t="t" r="r" b="b"/>
          <a:pathLst>
            <a:path w="8216846" h="608889" fill="none" extrusionOk="0">
              <a:moveTo>
                <a:pt x="0" y="101484"/>
              </a:moveTo>
              <a:cubicBezTo>
                <a:pt x="-776" y="50949"/>
                <a:pt x="46434" y="-4229"/>
                <a:pt x="101484" y="0"/>
              </a:cubicBezTo>
              <a:cubicBezTo>
                <a:pt x="168047" y="-31253"/>
                <a:pt x="358979" y="23114"/>
                <a:pt x="433488" y="0"/>
              </a:cubicBezTo>
              <a:cubicBezTo>
                <a:pt x="507997" y="-23114"/>
                <a:pt x="911155" y="71828"/>
                <a:pt x="1086046" y="0"/>
              </a:cubicBezTo>
              <a:cubicBezTo>
                <a:pt x="1260937" y="-71828"/>
                <a:pt x="1382208" y="16040"/>
                <a:pt x="1658466" y="0"/>
              </a:cubicBezTo>
              <a:cubicBezTo>
                <a:pt x="1934724" y="-16040"/>
                <a:pt x="2050308" y="31650"/>
                <a:pt x="2150747" y="0"/>
              </a:cubicBezTo>
              <a:cubicBezTo>
                <a:pt x="2251186" y="-31650"/>
                <a:pt x="2547279" y="40077"/>
                <a:pt x="2883445" y="0"/>
              </a:cubicBezTo>
              <a:cubicBezTo>
                <a:pt x="3219611" y="-40077"/>
                <a:pt x="3223973" y="33887"/>
                <a:pt x="3375726" y="0"/>
              </a:cubicBezTo>
              <a:cubicBezTo>
                <a:pt x="3527479" y="-33887"/>
                <a:pt x="3654262" y="4780"/>
                <a:pt x="3787868" y="0"/>
              </a:cubicBezTo>
              <a:cubicBezTo>
                <a:pt x="3921474" y="-4780"/>
                <a:pt x="4146113" y="56226"/>
                <a:pt x="4440427" y="0"/>
              </a:cubicBezTo>
              <a:cubicBezTo>
                <a:pt x="4734741" y="-56226"/>
                <a:pt x="4800728" y="10124"/>
                <a:pt x="5012846" y="0"/>
              </a:cubicBezTo>
              <a:cubicBezTo>
                <a:pt x="5224964" y="-10124"/>
                <a:pt x="5315204" y="54473"/>
                <a:pt x="5505127" y="0"/>
              </a:cubicBezTo>
              <a:cubicBezTo>
                <a:pt x="5695050" y="-54473"/>
                <a:pt x="5774856" y="2487"/>
                <a:pt x="5997409" y="0"/>
              </a:cubicBezTo>
              <a:cubicBezTo>
                <a:pt x="6219962" y="-2487"/>
                <a:pt x="6400239" y="40856"/>
                <a:pt x="6569828" y="0"/>
              </a:cubicBezTo>
              <a:cubicBezTo>
                <a:pt x="6739417" y="-40856"/>
                <a:pt x="6951829" y="11413"/>
                <a:pt x="7222387" y="0"/>
              </a:cubicBezTo>
              <a:cubicBezTo>
                <a:pt x="7492945" y="-11413"/>
                <a:pt x="7695836" y="83670"/>
                <a:pt x="8115362" y="0"/>
              </a:cubicBezTo>
              <a:cubicBezTo>
                <a:pt x="8173991" y="-4015"/>
                <a:pt x="8226116" y="52017"/>
                <a:pt x="8216846" y="101484"/>
              </a:cubicBezTo>
              <a:cubicBezTo>
                <a:pt x="8252651" y="253330"/>
                <a:pt x="8215435" y="345222"/>
                <a:pt x="8216846" y="507405"/>
              </a:cubicBezTo>
              <a:cubicBezTo>
                <a:pt x="8213045" y="558742"/>
                <a:pt x="8156728" y="603248"/>
                <a:pt x="8115362" y="608889"/>
              </a:cubicBezTo>
              <a:cubicBezTo>
                <a:pt x="7968232" y="623896"/>
                <a:pt x="7826905" y="591058"/>
                <a:pt x="7623081" y="608889"/>
              </a:cubicBezTo>
              <a:cubicBezTo>
                <a:pt x="7419257" y="626720"/>
                <a:pt x="7054190" y="555470"/>
                <a:pt x="6890384" y="608889"/>
              </a:cubicBezTo>
              <a:cubicBezTo>
                <a:pt x="6726578" y="662308"/>
                <a:pt x="6448955" y="588441"/>
                <a:pt x="6317964" y="608889"/>
              </a:cubicBezTo>
              <a:cubicBezTo>
                <a:pt x="6186973" y="629337"/>
                <a:pt x="5831617" y="533619"/>
                <a:pt x="5665405" y="608889"/>
              </a:cubicBezTo>
              <a:cubicBezTo>
                <a:pt x="5499193" y="684159"/>
                <a:pt x="5243230" y="545090"/>
                <a:pt x="5012846" y="608889"/>
              </a:cubicBezTo>
              <a:cubicBezTo>
                <a:pt x="4782462" y="672688"/>
                <a:pt x="4638919" y="564798"/>
                <a:pt x="4280149" y="608889"/>
              </a:cubicBezTo>
              <a:cubicBezTo>
                <a:pt x="3921379" y="652980"/>
                <a:pt x="3771751" y="577016"/>
                <a:pt x="3627590" y="608889"/>
              </a:cubicBezTo>
              <a:cubicBezTo>
                <a:pt x="3483429" y="640762"/>
                <a:pt x="3431208" y="599098"/>
                <a:pt x="3295587" y="608889"/>
              </a:cubicBezTo>
              <a:cubicBezTo>
                <a:pt x="3159966" y="618680"/>
                <a:pt x="3100489" y="587995"/>
                <a:pt x="2963583" y="608889"/>
              </a:cubicBezTo>
              <a:cubicBezTo>
                <a:pt x="2826677" y="629783"/>
                <a:pt x="2472636" y="577817"/>
                <a:pt x="2230886" y="608889"/>
              </a:cubicBezTo>
              <a:cubicBezTo>
                <a:pt x="1989136" y="639961"/>
                <a:pt x="1977425" y="562124"/>
                <a:pt x="1818744" y="608889"/>
              </a:cubicBezTo>
              <a:cubicBezTo>
                <a:pt x="1660063" y="655654"/>
                <a:pt x="1381257" y="600268"/>
                <a:pt x="1086046" y="608889"/>
              </a:cubicBezTo>
              <a:cubicBezTo>
                <a:pt x="790835" y="617510"/>
                <a:pt x="856645" y="608265"/>
                <a:pt x="754043" y="608889"/>
              </a:cubicBezTo>
              <a:cubicBezTo>
                <a:pt x="651441" y="609513"/>
                <a:pt x="304520" y="586644"/>
                <a:pt x="101484" y="608889"/>
              </a:cubicBezTo>
              <a:cubicBezTo>
                <a:pt x="34137" y="608591"/>
                <a:pt x="-3045" y="556826"/>
                <a:pt x="0" y="507405"/>
              </a:cubicBezTo>
              <a:cubicBezTo>
                <a:pt x="-16657" y="346512"/>
                <a:pt x="4693" y="194548"/>
                <a:pt x="0" y="101484"/>
              </a:cubicBezTo>
              <a:close/>
            </a:path>
            <a:path w="8216846" h="608889" stroke="0" extrusionOk="0">
              <a:moveTo>
                <a:pt x="0" y="101484"/>
              </a:moveTo>
              <a:cubicBezTo>
                <a:pt x="395" y="40084"/>
                <a:pt x="31211" y="5959"/>
                <a:pt x="101484" y="0"/>
              </a:cubicBezTo>
              <a:cubicBezTo>
                <a:pt x="372424" y="-33316"/>
                <a:pt x="480949" y="72465"/>
                <a:pt x="754043" y="0"/>
              </a:cubicBezTo>
              <a:cubicBezTo>
                <a:pt x="1027137" y="-72465"/>
                <a:pt x="1063782" y="41730"/>
                <a:pt x="1166185" y="0"/>
              </a:cubicBezTo>
              <a:cubicBezTo>
                <a:pt x="1268588" y="-41730"/>
                <a:pt x="1619617" y="46289"/>
                <a:pt x="1818744" y="0"/>
              </a:cubicBezTo>
              <a:cubicBezTo>
                <a:pt x="2017871" y="-46289"/>
                <a:pt x="1987936" y="1070"/>
                <a:pt x="2150747" y="0"/>
              </a:cubicBezTo>
              <a:cubicBezTo>
                <a:pt x="2313558" y="-1070"/>
                <a:pt x="2479167" y="42837"/>
                <a:pt x="2803306" y="0"/>
              </a:cubicBezTo>
              <a:cubicBezTo>
                <a:pt x="3127445" y="-42837"/>
                <a:pt x="3086471" y="8752"/>
                <a:pt x="3215448" y="0"/>
              </a:cubicBezTo>
              <a:cubicBezTo>
                <a:pt x="3344425" y="-8752"/>
                <a:pt x="3634266" y="69687"/>
                <a:pt x="3948145" y="0"/>
              </a:cubicBezTo>
              <a:cubicBezTo>
                <a:pt x="4262024" y="-69687"/>
                <a:pt x="4164605" y="33024"/>
                <a:pt x="4280149" y="0"/>
              </a:cubicBezTo>
              <a:cubicBezTo>
                <a:pt x="4395693" y="-33024"/>
                <a:pt x="4610217" y="71088"/>
                <a:pt x="4932708" y="0"/>
              </a:cubicBezTo>
              <a:cubicBezTo>
                <a:pt x="5255199" y="-71088"/>
                <a:pt x="5243490" y="38725"/>
                <a:pt x="5424989" y="0"/>
              </a:cubicBezTo>
              <a:cubicBezTo>
                <a:pt x="5606488" y="-38725"/>
                <a:pt x="5663649" y="27993"/>
                <a:pt x="5837131" y="0"/>
              </a:cubicBezTo>
              <a:cubicBezTo>
                <a:pt x="6010613" y="-27993"/>
                <a:pt x="6287647" y="52414"/>
                <a:pt x="6489690" y="0"/>
              </a:cubicBezTo>
              <a:cubicBezTo>
                <a:pt x="6691733" y="-52414"/>
                <a:pt x="6659441" y="14250"/>
                <a:pt x="6821693" y="0"/>
              </a:cubicBezTo>
              <a:cubicBezTo>
                <a:pt x="6983945" y="-14250"/>
                <a:pt x="7318649" y="54509"/>
                <a:pt x="7474252" y="0"/>
              </a:cubicBezTo>
              <a:cubicBezTo>
                <a:pt x="7629855" y="-54509"/>
                <a:pt x="7894021" y="51293"/>
                <a:pt x="8115362" y="0"/>
              </a:cubicBezTo>
              <a:cubicBezTo>
                <a:pt x="8157744" y="-5104"/>
                <a:pt x="8210296" y="37046"/>
                <a:pt x="8216846" y="101484"/>
              </a:cubicBezTo>
              <a:cubicBezTo>
                <a:pt x="8263944" y="191303"/>
                <a:pt x="8172676" y="406397"/>
                <a:pt x="8216846" y="507405"/>
              </a:cubicBezTo>
              <a:cubicBezTo>
                <a:pt x="8207091" y="570429"/>
                <a:pt x="8178987" y="599065"/>
                <a:pt x="8115362" y="608889"/>
              </a:cubicBezTo>
              <a:cubicBezTo>
                <a:pt x="7884712" y="668726"/>
                <a:pt x="7686273" y="543726"/>
                <a:pt x="7542942" y="608889"/>
              </a:cubicBezTo>
              <a:cubicBezTo>
                <a:pt x="7399611" y="674052"/>
                <a:pt x="7085721" y="555822"/>
                <a:pt x="6890384" y="608889"/>
              </a:cubicBezTo>
              <a:cubicBezTo>
                <a:pt x="6695047" y="661956"/>
                <a:pt x="6648588" y="576020"/>
                <a:pt x="6558380" y="608889"/>
              </a:cubicBezTo>
              <a:cubicBezTo>
                <a:pt x="6468172" y="641758"/>
                <a:pt x="6255140" y="584660"/>
                <a:pt x="5985960" y="608889"/>
              </a:cubicBezTo>
              <a:cubicBezTo>
                <a:pt x="5716780" y="633118"/>
                <a:pt x="5597878" y="604908"/>
                <a:pt x="5413540" y="608889"/>
              </a:cubicBezTo>
              <a:cubicBezTo>
                <a:pt x="5229202" y="612870"/>
                <a:pt x="4958726" y="579775"/>
                <a:pt x="4841120" y="608889"/>
              </a:cubicBezTo>
              <a:cubicBezTo>
                <a:pt x="4723514" y="638003"/>
                <a:pt x="4580324" y="550383"/>
                <a:pt x="4348839" y="608889"/>
              </a:cubicBezTo>
              <a:cubicBezTo>
                <a:pt x="4117354" y="667395"/>
                <a:pt x="4018026" y="585768"/>
                <a:pt x="3696281" y="608889"/>
              </a:cubicBezTo>
              <a:cubicBezTo>
                <a:pt x="3374536" y="632010"/>
                <a:pt x="3397611" y="583784"/>
                <a:pt x="3284138" y="608889"/>
              </a:cubicBezTo>
              <a:cubicBezTo>
                <a:pt x="3170665" y="633994"/>
                <a:pt x="2787901" y="548106"/>
                <a:pt x="2631580" y="608889"/>
              </a:cubicBezTo>
              <a:cubicBezTo>
                <a:pt x="2475259" y="669672"/>
                <a:pt x="2098667" y="579302"/>
                <a:pt x="1898882" y="608889"/>
              </a:cubicBezTo>
              <a:cubicBezTo>
                <a:pt x="1699097" y="638476"/>
                <a:pt x="1483896" y="589426"/>
                <a:pt x="1166185" y="608889"/>
              </a:cubicBezTo>
              <a:cubicBezTo>
                <a:pt x="848474" y="628352"/>
                <a:pt x="489473" y="496440"/>
                <a:pt x="101484" y="608889"/>
              </a:cubicBezTo>
              <a:cubicBezTo>
                <a:pt x="51590" y="604373"/>
                <a:pt x="862" y="555910"/>
                <a:pt x="0" y="507405"/>
              </a:cubicBezTo>
              <a:cubicBezTo>
                <a:pt x="-29789" y="335785"/>
                <a:pt x="7242" y="250864"/>
                <a:pt x="0" y="101484"/>
              </a:cubicBezTo>
              <a:close/>
            </a:path>
          </a:pathLst>
        </a:custGeom>
        <a:solidFill>
          <a:srgbClr val="FF0000"/>
        </a:solidFill>
        <a:ln w="41275" cap="rnd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727351844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3600" b="1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  <a:cs typeface="+mn-cs"/>
            </a:rPr>
            <a:t>PROGRAMIN EN GÜNCEL HALİ İÇİN TIKLAYIN</a:t>
          </a:r>
          <a:endParaRPr lang="tr-TR" sz="6000">
            <a:solidFill>
              <a:schemeClr val="bg1"/>
            </a:solidFill>
            <a:effectLst/>
            <a:latin typeface="Burbank Big Cd Bd" pitchFamily="50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15</xdr:col>
      <xdr:colOff>219807</xdr:colOff>
      <xdr:row>13</xdr:row>
      <xdr:rowOff>62800</xdr:rowOff>
    </xdr:from>
    <xdr:to>
      <xdr:col>23</xdr:col>
      <xdr:colOff>177940</xdr:colOff>
      <xdr:row>20</xdr:row>
      <xdr:rowOff>209341</xdr:rowOff>
    </xdr:to>
    <xdr:sp macro="" textlink="">
      <xdr:nvSpPr>
        <xdr:cNvPr id="6" name="Dikdörtgen: Köşeleri Yuvarlatılmış 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4615961" y="2773762"/>
          <a:ext cx="2030605" cy="1339782"/>
        </a:xfrm>
        <a:custGeom>
          <a:avLst/>
          <a:gdLst>
            <a:gd name="connsiteX0" fmla="*/ 0 w 2030605"/>
            <a:gd name="connsiteY0" fmla="*/ 223301 h 1339782"/>
            <a:gd name="connsiteX1" fmla="*/ 223301 w 2030605"/>
            <a:gd name="connsiteY1" fmla="*/ 0 h 1339782"/>
            <a:gd name="connsiteX2" fmla="*/ 703782 w 2030605"/>
            <a:gd name="connsiteY2" fmla="*/ 0 h 1339782"/>
            <a:gd name="connsiteX3" fmla="*/ 1200103 w 2030605"/>
            <a:gd name="connsiteY3" fmla="*/ 0 h 1339782"/>
            <a:gd name="connsiteX4" fmla="*/ 1807304 w 2030605"/>
            <a:gd name="connsiteY4" fmla="*/ 0 h 1339782"/>
            <a:gd name="connsiteX5" fmla="*/ 2030605 w 2030605"/>
            <a:gd name="connsiteY5" fmla="*/ 223301 h 1339782"/>
            <a:gd name="connsiteX6" fmla="*/ 2030605 w 2030605"/>
            <a:gd name="connsiteY6" fmla="*/ 652027 h 1339782"/>
            <a:gd name="connsiteX7" fmla="*/ 2030605 w 2030605"/>
            <a:gd name="connsiteY7" fmla="*/ 1116481 h 1339782"/>
            <a:gd name="connsiteX8" fmla="*/ 1807304 w 2030605"/>
            <a:gd name="connsiteY8" fmla="*/ 1339782 h 1339782"/>
            <a:gd name="connsiteX9" fmla="*/ 1263463 w 2030605"/>
            <a:gd name="connsiteY9" fmla="*/ 1339782 h 1339782"/>
            <a:gd name="connsiteX10" fmla="*/ 767142 w 2030605"/>
            <a:gd name="connsiteY10" fmla="*/ 1339782 h 1339782"/>
            <a:gd name="connsiteX11" fmla="*/ 223301 w 2030605"/>
            <a:gd name="connsiteY11" fmla="*/ 1339782 h 1339782"/>
            <a:gd name="connsiteX12" fmla="*/ 0 w 2030605"/>
            <a:gd name="connsiteY12" fmla="*/ 1116481 h 1339782"/>
            <a:gd name="connsiteX13" fmla="*/ 0 w 2030605"/>
            <a:gd name="connsiteY13" fmla="*/ 660959 h 1339782"/>
            <a:gd name="connsiteX14" fmla="*/ 0 w 2030605"/>
            <a:gd name="connsiteY14" fmla="*/ 223301 h 133978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030605" h="1339782" fill="none" extrusionOk="0">
              <a:moveTo>
                <a:pt x="0" y="223301"/>
              </a:moveTo>
              <a:cubicBezTo>
                <a:pt x="8745" y="85438"/>
                <a:pt x="86977" y="-10401"/>
                <a:pt x="223301" y="0"/>
              </a:cubicBezTo>
              <a:cubicBezTo>
                <a:pt x="409798" y="-31379"/>
                <a:pt x="538311" y="10967"/>
                <a:pt x="703782" y="0"/>
              </a:cubicBezTo>
              <a:cubicBezTo>
                <a:pt x="869253" y="-10967"/>
                <a:pt x="1075362" y="35136"/>
                <a:pt x="1200103" y="0"/>
              </a:cubicBezTo>
              <a:cubicBezTo>
                <a:pt x="1324844" y="-35136"/>
                <a:pt x="1621146" y="47951"/>
                <a:pt x="1807304" y="0"/>
              </a:cubicBezTo>
              <a:cubicBezTo>
                <a:pt x="1923106" y="12230"/>
                <a:pt x="2028655" y="74467"/>
                <a:pt x="2030605" y="223301"/>
              </a:cubicBezTo>
              <a:cubicBezTo>
                <a:pt x="2063022" y="341268"/>
                <a:pt x="2007211" y="483298"/>
                <a:pt x="2030605" y="652027"/>
              </a:cubicBezTo>
              <a:cubicBezTo>
                <a:pt x="2053999" y="820756"/>
                <a:pt x="2000272" y="997426"/>
                <a:pt x="2030605" y="1116481"/>
              </a:cubicBezTo>
              <a:cubicBezTo>
                <a:pt x="2043760" y="1261380"/>
                <a:pt x="1950340" y="1333081"/>
                <a:pt x="1807304" y="1339782"/>
              </a:cubicBezTo>
              <a:cubicBezTo>
                <a:pt x="1542639" y="1371294"/>
                <a:pt x="1403107" y="1338679"/>
                <a:pt x="1263463" y="1339782"/>
              </a:cubicBezTo>
              <a:cubicBezTo>
                <a:pt x="1123819" y="1340885"/>
                <a:pt x="935040" y="1325331"/>
                <a:pt x="767142" y="1339782"/>
              </a:cubicBezTo>
              <a:cubicBezTo>
                <a:pt x="599244" y="1354233"/>
                <a:pt x="441687" y="1323421"/>
                <a:pt x="223301" y="1339782"/>
              </a:cubicBezTo>
              <a:cubicBezTo>
                <a:pt x="75946" y="1356571"/>
                <a:pt x="-2809" y="1209719"/>
                <a:pt x="0" y="1116481"/>
              </a:cubicBezTo>
              <a:cubicBezTo>
                <a:pt x="-21954" y="920567"/>
                <a:pt x="11948" y="798436"/>
                <a:pt x="0" y="660959"/>
              </a:cubicBezTo>
              <a:cubicBezTo>
                <a:pt x="-11948" y="523482"/>
                <a:pt x="33255" y="408746"/>
                <a:pt x="0" y="223301"/>
              </a:cubicBezTo>
              <a:close/>
            </a:path>
            <a:path w="2030605" h="1339782" stroke="0" extrusionOk="0">
              <a:moveTo>
                <a:pt x="0" y="223301"/>
              </a:moveTo>
              <a:cubicBezTo>
                <a:pt x="-26497" y="99998"/>
                <a:pt x="103297" y="5461"/>
                <a:pt x="223301" y="0"/>
              </a:cubicBezTo>
              <a:cubicBezTo>
                <a:pt x="443110" y="-20089"/>
                <a:pt x="516625" y="49220"/>
                <a:pt x="719622" y="0"/>
              </a:cubicBezTo>
              <a:cubicBezTo>
                <a:pt x="922619" y="-49220"/>
                <a:pt x="1077469" y="7915"/>
                <a:pt x="1247623" y="0"/>
              </a:cubicBezTo>
              <a:cubicBezTo>
                <a:pt x="1417777" y="-7915"/>
                <a:pt x="1692208" y="48490"/>
                <a:pt x="1807304" y="0"/>
              </a:cubicBezTo>
              <a:cubicBezTo>
                <a:pt x="1911808" y="17036"/>
                <a:pt x="2029014" y="133204"/>
                <a:pt x="2030605" y="223301"/>
              </a:cubicBezTo>
              <a:cubicBezTo>
                <a:pt x="2041414" y="346164"/>
                <a:pt x="2021314" y="534951"/>
                <a:pt x="2030605" y="669891"/>
              </a:cubicBezTo>
              <a:cubicBezTo>
                <a:pt x="2039896" y="804831"/>
                <a:pt x="1992129" y="943840"/>
                <a:pt x="2030605" y="1116481"/>
              </a:cubicBezTo>
              <a:cubicBezTo>
                <a:pt x="1996488" y="1232124"/>
                <a:pt x="1925564" y="1319080"/>
                <a:pt x="1807304" y="1339782"/>
              </a:cubicBezTo>
              <a:cubicBezTo>
                <a:pt x="1587673" y="1364938"/>
                <a:pt x="1512344" y="1301847"/>
                <a:pt x="1310983" y="1339782"/>
              </a:cubicBezTo>
              <a:cubicBezTo>
                <a:pt x="1109622" y="1377717"/>
                <a:pt x="968232" y="1280596"/>
                <a:pt x="814662" y="1339782"/>
              </a:cubicBezTo>
              <a:cubicBezTo>
                <a:pt x="661092" y="1398968"/>
                <a:pt x="387209" y="1326665"/>
                <a:pt x="223301" y="1339782"/>
              </a:cubicBezTo>
              <a:cubicBezTo>
                <a:pt x="87568" y="1312864"/>
                <a:pt x="795" y="1247893"/>
                <a:pt x="0" y="1116481"/>
              </a:cubicBezTo>
              <a:cubicBezTo>
                <a:pt x="-36246" y="962576"/>
                <a:pt x="27994" y="818521"/>
                <a:pt x="0" y="696686"/>
              </a:cubicBezTo>
              <a:cubicBezTo>
                <a:pt x="-27994" y="574852"/>
                <a:pt x="26771" y="394955"/>
                <a:pt x="0" y="223301"/>
              </a:cubicBezTo>
              <a:close/>
            </a:path>
          </a:pathLst>
        </a:custGeom>
        <a:solidFill>
          <a:srgbClr val="FFC00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3313070379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400" b="1">
              <a:solidFill>
                <a:schemeClr val="tx1">
                  <a:lumMod val="95000"/>
                  <a:lumOff val="5000"/>
                </a:schemeClr>
              </a:solidFill>
              <a:effectLst/>
              <a:latin typeface="Burbank Big Cd Bd" pitchFamily="50" charset="-94"/>
              <a:ea typeface="STHupo" panose="02010800040101010101" pitchFamily="2" charset="-122"/>
            </a:rPr>
            <a:t>NASIL</a:t>
          </a:r>
          <a:r>
            <a:rPr lang="tr-TR" sz="2400" b="1" baseline="0">
              <a:solidFill>
                <a:schemeClr val="tx1">
                  <a:lumMod val="95000"/>
                  <a:lumOff val="5000"/>
                </a:schemeClr>
              </a:solidFill>
              <a:effectLst/>
              <a:latin typeface="Burbank Big Cd Bd" pitchFamily="50" charset="-94"/>
              <a:ea typeface="STHupo" panose="02010800040101010101" pitchFamily="2" charset="-122"/>
            </a:rPr>
            <a:t> KULLANILIR VİDEOSU İÇİN TIKLA </a:t>
          </a:r>
          <a:endParaRPr lang="tr-TR" sz="2400" b="1">
            <a:solidFill>
              <a:schemeClr val="tx1">
                <a:lumMod val="95000"/>
                <a:lumOff val="5000"/>
              </a:schemeClr>
            </a:solidFill>
            <a:effectLst/>
            <a:latin typeface="Burbank Big Cd Bd" pitchFamily="50" charset="-94"/>
            <a:ea typeface="STHupo" panose="02010800040101010101" pitchFamily="2" charset="-122"/>
          </a:endParaRPr>
        </a:p>
      </xdr:txBody>
    </xdr:sp>
    <xdr:clientData/>
  </xdr:twoCellAnchor>
  <xdr:oneCellAnchor>
    <xdr:from>
      <xdr:col>23</xdr:col>
      <xdr:colOff>537268</xdr:colOff>
      <xdr:row>27</xdr:row>
      <xdr:rowOff>146539</xdr:rowOff>
    </xdr:from>
    <xdr:ext cx="3495949" cy="479251"/>
    <xdr:pic>
      <xdr:nvPicPr>
        <xdr:cNvPr id="24" name="Resim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869B2A-B44F-4A5D-A215-624D4CDDC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5894" y="5223050"/>
          <a:ext cx="3495949" cy="479251"/>
        </a:xfrm>
        <a:prstGeom prst="rect">
          <a:avLst/>
        </a:prstGeom>
      </xdr:spPr>
    </xdr:pic>
    <xdr:clientData/>
  </xdr:oneCellAnchor>
  <xdr:oneCellAnchor>
    <xdr:from>
      <xdr:col>29</xdr:col>
      <xdr:colOff>401196</xdr:colOff>
      <xdr:row>27</xdr:row>
      <xdr:rowOff>146539</xdr:rowOff>
    </xdr:from>
    <xdr:ext cx="3495949" cy="479251"/>
    <xdr:pic>
      <xdr:nvPicPr>
        <xdr:cNvPr id="25" name="Resim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74D18B-248D-420B-A196-1B3230DA0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2350" y="5223050"/>
          <a:ext cx="3495949" cy="479251"/>
        </a:xfrm>
        <a:prstGeom prst="rect">
          <a:avLst/>
        </a:prstGeom>
      </xdr:spPr>
    </xdr:pic>
    <xdr:clientData/>
  </xdr:oneCellAnchor>
  <xdr:oneCellAnchor>
    <xdr:from>
      <xdr:col>11</xdr:col>
      <xdr:colOff>223257</xdr:colOff>
      <xdr:row>27</xdr:row>
      <xdr:rowOff>146539</xdr:rowOff>
    </xdr:from>
    <xdr:ext cx="3495949" cy="479251"/>
    <xdr:pic>
      <xdr:nvPicPr>
        <xdr:cNvPr id="28" name="Resim 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086496-3707-4415-ADC6-2422F5222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8971" y="5223050"/>
          <a:ext cx="3495949" cy="47925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146539</xdr:rowOff>
    </xdr:from>
    <xdr:ext cx="3495949" cy="479251"/>
    <xdr:pic>
      <xdr:nvPicPr>
        <xdr:cNvPr id="29" name="Resim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F33C7A-3A51-4835-AD30-EA27876D3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23050"/>
          <a:ext cx="3495949" cy="479251"/>
        </a:xfrm>
        <a:prstGeom prst="rect">
          <a:avLst/>
        </a:prstGeom>
      </xdr:spPr>
    </xdr:pic>
    <xdr:clientData/>
  </xdr:oneCellAnchor>
  <xdr:oneCellAnchor>
    <xdr:from>
      <xdr:col>36</xdr:col>
      <xdr:colOff>33247</xdr:colOff>
      <xdr:row>0</xdr:row>
      <xdr:rowOff>0</xdr:rowOff>
    </xdr:from>
    <xdr:ext cx="391702" cy="2809886"/>
    <xdr:pic>
      <xdr:nvPicPr>
        <xdr:cNvPr id="30" name="Resim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28FC10-07E3-499A-A6C0-699CA02B7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2839512" y="1209092"/>
          <a:ext cx="2809886" cy="391702"/>
        </a:xfrm>
        <a:prstGeom prst="rect">
          <a:avLst/>
        </a:prstGeom>
      </xdr:spPr>
    </xdr:pic>
    <xdr:clientData/>
  </xdr:oneCellAnchor>
  <xdr:oneCellAnchor>
    <xdr:from>
      <xdr:col>36</xdr:col>
      <xdr:colOff>43714</xdr:colOff>
      <xdr:row>13</xdr:row>
      <xdr:rowOff>115140</xdr:rowOff>
    </xdr:from>
    <xdr:ext cx="391702" cy="2809888"/>
    <xdr:pic>
      <xdr:nvPicPr>
        <xdr:cNvPr id="32" name="Resim 3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2CC452-006B-4966-9739-283A3D5E9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2849978" y="4035195"/>
          <a:ext cx="2809888" cy="391702"/>
        </a:xfrm>
        <a:prstGeom prst="rect">
          <a:avLst/>
        </a:prstGeom>
      </xdr:spPr>
    </xdr:pic>
    <xdr:clientData/>
  </xdr:oneCellAnchor>
  <xdr:twoCellAnchor editAs="oneCell">
    <xdr:from>
      <xdr:col>15</xdr:col>
      <xdr:colOff>204734</xdr:colOff>
      <xdr:row>17</xdr:row>
      <xdr:rowOff>149181</xdr:rowOff>
    </xdr:from>
    <xdr:to>
      <xdr:col>18</xdr:col>
      <xdr:colOff>125604</xdr:colOff>
      <xdr:row>20</xdr:row>
      <xdr:rowOff>16356</xdr:rowOff>
    </xdr:to>
    <xdr:pic>
      <xdr:nvPicPr>
        <xdr:cNvPr id="36" name="Resim 3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218C4930-360F-4853-BB68-C203F39A4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0888" y="3488165"/>
          <a:ext cx="768700" cy="432394"/>
        </a:xfrm>
        <a:prstGeom prst="rect">
          <a:avLst/>
        </a:prstGeom>
      </xdr:spPr>
    </xdr:pic>
    <xdr:clientData/>
  </xdr:twoCellAnchor>
  <xdr:twoCellAnchor>
    <xdr:from>
      <xdr:col>23</xdr:col>
      <xdr:colOff>113393</xdr:colOff>
      <xdr:row>0</xdr:row>
      <xdr:rowOff>714374</xdr:rowOff>
    </xdr:from>
    <xdr:to>
      <xdr:col>26</xdr:col>
      <xdr:colOff>253090</xdr:colOff>
      <xdr:row>4</xdr:row>
      <xdr:rowOff>6597</xdr:rowOff>
    </xdr:to>
    <xdr:sp macro="" textlink="">
      <xdr:nvSpPr>
        <xdr:cNvPr id="31" name="Dikdörtgen: Köşeleri Yuvarlatılmış 30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32CD3373-BE50-495E-BA82-B4C0796D5589}"/>
            </a:ext>
          </a:extLst>
        </xdr:cNvPr>
        <xdr:cNvSpPr/>
      </xdr:nvSpPr>
      <xdr:spPr bwMode="auto">
        <a:xfrm>
          <a:off x="6588125" y="714374"/>
          <a:ext cx="1976661" cy="539544"/>
        </a:xfrm>
        <a:custGeom>
          <a:avLst/>
          <a:gdLst>
            <a:gd name="connsiteX0" fmla="*/ 0 w 1976661"/>
            <a:gd name="connsiteY0" fmla="*/ 89926 h 539544"/>
            <a:gd name="connsiteX1" fmla="*/ 89926 w 1976661"/>
            <a:gd name="connsiteY1" fmla="*/ 0 h 539544"/>
            <a:gd name="connsiteX2" fmla="*/ 652926 w 1976661"/>
            <a:gd name="connsiteY2" fmla="*/ 0 h 539544"/>
            <a:gd name="connsiteX3" fmla="*/ 1287799 w 1976661"/>
            <a:gd name="connsiteY3" fmla="*/ 0 h 539544"/>
            <a:gd name="connsiteX4" fmla="*/ 1886735 w 1976661"/>
            <a:gd name="connsiteY4" fmla="*/ 0 h 539544"/>
            <a:gd name="connsiteX5" fmla="*/ 1976661 w 1976661"/>
            <a:gd name="connsiteY5" fmla="*/ 89926 h 539544"/>
            <a:gd name="connsiteX6" fmla="*/ 1976661 w 1976661"/>
            <a:gd name="connsiteY6" fmla="*/ 449618 h 539544"/>
            <a:gd name="connsiteX7" fmla="*/ 1886735 w 1976661"/>
            <a:gd name="connsiteY7" fmla="*/ 539544 h 539544"/>
            <a:gd name="connsiteX8" fmla="*/ 1341703 w 1976661"/>
            <a:gd name="connsiteY8" fmla="*/ 539544 h 539544"/>
            <a:gd name="connsiteX9" fmla="*/ 742767 w 1976661"/>
            <a:gd name="connsiteY9" fmla="*/ 539544 h 539544"/>
            <a:gd name="connsiteX10" fmla="*/ 89926 w 1976661"/>
            <a:gd name="connsiteY10" fmla="*/ 539544 h 539544"/>
            <a:gd name="connsiteX11" fmla="*/ 0 w 1976661"/>
            <a:gd name="connsiteY11" fmla="*/ 449618 h 539544"/>
            <a:gd name="connsiteX12" fmla="*/ 0 w 1976661"/>
            <a:gd name="connsiteY12" fmla="*/ 89926 h 53954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976661" h="539544" fill="none" extrusionOk="0">
              <a:moveTo>
                <a:pt x="0" y="89926"/>
              </a:moveTo>
              <a:cubicBezTo>
                <a:pt x="-2672" y="38736"/>
                <a:pt x="37946" y="438"/>
                <a:pt x="89926" y="0"/>
              </a:cubicBezTo>
              <a:cubicBezTo>
                <a:pt x="233704" y="-57254"/>
                <a:pt x="411724" y="56162"/>
                <a:pt x="652926" y="0"/>
              </a:cubicBezTo>
              <a:cubicBezTo>
                <a:pt x="894128" y="-56162"/>
                <a:pt x="1147005" y="10610"/>
                <a:pt x="1287799" y="0"/>
              </a:cubicBezTo>
              <a:cubicBezTo>
                <a:pt x="1428593" y="-10610"/>
                <a:pt x="1613962" y="12153"/>
                <a:pt x="1886735" y="0"/>
              </a:cubicBezTo>
              <a:cubicBezTo>
                <a:pt x="1949312" y="2355"/>
                <a:pt x="1982904" y="28618"/>
                <a:pt x="1976661" y="89926"/>
              </a:cubicBezTo>
              <a:cubicBezTo>
                <a:pt x="2002712" y="199565"/>
                <a:pt x="1934241" y="359195"/>
                <a:pt x="1976661" y="449618"/>
              </a:cubicBezTo>
              <a:cubicBezTo>
                <a:pt x="1982840" y="491366"/>
                <a:pt x="1930877" y="535928"/>
                <a:pt x="1886735" y="539544"/>
              </a:cubicBezTo>
              <a:cubicBezTo>
                <a:pt x="1748689" y="544020"/>
                <a:pt x="1527032" y="503203"/>
                <a:pt x="1341703" y="539544"/>
              </a:cubicBezTo>
              <a:cubicBezTo>
                <a:pt x="1156374" y="575885"/>
                <a:pt x="918923" y="503526"/>
                <a:pt x="742767" y="539544"/>
              </a:cubicBezTo>
              <a:cubicBezTo>
                <a:pt x="566611" y="575562"/>
                <a:pt x="261167" y="494231"/>
                <a:pt x="89926" y="539544"/>
              </a:cubicBezTo>
              <a:cubicBezTo>
                <a:pt x="41564" y="539363"/>
                <a:pt x="-606" y="497179"/>
                <a:pt x="0" y="449618"/>
              </a:cubicBezTo>
              <a:cubicBezTo>
                <a:pt x="-7972" y="285652"/>
                <a:pt x="31586" y="166994"/>
                <a:pt x="0" y="89926"/>
              </a:cubicBezTo>
              <a:close/>
            </a:path>
            <a:path w="1976661" h="539544" stroke="0" extrusionOk="0">
              <a:moveTo>
                <a:pt x="0" y="89926"/>
              </a:moveTo>
              <a:cubicBezTo>
                <a:pt x="553" y="32767"/>
                <a:pt x="28804" y="4800"/>
                <a:pt x="89926" y="0"/>
              </a:cubicBezTo>
              <a:cubicBezTo>
                <a:pt x="245086" y="-72785"/>
                <a:pt x="580064" y="56433"/>
                <a:pt x="706830" y="0"/>
              </a:cubicBezTo>
              <a:cubicBezTo>
                <a:pt x="833596" y="-56433"/>
                <a:pt x="1018931" y="37701"/>
                <a:pt x="1269831" y="0"/>
              </a:cubicBezTo>
              <a:cubicBezTo>
                <a:pt x="1520731" y="-37701"/>
                <a:pt x="1672990" y="9198"/>
                <a:pt x="1886735" y="0"/>
              </a:cubicBezTo>
              <a:cubicBezTo>
                <a:pt x="1933998" y="1644"/>
                <a:pt x="1976117" y="30824"/>
                <a:pt x="1976661" y="89926"/>
              </a:cubicBezTo>
              <a:cubicBezTo>
                <a:pt x="2016207" y="225275"/>
                <a:pt x="1968720" y="300904"/>
                <a:pt x="1976661" y="449618"/>
              </a:cubicBezTo>
              <a:cubicBezTo>
                <a:pt x="1980031" y="492379"/>
                <a:pt x="1938880" y="550511"/>
                <a:pt x="1886735" y="539544"/>
              </a:cubicBezTo>
              <a:cubicBezTo>
                <a:pt x="1676337" y="587687"/>
                <a:pt x="1530093" y="470931"/>
                <a:pt x="1251862" y="539544"/>
              </a:cubicBezTo>
              <a:cubicBezTo>
                <a:pt x="973631" y="608157"/>
                <a:pt x="936113" y="480589"/>
                <a:pt x="670894" y="539544"/>
              </a:cubicBezTo>
              <a:cubicBezTo>
                <a:pt x="405675" y="598499"/>
                <a:pt x="346522" y="519404"/>
                <a:pt x="89926" y="539544"/>
              </a:cubicBezTo>
              <a:cubicBezTo>
                <a:pt x="41558" y="540245"/>
                <a:pt x="-1900" y="510130"/>
                <a:pt x="0" y="449618"/>
              </a:cubicBezTo>
              <a:cubicBezTo>
                <a:pt x="-37827" y="321576"/>
                <a:pt x="11444" y="191435"/>
                <a:pt x="0" y="89926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727351844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200" b="1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  <a:cs typeface="+mn-cs"/>
            </a:rPr>
            <a:t>TEDBİR</a:t>
          </a:r>
          <a:r>
            <a:rPr lang="tr-TR" sz="2200" b="1" baseline="0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  <a:cs typeface="+mn-cs"/>
            </a:rPr>
            <a:t> RAPORU</a:t>
          </a:r>
          <a:endParaRPr lang="tr-TR" sz="2200">
            <a:solidFill>
              <a:schemeClr val="bg1"/>
            </a:solidFill>
            <a:effectLst/>
            <a:latin typeface="Burbank Big Condensed" pitchFamily="2" charset="-94"/>
            <a:ea typeface="STHupo" panose="02010800040101010101" pitchFamily="2" charset="-122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594631</xdr:colOff>
      <xdr:row>8</xdr:row>
      <xdr:rowOff>19050</xdr:rowOff>
    </xdr:from>
    <xdr:to>
      <xdr:col>9</xdr:col>
      <xdr:colOff>457087</xdr:colOff>
      <xdr:row>10</xdr:row>
      <xdr:rowOff>68942</xdr:rowOff>
    </xdr:to>
    <xdr:sp macro="" textlink="">
      <xdr:nvSpPr>
        <xdr:cNvPr id="2" name="Dikdörtgen: Köşeleri Yuvarlatılmış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12FD03-289E-4F79-A856-C31F43CB7B38}"/>
            </a:ext>
          </a:extLst>
        </xdr:cNvPr>
        <xdr:cNvSpPr/>
      </xdr:nvSpPr>
      <xdr:spPr bwMode="auto">
        <a:xfrm>
          <a:off x="10424431" y="2133600"/>
          <a:ext cx="1691256" cy="430892"/>
        </a:xfrm>
        <a:custGeom>
          <a:avLst/>
          <a:gdLst>
            <a:gd name="connsiteX0" fmla="*/ 0 w 1691256"/>
            <a:gd name="connsiteY0" fmla="*/ 71817 h 430892"/>
            <a:gd name="connsiteX1" fmla="*/ 71817 w 1691256"/>
            <a:gd name="connsiteY1" fmla="*/ 0 h 430892"/>
            <a:gd name="connsiteX2" fmla="*/ 603167 w 1691256"/>
            <a:gd name="connsiteY2" fmla="*/ 0 h 430892"/>
            <a:gd name="connsiteX3" fmla="*/ 1103565 w 1691256"/>
            <a:gd name="connsiteY3" fmla="*/ 0 h 430892"/>
            <a:gd name="connsiteX4" fmla="*/ 1619439 w 1691256"/>
            <a:gd name="connsiteY4" fmla="*/ 0 h 430892"/>
            <a:gd name="connsiteX5" fmla="*/ 1691256 w 1691256"/>
            <a:gd name="connsiteY5" fmla="*/ 71817 h 430892"/>
            <a:gd name="connsiteX6" fmla="*/ 1691256 w 1691256"/>
            <a:gd name="connsiteY6" fmla="*/ 359075 h 430892"/>
            <a:gd name="connsiteX7" fmla="*/ 1619439 w 1691256"/>
            <a:gd name="connsiteY7" fmla="*/ 430892 h 430892"/>
            <a:gd name="connsiteX8" fmla="*/ 1103565 w 1691256"/>
            <a:gd name="connsiteY8" fmla="*/ 430892 h 430892"/>
            <a:gd name="connsiteX9" fmla="*/ 634120 w 1691256"/>
            <a:gd name="connsiteY9" fmla="*/ 430892 h 430892"/>
            <a:gd name="connsiteX10" fmla="*/ 71817 w 1691256"/>
            <a:gd name="connsiteY10" fmla="*/ 430892 h 430892"/>
            <a:gd name="connsiteX11" fmla="*/ 0 w 1691256"/>
            <a:gd name="connsiteY11" fmla="*/ 359075 h 430892"/>
            <a:gd name="connsiteX12" fmla="*/ 0 w 1691256"/>
            <a:gd name="connsiteY12" fmla="*/ 71817 h 43089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691256" h="430892" fill="none" extrusionOk="0">
              <a:moveTo>
                <a:pt x="0" y="71817"/>
              </a:moveTo>
              <a:cubicBezTo>
                <a:pt x="11413" y="29800"/>
                <a:pt x="30318" y="-10249"/>
                <a:pt x="71817" y="0"/>
              </a:cubicBezTo>
              <a:cubicBezTo>
                <a:pt x="271617" y="-10757"/>
                <a:pt x="441138" y="36558"/>
                <a:pt x="603167" y="0"/>
              </a:cubicBezTo>
              <a:cubicBezTo>
                <a:pt x="765196" y="-36558"/>
                <a:pt x="980832" y="22855"/>
                <a:pt x="1103565" y="0"/>
              </a:cubicBezTo>
              <a:cubicBezTo>
                <a:pt x="1226298" y="-22855"/>
                <a:pt x="1470779" y="44701"/>
                <a:pt x="1619439" y="0"/>
              </a:cubicBezTo>
              <a:cubicBezTo>
                <a:pt x="1654789" y="6808"/>
                <a:pt x="1698232" y="31547"/>
                <a:pt x="1691256" y="71817"/>
              </a:cubicBezTo>
              <a:cubicBezTo>
                <a:pt x="1708052" y="131899"/>
                <a:pt x="1682962" y="285333"/>
                <a:pt x="1691256" y="359075"/>
              </a:cubicBezTo>
              <a:cubicBezTo>
                <a:pt x="1693258" y="400702"/>
                <a:pt x="1654561" y="430513"/>
                <a:pt x="1619439" y="430892"/>
              </a:cubicBezTo>
              <a:cubicBezTo>
                <a:pt x="1373006" y="439327"/>
                <a:pt x="1325101" y="428613"/>
                <a:pt x="1103565" y="430892"/>
              </a:cubicBezTo>
              <a:cubicBezTo>
                <a:pt x="882029" y="433171"/>
                <a:pt x="746473" y="419894"/>
                <a:pt x="634120" y="430892"/>
              </a:cubicBezTo>
              <a:cubicBezTo>
                <a:pt x="521768" y="441890"/>
                <a:pt x="346763" y="387540"/>
                <a:pt x="71817" y="430892"/>
              </a:cubicBezTo>
              <a:cubicBezTo>
                <a:pt x="27658" y="437300"/>
                <a:pt x="-8942" y="395615"/>
                <a:pt x="0" y="359075"/>
              </a:cubicBezTo>
              <a:cubicBezTo>
                <a:pt x="-16276" y="255059"/>
                <a:pt x="14084" y="208310"/>
                <a:pt x="0" y="71817"/>
              </a:cubicBezTo>
              <a:close/>
            </a:path>
            <a:path w="1691256" h="430892" stroke="0" extrusionOk="0">
              <a:moveTo>
                <a:pt x="0" y="71817"/>
              </a:moveTo>
              <a:cubicBezTo>
                <a:pt x="512" y="34427"/>
                <a:pt x="33901" y="5029"/>
                <a:pt x="71817" y="0"/>
              </a:cubicBezTo>
              <a:cubicBezTo>
                <a:pt x="227722" y="-11316"/>
                <a:pt x="437581" y="59250"/>
                <a:pt x="572215" y="0"/>
              </a:cubicBezTo>
              <a:cubicBezTo>
                <a:pt x="706849" y="-59250"/>
                <a:pt x="946599" y="16437"/>
                <a:pt x="1041660" y="0"/>
              </a:cubicBezTo>
              <a:cubicBezTo>
                <a:pt x="1136721" y="-16437"/>
                <a:pt x="1485686" y="53094"/>
                <a:pt x="1619439" y="0"/>
              </a:cubicBezTo>
              <a:cubicBezTo>
                <a:pt x="1658712" y="7015"/>
                <a:pt x="1689058" y="34562"/>
                <a:pt x="1691256" y="71817"/>
              </a:cubicBezTo>
              <a:cubicBezTo>
                <a:pt x="1714309" y="140385"/>
                <a:pt x="1668238" y="290206"/>
                <a:pt x="1691256" y="359075"/>
              </a:cubicBezTo>
              <a:cubicBezTo>
                <a:pt x="1688833" y="396817"/>
                <a:pt x="1661433" y="429115"/>
                <a:pt x="1619439" y="430892"/>
              </a:cubicBezTo>
              <a:cubicBezTo>
                <a:pt x="1384526" y="466318"/>
                <a:pt x="1265317" y="378506"/>
                <a:pt x="1103565" y="430892"/>
              </a:cubicBezTo>
              <a:cubicBezTo>
                <a:pt x="941813" y="483278"/>
                <a:pt x="753160" y="388216"/>
                <a:pt x="634120" y="430892"/>
              </a:cubicBezTo>
              <a:cubicBezTo>
                <a:pt x="515081" y="473568"/>
                <a:pt x="286392" y="428003"/>
                <a:pt x="71817" y="430892"/>
              </a:cubicBezTo>
              <a:cubicBezTo>
                <a:pt x="31070" y="435136"/>
                <a:pt x="10" y="401061"/>
                <a:pt x="0" y="359075"/>
              </a:cubicBezTo>
              <a:cubicBezTo>
                <a:pt x="-15332" y="271600"/>
                <a:pt x="187" y="200976"/>
                <a:pt x="0" y="71817"/>
              </a:cubicBezTo>
              <a:close/>
            </a:path>
          </a:pathLst>
        </a:cu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45237263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glow rad="101600">
            <a:schemeClr val="tx1">
              <a:lumMod val="95000"/>
              <a:lumOff val="5000"/>
              <a:alpha val="60000"/>
            </a:schemeClr>
          </a:glow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600" b="1">
              <a:effectLst/>
            </a:rPr>
            <a:t>ANASAYFA</a:t>
          </a:r>
        </a:p>
      </xdr:txBody>
    </xdr:sp>
    <xdr:clientData/>
  </xdr:twoCellAnchor>
  <xdr:oneCellAnchor>
    <xdr:from>
      <xdr:col>7</xdr:col>
      <xdr:colOff>128669</xdr:colOff>
      <xdr:row>11</xdr:row>
      <xdr:rowOff>33109</xdr:rowOff>
    </xdr:from>
    <xdr:ext cx="1353141" cy="1293555"/>
    <xdr:pic>
      <xdr:nvPicPr>
        <xdr:cNvPr id="3" name="Resi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908B18-2920-48F3-98BB-5ACE023CA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8069" y="2719159"/>
          <a:ext cx="1353141" cy="1293555"/>
        </a:xfrm>
        <a:prstGeom prst="rect">
          <a:avLst/>
        </a:prstGeom>
      </xdr:spPr>
    </xdr:pic>
    <xdr:clientData/>
  </xdr:oneCellAnchor>
  <xdr:twoCellAnchor>
    <xdr:from>
      <xdr:col>3</xdr:col>
      <xdr:colOff>180975</xdr:colOff>
      <xdr:row>11</xdr:row>
      <xdr:rowOff>19050</xdr:rowOff>
    </xdr:from>
    <xdr:to>
      <xdr:col>7</xdr:col>
      <xdr:colOff>85725</xdr:colOff>
      <xdr:row>17</xdr:row>
      <xdr:rowOff>160559</xdr:rowOff>
    </xdr:to>
    <xdr:sp macro="" textlink="">
      <xdr:nvSpPr>
        <xdr:cNvPr id="5" name="Dikdörtgen: Köşeleri Yuvarlatılmış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8E1CEC5-96C7-4DCE-90B1-38E3868B6B2A}"/>
            </a:ext>
          </a:extLst>
        </xdr:cNvPr>
        <xdr:cNvSpPr/>
      </xdr:nvSpPr>
      <xdr:spPr bwMode="auto">
        <a:xfrm>
          <a:off x="8191500" y="2705100"/>
          <a:ext cx="2343150" cy="1284509"/>
        </a:xfrm>
        <a:custGeom>
          <a:avLst/>
          <a:gdLst>
            <a:gd name="connsiteX0" fmla="*/ 0 w 2343150"/>
            <a:gd name="connsiteY0" fmla="*/ 214089 h 1284509"/>
            <a:gd name="connsiteX1" fmla="*/ 214089 w 2343150"/>
            <a:gd name="connsiteY1" fmla="*/ 0 h 1284509"/>
            <a:gd name="connsiteX2" fmla="*/ 673682 w 2343150"/>
            <a:gd name="connsiteY2" fmla="*/ 0 h 1284509"/>
            <a:gd name="connsiteX3" fmla="*/ 1114126 w 2343150"/>
            <a:gd name="connsiteY3" fmla="*/ 0 h 1284509"/>
            <a:gd name="connsiteX4" fmla="*/ 1592869 w 2343150"/>
            <a:gd name="connsiteY4" fmla="*/ 0 h 1284509"/>
            <a:gd name="connsiteX5" fmla="*/ 2129061 w 2343150"/>
            <a:gd name="connsiteY5" fmla="*/ 0 h 1284509"/>
            <a:gd name="connsiteX6" fmla="*/ 2343150 w 2343150"/>
            <a:gd name="connsiteY6" fmla="*/ 214089 h 1284509"/>
            <a:gd name="connsiteX7" fmla="*/ 2343150 w 2343150"/>
            <a:gd name="connsiteY7" fmla="*/ 616565 h 1284509"/>
            <a:gd name="connsiteX8" fmla="*/ 2343150 w 2343150"/>
            <a:gd name="connsiteY8" fmla="*/ 1070420 h 1284509"/>
            <a:gd name="connsiteX9" fmla="*/ 2129061 w 2343150"/>
            <a:gd name="connsiteY9" fmla="*/ 1284509 h 1284509"/>
            <a:gd name="connsiteX10" fmla="*/ 1650318 w 2343150"/>
            <a:gd name="connsiteY10" fmla="*/ 1284509 h 1284509"/>
            <a:gd name="connsiteX11" fmla="*/ 1152425 w 2343150"/>
            <a:gd name="connsiteY11" fmla="*/ 1284509 h 1284509"/>
            <a:gd name="connsiteX12" fmla="*/ 711982 w 2343150"/>
            <a:gd name="connsiteY12" fmla="*/ 1284509 h 1284509"/>
            <a:gd name="connsiteX13" fmla="*/ 214089 w 2343150"/>
            <a:gd name="connsiteY13" fmla="*/ 1284509 h 1284509"/>
            <a:gd name="connsiteX14" fmla="*/ 0 w 2343150"/>
            <a:gd name="connsiteY14" fmla="*/ 1070420 h 1284509"/>
            <a:gd name="connsiteX15" fmla="*/ 0 w 2343150"/>
            <a:gd name="connsiteY15" fmla="*/ 625128 h 1284509"/>
            <a:gd name="connsiteX16" fmla="*/ 0 w 2343150"/>
            <a:gd name="connsiteY16" fmla="*/ 214089 h 128450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2343150" h="1284509" fill="none" extrusionOk="0">
              <a:moveTo>
                <a:pt x="0" y="214089"/>
              </a:moveTo>
              <a:cubicBezTo>
                <a:pt x="32145" y="98595"/>
                <a:pt x="68785" y="-13412"/>
                <a:pt x="214089" y="0"/>
              </a:cubicBezTo>
              <a:cubicBezTo>
                <a:pt x="318758" y="-44883"/>
                <a:pt x="486450" y="36818"/>
                <a:pt x="673682" y="0"/>
              </a:cubicBezTo>
              <a:cubicBezTo>
                <a:pt x="860914" y="-36818"/>
                <a:pt x="899270" y="24236"/>
                <a:pt x="1114126" y="0"/>
              </a:cubicBezTo>
              <a:cubicBezTo>
                <a:pt x="1328982" y="-24236"/>
                <a:pt x="1478663" y="5489"/>
                <a:pt x="1592869" y="0"/>
              </a:cubicBezTo>
              <a:cubicBezTo>
                <a:pt x="1707075" y="-5489"/>
                <a:pt x="1979493" y="61465"/>
                <a:pt x="2129061" y="0"/>
              </a:cubicBezTo>
              <a:cubicBezTo>
                <a:pt x="2214398" y="-5319"/>
                <a:pt x="2352527" y="124850"/>
                <a:pt x="2343150" y="214089"/>
              </a:cubicBezTo>
              <a:cubicBezTo>
                <a:pt x="2378972" y="385774"/>
                <a:pt x="2322694" y="447111"/>
                <a:pt x="2343150" y="616565"/>
              </a:cubicBezTo>
              <a:cubicBezTo>
                <a:pt x="2363606" y="786019"/>
                <a:pt x="2335574" y="957494"/>
                <a:pt x="2343150" y="1070420"/>
              </a:cubicBezTo>
              <a:cubicBezTo>
                <a:pt x="2363642" y="1217450"/>
                <a:pt x="2261733" y="1259465"/>
                <a:pt x="2129061" y="1284509"/>
              </a:cubicBezTo>
              <a:cubicBezTo>
                <a:pt x="2004144" y="1334692"/>
                <a:pt x="1804035" y="1252267"/>
                <a:pt x="1650318" y="1284509"/>
              </a:cubicBezTo>
              <a:cubicBezTo>
                <a:pt x="1496601" y="1316751"/>
                <a:pt x="1329367" y="1236921"/>
                <a:pt x="1152425" y="1284509"/>
              </a:cubicBezTo>
              <a:cubicBezTo>
                <a:pt x="975483" y="1332097"/>
                <a:pt x="841654" y="1258578"/>
                <a:pt x="711982" y="1284509"/>
              </a:cubicBezTo>
              <a:cubicBezTo>
                <a:pt x="582310" y="1310440"/>
                <a:pt x="415590" y="1271058"/>
                <a:pt x="214089" y="1284509"/>
              </a:cubicBezTo>
              <a:cubicBezTo>
                <a:pt x="73160" y="1266215"/>
                <a:pt x="-24928" y="1165663"/>
                <a:pt x="0" y="1070420"/>
              </a:cubicBezTo>
              <a:cubicBezTo>
                <a:pt x="-3506" y="856083"/>
                <a:pt x="37087" y="841395"/>
                <a:pt x="0" y="625128"/>
              </a:cubicBezTo>
              <a:cubicBezTo>
                <a:pt x="-37087" y="408861"/>
                <a:pt x="20945" y="321454"/>
                <a:pt x="0" y="214089"/>
              </a:cubicBezTo>
              <a:close/>
            </a:path>
            <a:path w="2343150" h="1284509" stroke="0" extrusionOk="0">
              <a:moveTo>
                <a:pt x="0" y="214089"/>
              </a:moveTo>
              <a:cubicBezTo>
                <a:pt x="-9143" y="120904"/>
                <a:pt x="90043" y="9711"/>
                <a:pt x="214089" y="0"/>
              </a:cubicBezTo>
              <a:cubicBezTo>
                <a:pt x="384151" y="-20389"/>
                <a:pt x="499799" y="46662"/>
                <a:pt x="711982" y="0"/>
              </a:cubicBezTo>
              <a:cubicBezTo>
                <a:pt x="924165" y="-46662"/>
                <a:pt x="1058002" y="27875"/>
                <a:pt x="1152425" y="0"/>
              </a:cubicBezTo>
              <a:cubicBezTo>
                <a:pt x="1246848" y="-27875"/>
                <a:pt x="1472861" y="10047"/>
                <a:pt x="1612019" y="0"/>
              </a:cubicBezTo>
              <a:cubicBezTo>
                <a:pt x="1751177" y="-10047"/>
                <a:pt x="1962773" y="30696"/>
                <a:pt x="2129061" y="0"/>
              </a:cubicBezTo>
              <a:cubicBezTo>
                <a:pt x="2248062" y="-31836"/>
                <a:pt x="2349654" y="96495"/>
                <a:pt x="2343150" y="214089"/>
              </a:cubicBezTo>
              <a:cubicBezTo>
                <a:pt x="2395074" y="359484"/>
                <a:pt x="2317421" y="547730"/>
                <a:pt x="2343150" y="659381"/>
              </a:cubicBezTo>
              <a:cubicBezTo>
                <a:pt x="2368879" y="771032"/>
                <a:pt x="2304046" y="879523"/>
                <a:pt x="2343150" y="1070420"/>
              </a:cubicBezTo>
              <a:cubicBezTo>
                <a:pt x="2342971" y="1184422"/>
                <a:pt x="2251080" y="1282420"/>
                <a:pt x="2129061" y="1284509"/>
              </a:cubicBezTo>
              <a:cubicBezTo>
                <a:pt x="1950618" y="1284618"/>
                <a:pt x="1764785" y="1277959"/>
                <a:pt x="1650318" y="1284509"/>
              </a:cubicBezTo>
              <a:cubicBezTo>
                <a:pt x="1535851" y="1291059"/>
                <a:pt x="1319565" y="1253112"/>
                <a:pt x="1190725" y="1284509"/>
              </a:cubicBezTo>
              <a:cubicBezTo>
                <a:pt x="1061885" y="1315906"/>
                <a:pt x="857083" y="1258665"/>
                <a:pt x="731131" y="1284509"/>
              </a:cubicBezTo>
              <a:cubicBezTo>
                <a:pt x="605179" y="1310353"/>
                <a:pt x="431065" y="1252293"/>
                <a:pt x="214089" y="1284509"/>
              </a:cubicBezTo>
              <a:cubicBezTo>
                <a:pt x="88400" y="1287198"/>
                <a:pt x="-10092" y="1197040"/>
                <a:pt x="0" y="1070420"/>
              </a:cubicBezTo>
              <a:cubicBezTo>
                <a:pt x="-35987" y="857790"/>
                <a:pt x="23558" y="840017"/>
                <a:pt x="0" y="642255"/>
              </a:cubicBezTo>
              <a:cubicBezTo>
                <a:pt x="-23558" y="444494"/>
                <a:pt x="7041" y="403223"/>
                <a:pt x="0" y="214089"/>
              </a:cubicBezTo>
              <a:close/>
            </a:path>
          </a:pathLst>
        </a:custGeom>
        <a:solidFill>
          <a:srgbClr val="00B05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39243469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3200" b="1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</a:rPr>
            <a:t>5-SENARYO</a:t>
          </a:r>
          <a:r>
            <a:rPr lang="tr-TR" sz="3200" b="1" baseline="0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</a:rPr>
            <a:t> GİR</a:t>
          </a:r>
          <a:endParaRPr lang="tr-TR" sz="3200" b="1">
            <a:solidFill>
              <a:schemeClr val="bg1"/>
            </a:solidFill>
            <a:effectLst/>
            <a:latin typeface="Burbank Big Cd Bd" pitchFamily="50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3</xdr:col>
      <xdr:colOff>163767</xdr:colOff>
      <xdr:row>22</xdr:row>
      <xdr:rowOff>143154</xdr:rowOff>
    </xdr:from>
    <xdr:to>
      <xdr:col>6</xdr:col>
      <xdr:colOff>304800</xdr:colOff>
      <xdr:row>25</xdr:row>
      <xdr:rowOff>133350</xdr:rowOff>
    </xdr:to>
    <xdr:sp macro="" textlink="">
      <xdr:nvSpPr>
        <xdr:cNvPr id="6" name="Dikdörtgen: Köşeleri Yuvarlatılmış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5D8D23-7B06-4E50-8096-0E12E3AD2679}"/>
            </a:ext>
          </a:extLst>
        </xdr:cNvPr>
        <xdr:cNvSpPr/>
      </xdr:nvSpPr>
      <xdr:spPr bwMode="auto">
        <a:xfrm>
          <a:off x="8164767" y="4924704"/>
          <a:ext cx="1969833" cy="561696"/>
        </a:xfrm>
        <a:custGeom>
          <a:avLst/>
          <a:gdLst>
            <a:gd name="connsiteX0" fmla="*/ 0 w 1969833"/>
            <a:gd name="connsiteY0" fmla="*/ 93618 h 561696"/>
            <a:gd name="connsiteX1" fmla="*/ 93618 w 1969833"/>
            <a:gd name="connsiteY1" fmla="*/ 0 h 561696"/>
            <a:gd name="connsiteX2" fmla="*/ 687817 w 1969833"/>
            <a:gd name="connsiteY2" fmla="*/ 0 h 561696"/>
            <a:gd name="connsiteX3" fmla="*/ 1299842 w 1969833"/>
            <a:gd name="connsiteY3" fmla="*/ 0 h 561696"/>
            <a:gd name="connsiteX4" fmla="*/ 1876215 w 1969833"/>
            <a:gd name="connsiteY4" fmla="*/ 0 h 561696"/>
            <a:gd name="connsiteX5" fmla="*/ 1969833 w 1969833"/>
            <a:gd name="connsiteY5" fmla="*/ 93618 h 561696"/>
            <a:gd name="connsiteX6" fmla="*/ 1969833 w 1969833"/>
            <a:gd name="connsiteY6" fmla="*/ 468078 h 561696"/>
            <a:gd name="connsiteX7" fmla="*/ 1876215 w 1969833"/>
            <a:gd name="connsiteY7" fmla="*/ 561696 h 561696"/>
            <a:gd name="connsiteX8" fmla="*/ 1317668 w 1969833"/>
            <a:gd name="connsiteY8" fmla="*/ 561696 h 561696"/>
            <a:gd name="connsiteX9" fmla="*/ 776947 w 1969833"/>
            <a:gd name="connsiteY9" fmla="*/ 561696 h 561696"/>
            <a:gd name="connsiteX10" fmla="*/ 93618 w 1969833"/>
            <a:gd name="connsiteY10" fmla="*/ 561696 h 561696"/>
            <a:gd name="connsiteX11" fmla="*/ 0 w 1969833"/>
            <a:gd name="connsiteY11" fmla="*/ 468078 h 561696"/>
            <a:gd name="connsiteX12" fmla="*/ 0 w 1969833"/>
            <a:gd name="connsiteY12" fmla="*/ 93618 h 56169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969833" h="561696" fill="none" extrusionOk="0">
              <a:moveTo>
                <a:pt x="0" y="93618"/>
              </a:moveTo>
              <a:cubicBezTo>
                <a:pt x="-348" y="40742"/>
                <a:pt x="32878" y="-10598"/>
                <a:pt x="93618" y="0"/>
              </a:cubicBezTo>
              <a:cubicBezTo>
                <a:pt x="323914" y="-41884"/>
                <a:pt x="531491" y="36344"/>
                <a:pt x="687817" y="0"/>
              </a:cubicBezTo>
              <a:cubicBezTo>
                <a:pt x="844143" y="-36344"/>
                <a:pt x="1106267" y="17128"/>
                <a:pt x="1299842" y="0"/>
              </a:cubicBezTo>
              <a:cubicBezTo>
                <a:pt x="1493418" y="-17128"/>
                <a:pt x="1682139" y="27801"/>
                <a:pt x="1876215" y="0"/>
              </a:cubicBezTo>
              <a:cubicBezTo>
                <a:pt x="1938987" y="3174"/>
                <a:pt x="1966178" y="41174"/>
                <a:pt x="1969833" y="93618"/>
              </a:cubicBezTo>
              <a:cubicBezTo>
                <a:pt x="2011069" y="176746"/>
                <a:pt x="1937630" y="301583"/>
                <a:pt x="1969833" y="468078"/>
              </a:cubicBezTo>
              <a:cubicBezTo>
                <a:pt x="1965603" y="524049"/>
                <a:pt x="1933072" y="552712"/>
                <a:pt x="1876215" y="561696"/>
              </a:cubicBezTo>
              <a:cubicBezTo>
                <a:pt x="1754677" y="584871"/>
                <a:pt x="1557949" y="537652"/>
                <a:pt x="1317668" y="561696"/>
              </a:cubicBezTo>
              <a:cubicBezTo>
                <a:pt x="1077387" y="585740"/>
                <a:pt x="950259" y="553294"/>
                <a:pt x="776947" y="561696"/>
              </a:cubicBezTo>
              <a:cubicBezTo>
                <a:pt x="603635" y="570098"/>
                <a:pt x="366911" y="503364"/>
                <a:pt x="93618" y="561696"/>
              </a:cubicBezTo>
              <a:cubicBezTo>
                <a:pt x="43118" y="557772"/>
                <a:pt x="-2603" y="531632"/>
                <a:pt x="0" y="468078"/>
              </a:cubicBezTo>
              <a:cubicBezTo>
                <a:pt x="-23154" y="288318"/>
                <a:pt x="16669" y="260064"/>
                <a:pt x="0" y="93618"/>
              </a:cubicBezTo>
              <a:close/>
            </a:path>
            <a:path w="1969833" h="561696" stroke="0" extrusionOk="0">
              <a:moveTo>
                <a:pt x="0" y="93618"/>
              </a:moveTo>
              <a:cubicBezTo>
                <a:pt x="8981" y="43473"/>
                <a:pt x="54270" y="-2448"/>
                <a:pt x="93618" y="0"/>
              </a:cubicBezTo>
              <a:cubicBezTo>
                <a:pt x="220433" y="-14555"/>
                <a:pt x="481758" y="37618"/>
                <a:pt x="652165" y="0"/>
              </a:cubicBezTo>
              <a:cubicBezTo>
                <a:pt x="822572" y="-37618"/>
                <a:pt x="1056166" y="47036"/>
                <a:pt x="1282016" y="0"/>
              </a:cubicBezTo>
              <a:cubicBezTo>
                <a:pt x="1507866" y="-47036"/>
                <a:pt x="1587639" y="17433"/>
                <a:pt x="1876215" y="0"/>
              </a:cubicBezTo>
              <a:cubicBezTo>
                <a:pt x="1920303" y="879"/>
                <a:pt x="1960206" y="50658"/>
                <a:pt x="1969833" y="93618"/>
              </a:cubicBezTo>
              <a:cubicBezTo>
                <a:pt x="1972830" y="192442"/>
                <a:pt x="1930926" y="327582"/>
                <a:pt x="1969833" y="468078"/>
              </a:cubicBezTo>
              <a:cubicBezTo>
                <a:pt x="1968777" y="524493"/>
                <a:pt x="1922568" y="558040"/>
                <a:pt x="1876215" y="561696"/>
              </a:cubicBezTo>
              <a:cubicBezTo>
                <a:pt x="1629009" y="590309"/>
                <a:pt x="1462791" y="526370"/>
                <a:pt x="1335494" y="561696"/>
              </a:cubicBezTo>
              <a:cubicBezTo>
                <a:pt x="1208197" y="597022"/>
                <a:pt x="981086" y="512922"/>
                <a:pt x="759121" y="561696"/>
              </a:cubicBezTo>
              <a:cubicBezTo>
                <a:pt x="537156" y="610470"/>
                <a:pt x="238445" y="490754"/>
                <a:pt x="93618" y="561696"/>
              </a:cubicBezTo>
              <a:cubicBezTo>
                <a:pt x="32750" y="553331"/>
                <a:pt x="1094" y="517437"/>
                <a:pt x="0" y="468078"/>
              </a:cubicBezTo>
              <a:cubicBezTo>
                <a:pt x="-21888" y="305405"/>
                <a:pt x="1927" y="262116"/>
                <a:pt x="0" y="93618"/>
              </a:cubicBezTo>
              <a:close/>
            </a:path>
          </a:pathLst>
        </a:custGeom>
        <a:solidFill>
          <a:srgbClr val="FF000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790708863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400" b="1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  <a:cs typeface="+mn-cs"/>
            </a:rPr>
            <a:t>2.YAZILI </a:t>
          </a:r>
          <a:endParaRPr lang="tr-TR" sz="2400">
            <a:solidFill>
              <a:schemeClr val="bg1"/>
            </a:solidFill>
            <a:effectLst/>
            <a:latin typeface="Burbank Big Condensed" pitchFamily="2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3</xdr:col>
      <xdr:colOff>161925</xdr:colOff>
      <xdr:row>19</xdr:row>
      <xdr:rowOff>42863</xdr:rowOff>
    </xdr:from>
    <xdr:to>
      <xdr:col>6</xdr:col>
      <xdr:colOff>309786</xdr:colOff>
      <xdr:row>22</xdr:row>
      <xdr:rowOff>10907</xdr:rowOff>
    </xdr:to>
    <xdr:sp macro="" textlink="">
      <xdr:nvSpPr>
        <xdr:cNvPr id="7" name="Dikdörtgen: Köşeleri Yuvarlatılmış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76564DE-1BC3-4857-8446-514052AC2D3A}"/>
            </a:ext>
          </a:extLst>
        </xdr:cNvPr>
        <xdr:cNvSpPr/>
      </xdr:nvSpPr>
      <xdr:spPr bwMode="auto">
        <a:xfrm>
          <a:off x="8162925" y="4252913"/>
          <a:ext cx="1976661" cy="539544"/>
        </a:xfrm>
        <a:custGeom>
          <a:avLst/>
          <a:gdLst>
            <a:gd name="connsiteX0" fmla="*/ 0 w 1976661"/>
            <a:gd name="connsiteY0" fmla="*/ 89926 h 539544"/>
            <a:gd name="connsiteX1" fmla="*/ 89926 w 1976661"/>
            <a:gd name="connsiteY1" fmla="*/ 0 h 539544"/>
            <a:gd name="connsiteX2" fmla="*/ 652926 w 1976661"/>
            <a:gd name="connsiteY2" fmla="*/ 0 h 539544"/>
            <a:gd name="connsiteX3" fmla="*/ 1287799 w 1976661"/>
            <a:gd name="connsiteY3" fmla="*/ 0 h 539544"/>
            <a:gd name="connsiteX4" fmla="*/ 1886735 w 1976661"/>
            <a:gd name="connsiteY4" fmla="*/ 0 h 539544"/>
            <a:gd name="connsiteX5" fmla="*/ 1976661 w 1976661"/>
            <a:gd name="connsiteY5" fmla="*/ 89926 h 539544"/>
            <a:gd name="connsiteX6" fmla="*/ 1976661 w 1976661"/>
            <a:gd name="connsiteY6" fmla="*/ 449618 h 539544"/>
            <a:gd name="connsiteX7" fmla="*/ 1886735 w 1976661"/>
            <a:gd name="connsiteY7" fmla="*/ 539544 h 539544"/>
            <a:gd name="connsiteX8" fmla="*/ 1341703 w 1976661"/>
            <a:gd name="connsiteY8" fmla="*/ 539544 h 539544"/>
            <a:gd name="connsiteX9" fmla="*/ 742767 w 1976661"/>
            <a:gd name="connsiteY9" fmla="*/ 539544 h 539544"/>
            <a:gd name="connsiteX10" fmla="*/ 89926 w 1976661"/>
            <a:gd name="connsiteY10" fmla="*/ 539544 h 539544"/>
            <a:gd name="connsiteX11" fmla="*/ 0 w 1976661"/>
            <a:gd name="connsiteY11" fmla="*/ 449618 h 539544"/>
            <a:gd name="connsiteX12" fmla="*/ 0 w 1976661"/>
            <a:gd name="connsiteY12" fmla="*/ 89926 h 53954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976661" h="539544" fill="none" extrusionOk="0">
              <a:moveTo>
                <a:pt x="0" y="89926"/>
              </a:moveTo>
              <a:cubicBezTo>
                <a:pt x="-2672" y="38736"/>
                <a:pt x="37946" y="438"/>
                <a:pt x="89926" y="0"/>
              </a:cubicBezTo>
              <a:cubicBezTo>
                <a:pt x="233704" y="-57254"/>
                <a:pt x="411724" y="56162"/>
                <a:pt x="652926" y="0"/>
              </a:cubicBezTo>
              <a:cubicBezTo>
                <a:pt x="894128" y="-56162"/>
                <a:pt x="1147005" y="10610"/>
                <a:pt x="1287799" y="0"/>
              </a:cubicBezTo>
              <a:cubicBezTo>
                <a:pt x="1428593" y="-10610"/>
                <a:pt x="1613962" y="12153"/>
                <a:pt x="1886735" y="0"/>
              </a:cubicBezTo>
              <a:cubicBezTo>
                <a:pt x="1949312" y="2355"/>
                <a:pt x="1982904" y="28618"/>
                <a:pt x="1976661" y="89926"/>
              </a:cubicBezTo>
              <a:cubicBezTo>
                <a:pt x="2002712" y="199565"/>
                <a:pt x="1934241" y="359195"/>
                <a:pt x="1976661" y="449618"/>
              </a:cubicBezTo>
              <a:cubicBezTo>
                <a:pt x="1982840" y="491366"/>
                <a:pt x="1930877" y="535928"/>
                <a:pt x="1886735" y="539544"/>
              </a:cubicBezTo>
              <a:cubicBezTo>
                <a:pt x="1748689" y="544020"/>
                <a:pt x="1527032" y="503203"/>
                <a:pt x="1341703" y="539544"/>
              </a:cubicBezTo>
              <a:cubicBezTo>
                <a:pt x="1156374" y="575885"/>
                <a:pt x="918923" y="503526"/>
                <a:pt x="742767" y="539544"/>
              </a:cubicBezTo>
              <a:cubicBezTo>
                <a:pt x="566611" y="575562"/>
                <a:pt x="261167" y="494231"/>
                <a:pt x="89926" y="539544"/>
              </a:cubicBezTo>
              <a:cubicBezTo>
                <a:pt x="41564" y="539363"/>
                <a:pt x="-606" y="497179"/>
                <a:pt x="0" y="449618"/>
              </a:cubicBezTo>
              <a:cubicBezTo>
                <a:pt x="-7972" y="285652"/>
                <a:pt x="31586" y="166994"/>
                <a:pt x="0" y="89926"/>
              </a:cubicBezTo>
              <a:close/>
            </a:path>
            <a:path w="1976661" h="539544" stroke="0" extrusionOk="0">
              <a:moveTo>
                <a:pt x="0" y="89926"/>
              </a:moveTo>
              <a:cubicBezTo>
                <a:pt x="553" y="32767"/>
                <a:pt x="28804" y="4800"/>
                <a:pt x="89926" y="0"/>
              </a:cubicBezTo>
              <a:cubicBezTo>
                <a:pt x="245086" y="-72785"/>
                <a:pt x="580064" y="56433"/>
                <a:pt x="706830" y="0"/>
              </a:cubicBezTo>
              <a:cubicBezTo>
                <a:pt x="833596" y="-56433"/>
                <a:pt x="1018931" y="37701"/>
                <a:pt x="1269831" y="0"/>
              </a:cubicBezTo>
              <a:cubicBezTo>
                <a:pt x="1520731" y="-37701"/>
                <a:pt x="1672990" y="9198"/>
                <a:pt x="1886735" y="0"/>
              </a:cubicBezTo>
              <a:cubicBezTo>
                <a:pt x="1933998" y="1644"/>
                <a:pt x="1976117" y="30824"/>
                <a:pt x="1976661" y="89926"/>
              </a:cubicBezTo>
              <a:cubicBezTo>
                <a:pt x="2016207" y="225275"/>
                <a:pt x="1968720" y="300904"/>
                <a:pt x="1976661" y="449618"/>
              </a:cubicBezTo>
              <a:cubicBezTo>
                <a:pt x="1980031" y="492379"/>
                <a:pt x="1938880" y="550511"/>
                <a:pt x="1886735" y="539544"/>
              </a:cubicBezTo>
              <a:cubicBezTo>
                <a:pt x="1676337" y="587687"/>
                <a:pt x="1530093" y="470931"/>
                <a:pt x="1251862" y="539544"/>
              </a:cubicBezTo>
              <a:cubicBezTo>
                <a:pt x="973631" y="608157"/>
                <a:pt x="936113" y="480589"/>
                <a:pt x="670894" y="539544"/>
              </a:cubicBezTo>
              <a:cubicBezTo>
                <a:pt x="405675" y="598499"/>
                <a:pt x="346522" y="519404"/>
                <a:pt x="89926" y="539544"/>
              </a:cubicBezTo>
              <a:cubicBezTo>
                <a:pt x="41558" y="540245"/>
                <a:pt x="-1900" y="510130"/>
                <a:pt x="0" y="449618"/>
              </a:cubicBezTo>
              <a:cubicBezTo>
                <a:pt x="-37827" y="321576"/>
                <a:pt x="11444" y="191435"/>
                <a:pt x="0" y="89926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727351844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200" b="1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  <a:cs typeface="+mn-cs"/>
            </a:rPr>
            <a:t>1.YAZILI </a:t>
          </a:r>
          <a:endParaRPr lang="tr-TR" sz="2200">
            <a:solidFill>
              <a:schemeClr val="bg1"/>
            </a:solidFill>
            <a:effectLst/>
            <a:latin typeface="Burbank Big Condensed" pitchFamily="2" charset="-94"/>
            <a:ea typeface="STHupo" panose="02010800040101010101" pitchFamily="2" charset="-122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1609724</xdr:colOff>
      <xdr:row>0</xdr:row>
      <xdr:rowOff>85725</xdr:rowOff>
    </xdr:from>
    <xdr:to>
      <xdr:col>19</xdr:col>
      <xdr:colOff>561975</xdr:colOff>
      <xdr:row>1</xdr:row>
      <xdr:rowOff>400050</xdr:rowOff>
    </xdr:to>
    <xdr:sp macro="" textlink="">
      <xdr:nvSpPr>
        <xdr:cNvPr id="24" name="Açıklama Balonu: Aşağı Ok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 bwMode="auto">
        <a:xfrm>
          <a:off x="3248024" y="85725"/>
          <a:ext cx="8324851" cy="476250"/>
        </a:xfrm>
        <a:prstGeom prst="downArrowCallout">
          <a:avLst>
            <a:gd name="adj1" fmla="val 21176"/>
            <a:gd name="adj2" fmla="val 25000"/>
            <a:gd name="adj3" fmla="val 25000"/>
            <a:gd name="adj4" fmla="val 64977"/>
          </a:avLst>
        </a:prstGeom>
        <a:solidFill>
          <a:srgbClr val="92D050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txBody>
        <a:bodyPr vertOverflow="clip" wrap="square" lIns="91440" tIns="45720" rIns="91440" bIns="45720" rtlCol="0" anchor="ctr" anchorCtr="1" upright="1"/>
        <a:lstStyle/>
        <a:p>
          <a:pPr algn="ctr"/>
          <a:r>
            <a:rPr lang="tr-TR" sz="1050"/>
            <a:t>Liste KULLANIMI:   </a:t>
          </a:r>
          <a:r>
            <a:rPr lang="tr-TR" sz="1200" b="1"/>
            <a:t>E-okul</a:t>
          </a:r>
          <a:r>
            <a:rPr lang="tr-TR" sz="1200" b="1" baseline="0"/>
            <a:t> Hızlı ders Notu ekranından</a:t>
          </a:r>
          <a:r>
            <a:rPr lang="tr-TR" sz="1200" b="1"/>
            <a:t> </a:t>
          </a:r>
          <a:r>
            <a:rPr lang="tr-TR" sz="1050"/>
            <a:t>aldığınız sınıf  listesini </a:t>
          </a:r>
          <a:r>
            <a:rPr lang="tr-TR" sz="1400" b="1"/>
            <a:t>ALT </a:t>
          </a:r>
          <a:r>
            <a:rPr lang="tr-TR" sz="1050"/>
            <a:t>taraftaki </a:t>
          </a:r>
          <a:r>
            <a:rPr lang="tr-TR" sz="1400">
              <a:solidFill>
                <a:srgbClr val="FF0000"/>
              </a:solidFill>
            </a:rPr>
            <a:t>kırmızı</a:t>
          </a:r>
          <a:r>
            <a:rPr lang="tr-TR" sz="1050"/>
            <a:t> alana yapıştırın. </a:t>
          </a:r>
          <a:r>
            <a:rPr lang="tr-TR" sz="1050">
              <a:solidFill>
                <a:srgbClr val="FF0000"/>
              </a:solidFill>
            </a:rPr>
            <a:t>Okul</a:t>
          </a:r>
          <a:r>
            <a:rPr lang="tr-TR" sz="1050" baseline="0">
              <a:solidFill>
                <a:srgbClr val="FF0000"/>
              </a:solidFill>
            </a:rPr>
            <a:t> No </a:t>
          </a:r>
          <a:endParaRPr lang="tr-TR" sz="105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28575</xdr:colOff>
      <xdr:row>13</xdr:row>
      <xdr:rowOff>92110</xdr:rowOff>
    </xdr:from>
    <xdr:to>
      <xdr:col>4</xdr:col>
      <xdr:colOff>2476500</xdr:colOff>
      <xdr:row>15</xdr:row>
      <xdr:rowOff>104774</xdr:rowOff>
    </xdr:to>
    <xdr:sp macro="" textlink="">
      <xdr:nvSpPr>
        <xdr:cNvPr id="25" name="Dikdörtgen: Köşeleri Yuvarlatılmış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 bwMode="auto">
        <a:xfrm>
          <a:off x="4057650" y="3368710"/>
          <a:ext cx="2447925" cy="479389"/>
        </a:xfrm>
        <a:custGeom>
          <a:avLst/>
          <a:gdLst>
            <a:gd name="connsiteX0" fmla="*/ 0 w 2447925"/>
            <a:gd name="connsiteY0" fmla="*/ 79900 h 479389"/>
            <a:gd name="connsiteX1" fmla="*/ 79900 w 2447925"/>
            <a:gd name="connsiteY1" fmla="*/ 0 h 479389"/>
            <a:gd name="connsiteX2" fmla="*/ 651931 w 2447925"/>
            <a:gd name="connsiteY2" fmla="*/ 0 h 479389"/>
            <a:gd name="connsiteX3" fmla="*/ 1223963 w 2447925"/>
            <a:gd name="connsiteY3" fmla="*/ 0 h 479389"/>
            <a:gd name="connsiteX4" fmla="*/ 1841756 w 2447925"/>
            <a:gd name="connsiteY4" fmla="*/ 0 h 479389"/>
            <a:gd name="connsiteX5" fmla="*/ 2368025 w 2447925"/>
            <a:gd name="connsiteY5" fmla="*/ 0 h 479389"/>
            <a:gd name="connsiteX6" fmla="*/ 2447925 w 2447925"/>
            <a:gd name="connsiteY6" fmla="*/ 79900 h 479389"/>
            <a:gd name="connsiteX7" fmla="*/ 2447925 w 2447925"/>
            <a:gd name="connsiteY7" fmla="*/ 399489 h 479389"/>
            <a:gd name="connsiteX8" fmla="*/ 2368025 w 2447925"/>
            <a:gd name="connsiteY8" fmla="*/ 479389 h 479389"/>
            <a:gd name="connsiteX9" fmla="*/ 1773113 w 2447925"/>
            <a:gd name="connsiteY9" fmla="*/ 479389 h 479389"/>
            <a:gd name="connsiteX10" fmla="*/ 1246844 w 2447925"/>
            <a:gd name="connsiteY10" fmla="*/ 479389 h 479389"/>
            <a:gd name="connsiteX11" fmla="*/ 651931 w 2447925"/>
            <a:gd name="connsiteY11" fmla="*/ 479389 h 479389"/>
            <a:gd name="connsiteX12" fmla="*/ 79900 w 2447925"/>
            <a:gd name="connsiteY12" fmla="*/ 479389 h 479389"/>
            <a:gd name="connsiteX13" fmla="*/ 0 w 2447925"/>
            <a:gd name="connsiteY13" fmla="*/ 399489 h 479389"/>
            <a:gd name="connsiteX14" fmla="*/ 0 w 2447925"/>
            <a:gd name="connsiteY14" fmla="*/ 79900 h 47938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447925" h="479389" fill="none" extrusionOk="0">
              <a:moveTo>
                <a:pt x="0" y="79900"/>
              </a:moveTo>
              <a:cubicBezTo>
                <a:pt x="-7746" y="43979"/>
                <a:pt x="34572" y="8649"/>
                <a:pt x="79900" y="0"/>
              </a:cubicBezTo>
              <a:cubicBezTo>
                <a:pt x="233590" y="-31772"/>
                <a:pt x="478447" y="23655"/>
                <a:pt x="651931" y="0"/>
              </a:cubicBezTo>
              <a:cubicBezTo>
                <a:pt x="825415" y="-23655"/>
                <a:pt x="1096152" y="25934"/>
                <a:pt x="1223963" y="0"/>
              </a:cubicBezTo>
              <a:cubicBezTo>
                <a:pt x="1351774" y="-25934"/>
                <a:pt x="1629871" y="66068"/>
                <a:pt x="1841756" y="0"/>
              </a:cubicBezTo>
              <a:cubicBezTo>
                <a:pt x="2053641" y="-66068"/>
                <a:pt x="2171650" y="37067"/>
                <a:pt x="2368025" y="0"/>
              </a:cubicBezTo>
              <a:cubicBezTo>
                <a:pt x="2412186" y="1357"/>
                <a:pt x="2443902" y="29589"/>
                <a:pt x="2447925" y="79900"/>
              </a:cubicBezTo>
              <a:cubicBezTo>
                <a:pt x="2456841" y="217016"/>
                <a:pt x="2441826" y="280749"/>
                <a:pt x="2447925" y="399489"/>
              </a:cubicBezTo>
              <a:cubicBezTo>
                <a:pt x="2435255" y="440685"/>
                <a:pt x="2412120" y="469032"/>
                <a:pt x="2368025" y="479389"/>
              </a:cubicBezTo>
              <a:cubicBezTo>
                <a:pt x="2156438" y="495087"/>
                <a:pt x="1897195" y="409588"/>
                <a:pt x="1773113" y="479389"/>
              </a:cubicBezTo>
              <a:cubicBezTo>
                <a:pt x="1649031" y="549190"/>
                <a:pt x="1412019" y="417379"/>
                <a:pt x="1246844" y="479389"/>
              </a:cubicBezTo>
              <a:cubicBezTo>
                <a:pt x="1081669" y="541399"/>
                <a:pt x="813293" y="446878"/>
                <a:pt x="651931" y="479389"/>
              </a:cubicBezTo>
              <a:cubicBezTo>
                <a:pt x="490569" y="511900"/>
                <a:pt x="306623" y="458137"/>
                <a:pt x="79900" y="479389"/>
              </a:cubicBezTo>
              <a:cubicBezTo>
                <a:pt x="34760" y="489850"/>
                <a:pt x="4137" y="441791"/>
                <a:pt x="0" y="399489"/>
              </a:cubicBezTo>
              <a:cubicBezTo>
                <a:pt x="-5450" y="312802"/>
                <a:pt x="8212" y="167795"/>
                <a:pt x="0" y="79900"/>
              </a:cubicBezTo>
              <a:close/>
            </a:path>
            <a:path w="2447925" h="479389" stroke="0" extrusionOk="0">
              <a:moveTo>
                <a:pt x="0" y="79900"/>
              </a:moveTo>
              <a:cubicBezTo>
                <a:pt x="9425" y="27523"/>
                <a:pt x="25624" y="-2565"/>
                <a:pt x="79900" y="0"/>
              </a:cubicBezTo>
              <a:cubicBezTo>
                <a:pt x="311200" y="-28296"/>
                <a:pt x="422934" y="30304"/>
                <a:pt x="583288" y="0"/>
              </a:cubicBezTo>
              <a:cubicBezTo>
                <a:pt x="743642" y="-30304"/>
                <a:pt x="958477" y="47411"/>
                <a:pt x="1086675" y="0"/>
              </a:cubicBezTo>
              <a:cubicBezTo>
                <a:pt x="1214873" y="-47411"/>
                <a:pt x="1524721" y="4919"/>
                <a:pt x="1635825" y="0"/>
              </a:cubicBezTo>
              <a:cubicBezTo>
                <a:pt x="1746929" y="-4919"/>
                <a:pt x="2145617" y="72461"/>
                <a:pt x="2368025" y="0"/>
              </a:cubicBezTo>
              <a:cubicBezTo>
                <a:pt x="2413412" y="-1466"/>
                <a:pt x="2447023" y="35236"/>
                <a:pt x="2447925" y="79900"/>
              </a:cubicBezTo>
              <a:cubicBezTo>
                <a:pt x="2462675" y="163761"/>
                <a:pt x="2418903" y="276638"/>
                <a:pt x="2447925" y="399489"/>
              </a:cubicBezTo>
              <a:cubicBezTo>
                <a:pt x="2445558" y="447155"/>
                <a:pt x="2406989" y="488690"/>
                <a:pt x="2368025" y="479389"/>
              </a:cubicBezTo>
              <a:cubicBezTo>
                <a:pt x="2204542" y="509210"/>
                <a:pt x="2067277" y="454376"/>
                <a:pt x="1841756" y="479389"/>
              </a:cubicBezTo>
              <a:cubicBezTo>
                <a:pt x="1616235" y="504402"/>
                <a:pt x="1489286" y="477568"/>
                <a:pt x="1338369" y="479389"/>
              </a:cubicBezTo>
              <a:cubicBezTo>
                <a:pt x="1187452" y="481210"/>
                <a:pt x="963160" y="425129"/>
                <a:pt x="720575" y="479389"/>
              </a:cubicBezTo>
              <a:cubicBezTo>
                <a:pt x="477990" y="533649"/>
                <a:pt x="244821" y="435192"/>
                <a:pt x="79900" y="479389"/>
              </a:cubicBezTo>
              <a:cubicBezTo>
                <a:pt x="31744" y="480485"/>
                <a:pt x="5738" y="434961"/>
                <a:pt x="0" y="399489"/>
              </a:cubicBezTo>
              <a:cubicBezTo>
                <a:pt x="-29355" y="299613"/>
                <a:pt x="16910" y="186605"/>
                <a:pt x="0" y="79900"/>
              </a:cubicBezTo>
              <a:close/>
            </a:path>
          </a:pathLst>
        </a:custGeom>
        <a:solidFill>
          <a:srgbClr val="00B05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825056982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algn="l"/>
          <a:r>
            <a:rPr lang="tr-TR" sz="2400" b="1">
              <a:solidFill>
                <a:schemeClr val="bg1"/>
              </a:solidFill>
              <a:latin typeface="Burbank Big Cd Bd" pitchFamily="50" charset="-94"/>
              <a:ea typeface="STHupo" panose="02010800040101010101" pitchFamily="2" charset="-122"/>
            </a:rPr>
            <a:t>3 </a:t>
          </a:r>
          <a:r>
            <a:rPr lang="tr-TR" sz="3200" b="1">
              <a:solidFill>
                <a:schemeClr val="bg1"/>
              </a:solidFill>
              <a:latin typeface="Burbank Big Cd Bd" pitchFamily="50" charset="-94"/>
              <a:ea typeface="STHupo" panose="02010800040101010101" pitchFamily="2" charset="-122"/>
            </a:rPr>
            <a:t>- </a:t>
          </a:r>
          <a:r>
            <a:rPr lang="tr-TR" sz="2000" b="1">
              <a:solidFill>
                <a:schemeClr val="bg1"/>
              </a:solidFill>
              <a:latin typeface="Burbank Big Cd Bd" pitchFamily="50" charset="-94"/>
              <a:ea typeface="STHupo" panose="02010800040101010101" pitchFamily="2" charset="-122"/>
            </a:rPr>
            <a:t>KULLANICI BİLGİLERİ</a:t>
          </a:r>
        </a:p>
      </xdr:txBody>
    </xdr:sp>
    <xdr:clientData/>
  </xdr:twoCellAnchor>
  <xdr:twoCellAnchor>
    <xdr:from>
      <xdr:col>4</xdr:col>
      <xdr:colOff>24598</xdr:colOff>
      <xdr:row>5</xdr:row>
      <xdr:rowOff>57150</xdr:rowOff>
    </xdr:from>
    <xdr:to>
      <xdr:col>4</xdr:col>
      <xdr:colOff>2467909</xdr:colOff>
      <xdr:row>8</xdr:row>
      <xdr:rowOff>47624</xdr:rowOff>
    </xdr:to>
    <xdr:sp macro="" textlink="">
      <xdr:nvSpPr>
        <xdr:cNvPr id="26" name="Dikdörtgen: Köşeleri Yuvarlatılmış 2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 bwMode="auto">
        <a:xfrm>
          <a:off x="4053673" y="2038350"/>
          <a:ext cx="2443311" cy="476249"/>
        </a:xfrm>
        <a:custGeom>
          <a:avLst/>
          <a:gdLst>
            <a:gd name="connsiteX0" fmla="*/ 0 w 2443311"/>
            <a:gd name="connsiteY0" fmla="*/ 79376 h 476249"/>
            <a:gd name="connsiteX1" fmla="*/ 79376 w 2443311"/>
            <a:gd name="connsiteY1" fmla="*/ 0 h 476249"/>
            <a:gd name="connsiteX2" fmla="*/ 581979 w 2443311"/>
            <a:gd name="connsiteY2" fmla="*/ 0 h 476249"/>
            <a:gd name="connsiteX3" fmla="*/ 1175964 w 2443311"/>
            <a:gd name="connsiteY3" fmla="*/ 0 h 476249"/>
            <a:gd name="connsiteX4" fmla="*/ 1747104 w 2443311"/>
            <a:gd name="connsiteY4" fmla="*/ 0 h 476249"/>
            <a:gd name="connsiteX5" fmla="*/ 2363935 w 2443311"/>
            <a:gd name="connsiteY5" fmla="*/ 0 h 476249"/>
            <a:gd name="connsiteX6" fmla="*/ 2443311 w 2443311"/>
            <a:gd name="connsiteY6" fmla="*/ 79376 h 476249"/>
            <a:gd name="connsiteX7" fmla="*/ 2443311 w 2443311"/>
            <a:gd name="connsiteY7" fmla="*/ 396873 h 476249"/>
            <a:gd name="connsiteX8" fmla="*/ 2363935 w 2443311"/>
            <a:gd name="connsiteY8" fmla="*/ 476249 h 476249"/>
            <a:gd name="connsiteX9" fmla="*/ 1747104 w 2443311"/>
            <a:gd name="connsiteY9" fmla="*/ 476249 h 476249"/>
            <a:gd name="connsiteX10" fmla="*/ 1130273 w 2443311"/>
            <a:gd name="connsiteY10" fmla="*/ 476249 h 476249"/>
            <a:gd name="connsiteX11" fmla="*/ 604825 w 2443311"/>
            <a:gd name="connsiteY11" fmla="*/ 476249 h 476249"/>
            <a:gd name="connsiteX12" fmla="*/ 79376 w 2443311"/>
            <a:gd name="connsiteY12" fmla="*/ 476249 h 476249"/>
            <a:gd name="connsiteX13" fmla="*/ 0 w 2443311"/>
            <a:gd name="connsiteY13" fmla="*/ 396873 h 476249"/>
            <a:gd name="connsiteX14" fmla="*/ 0 w 2443311"/>
            <a:gd name="connsiteY14" fmla="*/ 79376 h 47624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443311" h="476249" fill="none" extrusionOk="0">
              <a:moveTo>
                <a:pt x="0" y="79376"/>
              </a:moveTo>
              <a:cubicBezTo>
                <a:pt x="-10387" y="30799"/>
                <a:pt x="37093" y="1732"/>
                <a:pt x="79376" y="0"/>
              </a:cubicBezTo>
              <a:cubicBezTo>
                <a:pt x="226334" y="-18837"/>
                <a:pt x="417933" y="44842"/>
                <a:pt x="581979" y="0"/>
              </a:cubicBezTo>
              <a:cubicBezTo>
                <a:pt x="746025" y="-44842"/>
                <a:pt x="910490" y="31559"/>
                <a:pt x="1175964" y="0"/>
              </a:cubicBezTo>
              <a:cubicBezTo>
                <a:pt x="1441438" y="-31559"/>
                <a:pt x="1557670" y="23189"/>
                <a:pt x="1747104" y="0"/>
              </a:cubicBezTo>
              <a:cubicBezTo>
                <a:pt x="1936538" y="-23189"/>
                <a:pt x="2100307" y="10337"/>
                <a:pt x="2363935" y="0"/>
              </a:cubicBezTo>
              <a:cubicBezTo>
                <a:pt x="2403641" y="-1963"/>
                <a:pt x="2434330" y="34435"/>
                <a:pt x="2443311" y="79376"/>
              </a:cubicBezTo>
              <a:cubicBezTo>
                <a:pt x="2448500" y="220740"/>
                <a:pt x="2442233" y="306521"/>
                <a:pt x="2443311" y="396873"/>
              </a:cubicBezTo>
              <a:cubicBezTo>
                <a:pt x="2454396" y="444571"/>
                <a:pt x="2414109" y="470192"/>
                <a:pt x="2363935" y="476249"/>
              </a:cubicBezTo>
              <a:cubicBezTo>
                <a:pt x="2238232" y="509725"/>
                <a:pt x="1995542" y="429732"/>
                <a:pt x="1747104" y="476249"/>
              </a:cubicBezTo>
              <a:cubicBezTo>
                <a:pt x="1498666" y="522766"/>
                <a:pt x="1338732" y="453953"/>
                <a:pt x="1130273" y="476249"/>
              </a:cubicBezTo>
              <a:cubicBezTo>
                <a:pt x="921814" y="498545"/>
                <a:pt x="816461" y="451025"/>
                <a:pt x="604825" y="476249"/>
              </a:cubicBezTo>
              <a:cubicBezTo>
                <a:pt x="393189" y="501473"/>
                <a:pt x="301727" y="451021"/>
                <a:pt x="79376" y="476249"/>
              </a:cubicBezTo>
              <a:cubicBezTo>
                <a:pt x="34186" y="475517"/>
                <a:pt x="-3916" y="448518"/>
                <a:pt x="0" y="396873"/>
              </a:cubicBezTo>
              <a:cubicBezTo>
                <a:pt x="-29110" y="259636"/>
                <a:pt x="4644" y="171074"/>
                <a:pt x="0" y="79376"/>
              </a:cubicBezTo>
              <a:close/>
            </a:path>
            <a:path w="2443311" h="476249" stroke="0" extrusionOk="0">
              <a:moveTo>
                <a:pt x="0" y="79376"/>
              </a:moveTo>
              <a:cubicBezTo>
                <a:pt x="-2800" y="30251"/>
                <a:pt x="38250" y="-89"/>
                <a:pt x="79376" y="0"/>
              </a:cubicBezTo>
              <a:cubicBezTo>
                <a:pt x="185165" y="-26393"/>
                <a:pt x="380586" y="26147"/>
                <a:pt x="604825" y="0"/>
              </a:cubicBezTo>
              <a:cubicBezTo>
                <a:pt x="829064" y="-26147"/>
                <a:pt x="972051" y="14077"/>
                <a:pt x="1175964" y="0"/>
              </a:cubicBezTo>
              <a:cubicBezTo>
                <a:pt x="1379877" y="-14077"/>
                <a:pt x="1500625" y="26092"/>
                <a:pt x="1769950" y="0"/>
              </a:cubicBezTo>
              <a:cubicBezTo>
                <a:pt x="2039275" y="-26092"/>
                <a:pt x="2088582" y="28935"/>
                <a:pt x="2363935" y="0"/>
              </a:cubicBezTo>
              <a:cubicBezTo>
                <a:pt x="2407889" y="-3068"/>
                <a:pt x="2449924" y="40301"/>
                <a:pt x="2443311" y="79376"/>
              </a:cubicBezTo>
              <a:cubicBezTo>
                <a:pt x="2466180" y="147205"/>
                <a:pt x="2423782" y="294713"/>
                <a:pt x="2443311" y="396873"/>
              </a:cubicBezTo>
              <a:cubicBezTo>
                <a:pt x="2444168" y="446422"/>
                <a:pt x="2400625" y="467844"/>
                <a:pt x="2363935" y="476249"/>
              </a:cubicBezTo>
              <a:cubicBezTo>
                <a:pt x="2174742" y="532884"/>
                <a:pt x="2079285" y="451335"/>
                <a:pt x="1815641" y="476249"/>
              </a:cubicBezTo>
              <a:cubicBezTo>
                <a:pt x="1551997" y="501163"/>
                <a:pt x="1436182" y="416045"/>
                <a:pt x="1244501" y="476249"/>
              </a:cubicBezTo>
              <a:cubicBezTo>
                <a:pt x="1052820" y="536453"/>
                <a:pt x="906721" y="426053"/>
                <a:pt x="673361" y="476249"/>
              </a:cubicBezTo>
              <a:cubicBezTo>
                <a:pt x="440001" y="526445"/>
                <a:pt x="222435" y="444343"/>
                <a:pt x="79376" y="476249"/>
              </a:cubicBezTo>
              <a:cubicBezTo>
                <a:pt x="35956" y="482682"/>
                <a:pt x="1259" y="439630"/>
                <a:pt x="0" y="396873"/>
              </a:cubicBezTo>
              <a:cubicBezTo>
                <a:pt x="-6909" y="290454"/>
                <a:pt x="32777" y="210739"/>
                <a:pt x="0" y="79376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657299846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r>
            <a:rPr lang="tr-TR" sz="2000" b="1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  <a:cs typeface="+mn-cs"/>
            </a:rPr>
            <a:t>1 -KAYNAKLAR</a:t>
          </a:r>
          <a:endParaRPr lang="tr-TR" sz="2800">
            <a:solidFill>
              <a:schemeClr val="bg1"/>
            </a:solidFill>
            <a:effectLst/>
            <a:latin typeface="Burbank Big Cd Bd" pitchFamily="50" charset="-94"/>
            <a:ea typeface="STHupo" panose="02010800040101010101" pitchFamily="2" charset="-122"/>
          </a:endParaRPr>
        </a:p>
      </xdr:txBody>
    </xdr:sp>
    <xdr:clientData/>
  </xdr:twoCellAnchor>
  <xdr:oneCellAnchor>
    <xdr:from>
      <xdr:col>4</xdr:col>
      <xdr:colOff>628650</xdr:colOff>
      <xdr:row>15</xdr:row>
      <xdr:rowOff>76200</xdr:rowOff>
    </xdr:from>
    <xdr:ext cx="1800517" cy="1767617"/>
    <xdr:pic>
      <xdr:nvPicPr>
        <xdr:cNvPr id="35" name="Resim 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3819525"/>
          <a:ext cx="1800517" cy="1767617"/>
        </a:xfrm>
        <a:prstGeom prst="rect">
          <a:avLst/>
        </a:prstGeom>
      </xdr:spPr>
    </xdr:pic>
    <xdr:clientData/>
  </xdr:oneCellAnchor>
  <xdr:oneCellAnchor>
    <xdr:from>
      <xdr:col>4</xdr:col>
      <xdr:colOff>628650</xdr:colOff>
      <xdr:row>37</xdr:row>
      <xdr:rowOff>95250</xdr:rowOff>
    </xdr:from>
    <xdr:ext cx="1800517" cy="1767617"/>
    <xdr:pic>
      <xdr:nvPicPr>
        <xdr:cNvPr id="36" name="Resim 3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7543800"/>
          <a:ext cx="1800517" cy="1767617"/>
        </a:xfrm>
        <a:prstGeom prst="rect">
          <a:avLst/>
        </a:prstGeom>
      </xdr:spPr>
    </xdr:pic>
    <xdr:clientData/>
  </xdr:oneCellAnchor>
  <xdr:twoCellAnchor editAs="oneCell">
    <xdr:from>
      <xdr:col>18</xdr:col>
      <xdr:colOff>304800</xdr:colOff>
      <xdr:row>2</xdr:row>
      <xdr:rowOff>526340</xdr:rowOff>
    </xdr:from>
    <xdr:to>
      <xdr:col>25</xdr:col>
      <xdr:colOff>76996</xdr:colOff>
      <xdr:row>23</xdr:row>
      <xdr:rowOff>115120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D17D790C-422D-47EB-9C59-4268ECBB8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6100" y="1135940"/>
          <a:ext cx="4039396" cy="4160780"/>
        </a:xfrm>
        <a:prstGeom prst="rect">
          <a:avLst/>
        </a:prstGeom>
      </xdr:spPr>
    </xdr:pic>
    <xdr:clientData/>
  </xdr:twoCellAnchor>
  <xdr:twoCellAnchor>
    <xdr:from>
      <xdr:col>6</xdr:col>
      <xdr:colOff>1447800</xdr:colOff>
      <xdr:row>1</xdr:row>
      <xdr:rowOff>314324</xdr:rowOff>
    </xdr:from>
    <xdr:to>
      <xdr:col>18</xdr:col>
      <xdr:colOff>400050</xdr:colOff>
      <xdr:row>8</xdr:row>
      <xdr:rowOff>85725</xdr:rowOff>
    </xdr:to>
    <xdr:sp macro="" textlink="">
      <xdr:nvSpPr>
        <xdr:cNvPr id="4" name="Ok: Sağ 3">
          <a:extLst>
            <a:ext uri="{FF2B5EF4-FFF2-40B4-BE49-F238E27FC236}">
              <a16:creationId xmlns:a16="http://schemas.microsoft.com/office/drawing/2014/main" id="{D86166A7-3895-46B1-91CF-090B5A281815}"/>
            </a:ext>
          </a:extLst>
        </xdr:cNvPr>
        <xdr:cNvSpPr/>
      </xdr:nvSpPr>
      <xdr:spPr bwMode="auto">
        <a:xfrm>
          <a:off x="9153525" y="476249"/>
          <a:ext cx="1647825" cy="2076451"/>
        </a:xfrm>
        <a:prstGeom prst="rightArrow">
          <a:avLst/>
        </a:prstGeom>
        <a:solidFill>
          <a:srgbClr val="FF0000"/>
        </a:solidFill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wrap="square" lIns="91440" tIns="45720" rIns="91440" bIns="45720" rtlCol="0" anchor="ctr" anchorCtr="1" upright="1"/>
        <a:lstStyle/>
        <a:p>
          <a:pPr algn="ctr"/>
          <a:r>
            <a:rPr lang="tr-TR" sz="1050"/>
            <a:t>e okulda kopyalamaya</a:t>
          </a:r>
          <a:r>
            <a:rPr lang="tr-TR" sz="1050" baseline="0"/>
            <a:t> burdan başla tam O HARFİNİN SOLUNDAN</a:t>
          </a:r>
          <a:endParaRPr lang="tr-TR" sz="1050"/>
        </a:p>
      </xdr:txBody>
    </xdr:sp>
    <xdr:clientData/>
  </xdr:twoCellAnchor>
  <xdr:twoCellAnchor>
    <xdr:from>
      <xdr:col>4</xdr:col>
      <xdr:colOff>28575</xdr:colOff>
      <xdr:row>9</xdr:row>
      <xdr:rowOff>38100</xdr:rowOff>
    </xdr:from>
    <xdr:to>
      <xdr:col>4</xdr:col>
      <xdr:colOff>2971800</xdr:colOff>
      <xdr:row>12</xdr:row>
      <xdr:rowOff>114300</xdr:rowOff>
    </xdr:to>
    <xdr:sp macro="" textlink="">
      <xdr:nvSpPr>
        <xdr:cNvPr id="10" name="Dikdörtgen: Köşeleri Yuvarlatılmış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D88B801-4E3D-47E7-AD37-31521FEDCA01}"/>
            </a:ext>
          </a:extLst>
        </xdr:cNvPr>
        <xdr:cNvSpPr/>
      </xdr:nvSpPr>
      <xdr:spPr bwMode="auto">
        <a:xfrm>
          <a:off x="4057650" y="2667000"/>
          <a:ext cx="2943225" cy="561975"/>
        </a:xfrm>
        <a:custGeom>
          <a:avLst/>
          <a:gdLst>
            <a:gd name="connsiteX0" fmla="*/ 0 w 2943225"/>
            <a:gd name="connsiteY0" fmla="*/ 93664 h 561975"/>
            <a:gd name="connsiteX1" fmla="*/ 93664 w 2943225"/>
            <a:gd name="connsiteY1" fmla="*/ 0 h 561975"/>
            <a:gd name="connsiteX2" fmla="*/ 589725 w 2943225"/>
            <a:gd name="connsiteY2" fmla="*/ 0 h 561975"/>
            <a:gd name="connsiteX3" fmla="*/ 1140905 w 2943225"/>
            <a:gd name="connsiteY3" fmla="*/ 0 h 561975"/>
            <a:gd name="connsiteX4" fmla="*/ 1636966 w 2943225"/>
            <a:gd name="connsiteY4" fmla="*/ 0 h 561975"/>
            <a:gd name="connsiteX5" fmla="*/ 2188146 w 2943225"/>
            <a:gd name="connsiteY5" fmla="*/ 0 h 561975"/>
            <a:gd name="connsiteX6" fmla="*/ 2849561 w 2943225"/>
            <a:gd name="connsiteY6" fmla="*/ 0 h 561975"/>
            <a:gd name="connsiteX7" fmla="*/ 2943225 w 2943225"/>
            <a:gd name="connsiteY7" fmla="*/ 93664 h 561975"/>
            <a:gd name="connsiteX8" fmla="*/ 2943225 w 2943225"/>
            <a:gd name="connsiteY8" fmla="*/ 468311 h 561975"/>
            <a:gd name="connsiteX9" fmla="*/ 2849561 w 2943225"/>
            <a:gd name="connsiteY9" fmla="*/ 561975 h 561975"/>
            <a:gd name="connsiteX10" fmla="*/ 2325941 w 2943225"/>
            <a:gd name="connsiteY10" fmla="*/ 561975 h 561975"/>
            <a:gd name="connsiteX11" fmla="*/ 1857438 w 2943225"/>
            <a:gd name="connsiteY11" fmla="*/ 561975 h 561975"/>
            <a:gd name="connsiteX12" fmla="*/ 1278700 w 2943225"/>
            <a:gd name="connsiteY12" fmla="*/ 561975 h 561975"/>
            <a:gd name="connsiteX13" fmla="*/ 782638 w 2943225"/>
            <a:gd name="connsiteY13" fmla="*/ 561975 h 561975"/>
            <a:gd name="connsiteX14" fmla="*/ 93664 w 2943225"/>
            <a:gd name="connsiteY14" fmla="*/ 561975 h 561975"/>
            <a:gd name="connsiteX15" fmla="*/ 0 w 2943225"/>
            <a:gd name="connsiteY15" fmla="*/ 468311 h 561975"/>
            <a:gd name="connsiteX16" fmla="*/ 0 w 2943225"/>
            <a:gd name="connsiteY16" fmla="*/ 93664 h 5619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2943225" h="561975" fill="none" extrusionOk="0">
              <a:moveTo>
                <a:pt x="0" y="93664"/>
              </a:moveTo>
              <a:cubicBezTo>
                <a:pt x="-6825" y="54138"/>
                <a:pt x="50980" y="6721"/>
                <a:pt x="93664" y="0"/>
              </a:cubicBezTo>
              <a:cubicBezTo>
                <a:pt x="254661" y="-10945"/>
                <a:pt x="428928" y="5347"/>
                <a:pt x="589725" y="0"/>
              </a:cubicBezTo>
              <a:cubicBezTo>
                <a:pt x="750522" y="-5347"/>
                <a:pt x="978667" y="2718"/>
                <a:pt x="1140905" y="0"/>
              </a:cubicBezTo>
              <a:cubicBezTo>
                <a:pt x="1303143" y="-2718"/>
                <a:pt x="1403296" y="53398"/>
                <a:pt x="1636966" y="0"/>
              </a:cubicBezTo>
              <a:cubicBezTo>
                <a:pt x="1870636" y="-53398"/>
                <a:pt x="1912935" y="23064"/>
                <a:pt x="2188146" y="0"/>
              </a:cubicBezTo>
              <a:cubicBezTo>
                <a:pt x="2463357" y="-23064"/>
                <a:pt x="2648436" y="30431"/>
                <a:pt x="2849561" y="0"/>
              </a:cubicBezTo>
              <a:cubicBezTo>
                <a:pt x="2901907" y="-1898"/>
                <a:pt x="2952117" y="51550"/>
                <a:pt x="2943225" y="93664"/>
              </a:cubicBezTo>
              <a:cubicBezTo>
                <a:pt x="2959603" y="175814"/>
                <a:pt x="2907810" y="385670"/>
                <a:pt x="2943225" y="468311"/>
              </a:cubicBezTo>
              <a:cubicBezTo>
                <a:pt x="2942996" y="515298"/>
                <a:pt x="2903524" y="563382"/>
                <a:pt x="2849561" y="561975"/>
              </a:cubicBezTo>
              <a:cubicBezTo>
                <a:pt x="2600235" y="592975"/>
                <a:pt x="2526643" y="517403"/>
                <a:pt x="2325941" y="561975"/>
              </a:cubicBezTo>
              <a:cubicBezTo>
                <a:pt x="2125239" y="606547"/>
                <a:pt x="1966232" y="524741"/>
                <a:pt x="1857438" y="561975"/>
              </a:cubicBezTo>
              <a:cubicBezTo>
                <a:pt x="1748644" y="599209"/>
                <a:pt x="1405040" y="493532"/>
                <a:pt x="1278700" y="561975"/>
              </a:cubicBezTo>
              <a:cubicBezTo>
                <a:pt x="1152360" y="630418"/>
                <a:pt x="941826" y="540533"/>
                <a:pt x="782638" y="561975"/>
              </a:cubicBezTo>
              <a:cubicBezTo>
                <a:pt x="623450" y="583417"/>
                <a:pt x="280883" y="489269"/>
                <a:pt x="93664" y="561975"/>
              </a:cubicBezTo>
              <a:cubicBezTo>
                <a:pt x="44644" y="550153"/>
                <a:pt x="-9277" y="519741"/>
                <a:pt x="0" y="468311"/>
              </a:cubicBezTo>
              <a:cubicBezTo>
                <a:pt x="-10142" y="311298"/>
                <a:pt x="567" y="220352"/>
                <a:pt x="0" y="93664"/>
              </a:cubicBezTo>
              <a:close/>
            </a:path>
            <a:path w="2943225" h="561975" stroke="0" extrusionOk="0">
              <a:moveTo>
                <a:pt x="0" y="93664"/>
              </a:moveTo>
              <a:cubicBezTo>
                <a:pt x="-12272" y="34365"/>
                <a:pt x="38811" y="1173"/>
                <a:pt x="93664" y="0"/>
              </a:cubicBezTo>
              <a:cubicBezTo>
                <a:pt x="365946" y="-20839"/>
                <a:pt x="403734" y="25670"/>
                <a:pt x="699961" y="0"/>
              </a:cubicBezTo>
              <a:cubicBezTo>
                <a:pt x="996188" y="-25670"/>
                <a:pt x="1108552" y="61147"/>
                <a:pt x="1223582" y="0"/>
              </a:cubicBezTo>
              <a:cubicBezTo>
                <a:pt x="1338612" y="-61147"/>
                <a:pt x="1595255" y="4599"/>
                <a:pt x="1719643" y="0"/>
              </a:cubicBezTo>
              <a:cubicBezTo>
                <a:pt x="1844031" y="-4599"/>
                <a:pt x="2049113" y="25810"/>
                <a:pt x="2298382" y="0"/>
              </a:cubicBezTo>
              <a:cubicBezTo>
                <a:pt x="2547651" y="-25810"/>
                <a:pt x="2689554" y="22716"/>
                <a:pt x="2849561" y="0"/>
              </a:cubicBezTo>
              <a:cubicBezTo>
                <a:pt x="2903858" y="-4179"/>
                <a:pt x="2942231" y="42808"/>
                <a:pt x="2943225" y="93664"/>
              </a:cubicBezTo>
              <a:cubicBezTo>
                <a:pt x="2948142" y="268979"/>
                <a:pt x="2920437" y="305093"/>
                <a:pt x="2943225" y="468311"/>
              </a:cubicBezTo>
              <a:cubicBezTo>
                <a:pt x="2948730" y="521364"/>
                <a:pt x="2889149" y="560011"/>
                <a:pt x="2849561" y="561975"/>
              </a:cubicBezTo>
              <a:cubicBezTo>
                <a:pt x="2643844" y="576629"/>
                <a:pt x="2421835" y="552234"/>
                <a:pt x="2298382" y="561975"/>
              </a:cubicBezTo>
              <a:cubicBezTo>
                <a:pt x="2174929" y="571716"/>
                <a:pt x="1943294" y="539629"/>
                <a:pt x="1774761" y="561975"/>
              </a:cubicBezTo>
              <a:cubicBezTo>
                <a:pt x="1606228" y="584321"/>
                <a:pt x="1464815" y="552914"/>
                <a:pt x="1168464" y="561975"/>
              </a:cubicBezTo>
              <a:cubicBezTo>
                <a:pt x="872113" y="571036"/>
                <a:pt x="781538" y="495750"/>
                <a:pt x="562166" y="561975"/>
              </a:cubicBezTo>
              <a:cubicBezTo>
                <a:pt x="342794" y="628200"/>
                <a:pt x="284328" y="520531"/>
                <a:pt x="93664" y="561975"/>
              </a:cubicBezTo>
              <a:cubicBezTo>
                <a:pt x="30986" y="551659"/>
                <a:pt x="-4291" y="513625"/>
                <a:pt x="0" y="468311"/>
              </a:cubicBezTo>
              <a:cubicBezTo>
                <a:pt x="-17781" y="307605"/>
                <a:pt x="9198" y="220788"/>
                <a:pt x="0" y="93664"/>
              </a:cubicBezTo>
              <a:close/>
            </a:path>
          </a:pathLst>
        </a:custGeom>
        <a:solidFill>
          <a:srgbClr val="FF000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219033472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algn="l"/>
          <a:r>
            <a:rPr lang="tr-TR" sz="3200" b="1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  <a:cs typeface="+mn-cs"/>
            </a:rPr>
            <a:t>2 -SINIF LİSTESİ</a:t>
          </a:r>
          <a:endParaRPr lang="tr-TR" sz="5400">
            <a:solidFill>
              <a:schemeClr val="bg1"/>
            </a:solidFill>
            <a:effectLst/>
            <a:latin typeface="Burbank Big Cd Bd" pitchFamily="50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6</xdr:col>
      <xdr:colOff>1171575</xdr:colOff>
      <xdr:row>1</xdr:row>
      <xdr:rowOff>238125</xdr:rowOff>
    </xdr:from>
    <xdr:to>
      <xdr:col>19</xdr:col>
      <xdr:colOff>333375</xdr:colOff>
      <xdr:row>10</xdr:row>
      <xdr:rowOff>142875</xdr:rowOff>
    </xdr:to>
    <xdr:sp macro="" textlink="">
      <xdr:nvSpPr>
        <xdr:cNvPr id="5" name="Daire: Boş 4">
          <a:extLst>
            <a:ext uri="{FF2B5EF4-FFF2-40B4-BE49-F238E27FC236}">
              <a16:creationId xmlns:a16="http://schemas.microsoft.com/office/drawing/2014/main" id="{6D844D51-04B3-421C-806E-F19665331CDA}"/>
            </a:ext>
          </a:extLst>
        </xdr:cNvPr>
        <xdr:cNvSpPr/>
      </xdr:nvSpPr>
      <xdr:spPr bwMode="auto">
        <a:xfrm>
          <a:off x="8877300" y="400050"/>
          <a:ext cx="2466975" cy="2533650"/>
        </a:xfrm>
        <a:prstGeom prst="donut">
          <a:avLst>
            <a:gd name="adj" fmla="val 7997"/>
          </a:avLst>
        </a:prstGeom>
        <a:solidFill>
          <a:srgbClr val="FF0000"/>
        </a:solidFill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wrap="square" lIns="91440" tIns="45720" rIns="91440" bIns="45720" rtlCol="0" anchor="ctr" anchorCtr="1" upright="1"/>
        <a:lstStyle/>
        <a:p>
          <a:pPr algn="ctr"/>
          <a:endParaRPr lang="tr-TR" sz="105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10</xdr:row>
      <xdr:rowOff>57694</xdr:rowOff>
    </xdr:from>
    <xdr:to>
      <xdr:col>14</xdr:col>
      <xdr:colOff>295274</xdr:colOff>
      <xdr:row>13</xdr:row>
      <xdr:rowOff>127791</xdr:rowOff>
    </xdr:to>
    <xdr:sp macro="" textlink="">
      <xdr:nvSpPr>
        <xdr:cNvPr id="10" name="Dikdörtgen: Köşeleri Yuvarlatılmış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 bwMode="auto">
        <a:xfrm>
          <a:off x="3819525" y="1762669"/>
          <a:ext cx="2076449" cy="584447"/>
        </a:xfrm>
        <a:custGeom>
          <a:avLst/>
          <a:gdLst>
            <a:gd name="connsiteX0" fmla="*/ 0 w 2076449"/>
            <a:gd name="connsiteY0" fmla="*/ 97410 h 584447"/>
            <a:gd name="connsiteX1" fmla="*/ 97410 w 2076449"/>
            <a:gd name="connsiteY1" fmla="*/ 0 h 584447"/>
            <a:gd name="connsiteX2" fmla="*/ 586634 w 2076449"/>
            <a:gd name="connsiteY2" fmla="*/ 0 h 584447"/>
            <a:gd name="connsiteX3" fmla="*/ 1019408 w 2076449"/>
            <a:gd name="connsiteY3" fmla="*/ 0 h 584447"/>
            <a:gd name="connsiteX4" fmla="*/ 1527448 w 2076449"/>
            <a:gd name="connsiteY4" fmla="*/ 0 h 584447"/>
            <a:gd name="connsiteX5" fmla="*/ 1979039 w 2076449"/>
            <a:gd name="connsiteY5" fmla="*/ 0 h 584447"/>
            <a:gd name="connsiteX6" fmla="*/ 2076449 w 2076449"/>
            <a:gd name="connsiteY6" fmla="*/ 97410 h 584447"/>
            <a:gd name="connsiteX7" fmla="*/ 2076449 w 2076449"/>
            <a:gd name="connsiteY7" fmla="*/ 487037 h 584447"/>
            <a:gd name="connsiteX8" fmla="*/ 1979039 w 2076449"/>
            <a:gd name="connsiteY8" fmla="*/ 584447 h 584447"/>
            <a:gd name="connsiteX9" fmla="*/ 1470999 w 2076449"/>
            <a:gd name="connsiteY9" fmla="*/ 584447 h 584447"/>
            <a:gd name="connsiteX10" fmla="*/ 981776 w 2076449"/>
            <a:gd name="connsiteY10" fmla="*/ 584447 h 584447"/>
            <a:gd name="connsiteX11" fmla="*/ 549001 w 2076449"/>
            <a:gd name="connsiteY11" fmla="*/ 584447 h 584447"/>
            <a:gd name="connsiteX12" fmla="*/ 97410 w 2076449"/>
            <a:gd name="connsiteY12" fmla="*/ 584447 h 584447"/>
            <a:gd name="connsiteX13" fmla="*/ 0 w 2076449"/>
            <a:gd name="connsiteY13" fmla="*/ 487037 h 584447"/>
            <a:gd name="connsiteX14" fmla="*/ 0 w 2076449"/>
            <a:gd name="connsiteY14" fmla="*/ 97410 h 58444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076449" h="584447" fill="none" extrusionOk="0">
              <a:moveTo>
                <a:pt x="0" y="97410"/>
              </a:moveTo>
              <a:cubicBezTo>
                <a:pt x="-798" y="41986"/>
                <a:pt x="44605" y="-13431"/>
                <a:pt x="97410" y="0"/>
              </a:cubicBezTo>
              <a:cubicBezTo>
                <a:pt x="248953" y="-57227"/>
                <a:pt x="432705" y="58179"/>
                <a:pt x="586634" y="0"/>
              </a:cubicBezTo>
              <a:cubicBezTo>
                <a:pt x="740563" y="-58179"/>
                <a:pt x="913252" y="21761"/>
                <a:pt x="1019408" y="0"/>
              </a:cubicBezTo>
              <a:cubicBezTo>
                <a:pt x="1125564" y="-21761"/>
                <a:pt x="1290314" y="56029"/>
                <a:pt x="1527448" y="0"/>
              </a:cubicBezTo>
              <a:cubicBezTo>
                <a:pt x="1764582" y="-56029"/>
                <a:pt x="1870830" y="17729"/>
                <a:pt x="1979039" y="0"/>
              </a:cubicBezTo>
              <a:cubicBezTo>
                <a:pt x="2035252" y="4782"/>
                <a:pt x="2070473" y="46763"/>
                <a:pt x="2076449" y="97410"/>
              </a:cubicBezTo>
              <a:cubicBezTo>
                <a:pt x="2115668" y="189368"/>
                <a:pt x="2043217" y="378874"/>
                <a:pt x="2076449" y="487037"/>
              </a:cubicBezTo>
              <a:cubicBezTo>
                <a:pt x="2079001" y="532985"/>
                <a:pt x="2036618" y="588535"/>
                <a:pt x="1979039" y="584447"/>
              </a:cubicBezTo>
              <a:cubicBezTo>
                <a:pt x="1876979" y="640860"/>
                <a:pt x="1598750" y="576216"/>
                <a:pt x="1470999" y="584447"/>
              </a:cubicBezTo>
              <a:cubicBezTo>
                <a:pt x="1343248" y="592678"/>
                <a:pt x="1195208" y="561033"/>
                <a:pt x="981776" y="584447"/>
              </a:cubicBezTo>
              <a:cubicBezTo>
                <a:pt x="768344" y="607861"/>
                <a:pt x="698172" y="583926"/>
                <a:pt x="549001" y="584447"/>
              </a:cubicBezTo>
              <a:cubicBezTo>
                <a:pt x="399831" y="584968"/>
                <a:pt x="270754" y="554519"/>
                <a:pt x="97410" y="584447"/>
              </a:cubicBezTo>
              <a:cubicBezTo>
                <a:pt x="42646" y="585425"/>
                <a:pt x="-4594" y="550667"/>
                <a:pt x="0" y="487037"/>
              </a:cubicBezTo>
              <a:cubicBezTo>
                <a:pt x="-1753" y="405753"/>
                <a:pt x="7898" y="202990"/>
                <a:pt x="0" y="97410"/>
              </a:cubicBezTo>
              <a:close/>
            </a:path>
            <a:path w="2076449" h="584447" stroke="0" extrusionOk="0">
              <a:moveTo>
                <a:pt x="0" y="97410"/>
              </a:moveTo>
              <a:cubicBezTo>
                <a:pt x="-10609" y="37068"/>
                <a:pt x="30736" y="4833"/>
                <a:pt x="97410" y="0"/>
              </a:cubicBezTo>
              <a:cubicBezTo>
                <a:pt x="280854" y="-32316"/>
                <a:pt x="357808" y="56823"/>
                <a:pt x="605450" y="0"/>
              </a:cubicBezTo>
              <a:cubicBezTo>
                <a:pt x="853092" y="-56823"/>
                <a:pt x="840947" y="43651"/>
                <a:pt x="1057041" y="0"/>
              </a:cubicBezTo>
              <a:cubicBezTo>
                <a:pt x="1273135" y="-43651"/>
                <a:pt x="1316919" y="35143"/>
                <a:pt x="1489815" y="0"/>
              </a:cubicBezTo>
              <a:cubicBezTo>
                <a:pt x="1662711" y="-35143"/>
                <a:pt x="1758033" y="34655"/>
                <a:pt x="1979039" y="0"/>
              </a:cubicBezTo>
              <a:cubicBezTo>
                <a:pt x="2034753" y="-3943"/>
                <a:pt x="2074711" y="43346"/>
                <a:pt x="2076449" y="97410"/>
              </a:cubicBezTo>
              <a:cubicBezTo>
                <a:pt x="2097039" y="210457"/>
                <a:pt x="2054306" y="399721"/>
                <a:pt x="2076449" y="487037"/>
              </a:cubicBezTo>
              <a:cubicBezTo>
                <a:pt x="2073793" y="545229"/>
                <a:pt x="2025198" y="575587"/>
                <a:pt x="1979039" y="584447"/>
              </a:cubicBezTo>
              <a:cubicBezTo>
                <a:pt x="1797871" y="615092"/>
                <a:pt x="1717962" y="557016"/>
                <a:pt x="1546264" y="584447"/>
              </a:cubicBezTo>
              <a:cubicBezTo>
                <a:pt x="1374567" y="611878"/>
                <a:pt x="1275768" y="569874"/>
                <a:pt x="1075857" y="584447"/>
              </a:cubicBezTo>
              <a:cubicBezTo>
                <a:pt x="875946" y="599020"/>
                <a:pt x="759484" y="567669"/>
                <a:pt x="624266" y="584447"/>
              </a:cubicBezTo>
              <a:cubicBezTo>
                <a:pt x="489048" y="601225"/>
                <a:pt x="261879" y="564943"/>
                <a:pt x="97410" y="584447"/>
              </a:cubicBezTo>
              <a:cubicBezTo>
                <a:pt x="45509" y="582092"/>
                <a:pt x="-1779" y="540147"/>
                <a:pt x="0" y="487037"/>
              </a:cubicBezTo>
              <a:cubicBezTo>
                <a:pt x="-29873" y="346263"/>
                <a:pt x="16024" y="208977"/>
                <a:pt x="0" y="97410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219033472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b" upright="1"/>
        <a:lstStyle/>
        <a:p>
          <a:pPr algn="ctr"/>
          <a:r>
            <a:rPr lang="tr-TR" sz="3200" b="1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  <a:cs typeface="+mn-cs"/>
            </a:rPr>
            <a:t>2-SINIF LİSTESİ</a:t>
          </a:r>
          <a:endParaRPr lang="tr-TR" sz="5400">
            <a:solidFill>
              <a:schemeClr val="bg1"/>
            </a:solidFill>
            <a:effectLst/>
            <a:latin typeface="Burbank Big Cd Bd" pitchFamily="50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16</xdr:col>
      <xdr:colOff>457201</xdr:colOff>
      <xdr:row>22</xdr:row>
      <xdr:rowOff>19050</xdr:rowOff>
    </xdr:from>
    <xdr:to>
      <xdr:col>19</xdr:col>
      <xdr:colOff>354771</xdr:colOff>
      <xdr:row>24</xdr:row>
      <xdr:rowOff>180975</xdr:rowOff>
    </xdr:to>
    <xdr:sp macro="" textlink="">
      <xdr:nvSpPr>
        <xdr:cNvPr id="12" name="Dikdörtgen: Köşeleri Yuvarlatılmış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 bwMode="auto">
        <a:xfrm>
          <a:off x="7277101" y="3781425"/>
          <a:ext cx="1726370" cy="561975"/>
        </a:xfrm>
        <a:custGeom>
          <a:avLst/>
          <a:gdLst>
            <a:gd name="connsiteX0" fmla="*/ 0 w 1726370"/>
            <a:gd name="connsiteY0" fmla="*/ 93664 h 561975"/>
            <a:gd name="connsiteX1" fmla="*/ 93664 w 1726370"/>
            <a:gd name="connsiteY1" fmla="*/ 0 h 561975"/>
            <a:gd name="connsiteX2" fmla="*/ 622068 w 1726370"/>
            <a:gd name="connsiteY2" fmla="*/ 0 h 561975"/>
            <a:gd name="connsiteX3" fmla="*/ 1119692 w 1726370"/>
            <a:gd name="connsiteY3" fmla="*/ 0 h 561975"/>
            <a:gd name="connsiteX4" fmla="*/ 1632706 w 1726370"/>
            <a:gd name="connsiteY4" fmla="*/ 0 h 561975"/>
            <a:gd name="connsiteX5" fmla="*/ 1726370 w 1726370"/>
            <a:gd name="connsiteY5" fmla="*/ 93664 h 561975"/>
            <a:gd name="connsiteX6" fmla="*/ 1726370 w 1726370"/>
            <a:gd name="connsiteY6" fmla="*/ 468311 h 561975"/>
            <a:gd name="connsiteX7" fmla="*/ 1632706 w 1726370"/>
            <a:gd name="connsiteY7" fmla="*/ 561975 h 561975"/>
            <a:gd name="connsiteX8" fmla="*/ 1119692 w 1726370"/>
            <a:gd name="connsiteY8" fmla="*/ 561975 h 561975"/>
            <a:gd name="connsiteX9" fmla="*/ 652849 w 1726370"/>
            <a:gd name="connsiteY9" fmla="*/ 561975 h 561975"/>
            <a:gd name="connsiteX10" fmla="*/ 93664 w 1726370"/>
            <a:gd name="connsiteY10" fmla="*/ 561975 h 561975"/>
            <a:gd name="connsiteX11" fmla="*/ 0 w 1726370"/>
            <a:gd name="connsiteY11" fmla="*/ 468311 h 561975"/>
            <a:gd name="connsiteX12" fmla="*/ 0 w 1726370"/>
            <a:gd name="connsiteY12" fmla="*/ 93664 h 5619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726370" h="561975" fill="none" extrusionOk="0">
              <a:moveTo>
                <a:pt x="0" y="93664"/>
              </a:moveTo>
              <a:cubicBezTo>
                <a:pt x="8947" y="40089"/>
                <a:pt x="39435" y="-13957"/>
                <a:pt x="93664" y="0"/>
              </a:cubicBezTo>
              <a:cubicBezTo>
                <a:pt x="210099" y="-55816"/>
                <a:pt x="457429" y="37700"/>
                <a:pt x="622068" y="0"/>
              </a:cubicBezTo>
              <a:cubicBezTo>
                <a:pt x="786707" y="-37700"/>
                <a:pt x="1016558" y="27087"/>
                <a:pt x="1119692" y="0"/>
              </a:cubicBezTo>
              <a:cubicBezTo>
                <a:pt x="1222826" y="-27087"/>
                <a:pt x="1426469" y="40963"/>
                <a:pt x="1632706" y="0"/>
              </a:cubicBezTo>
              <a:cubicBezTo>
                <a:pt x="1683183" y="1976"/>
                <a:pt x="1734601" y="41219"/>
                <a:pt x="1726370" y="93664"/>
              </a:cubicBezTo>
              <a:cubicBezTo>
                <a:pt x="1764240" y="169410"/>
                <a:pt x="1702046" y="352036"/>
                <a:pt x="1726370" y="468311"/>
              </a:cubicBezTo>
              <a:cubicBezTo>
                <a:pt x="1727251" y="520904"/>
                <a:pt x="1677935" y="561433"/>
                <a:pt x="1632706" y="561975"/>
              </a:cubicBezTo>
              <a:cubicBezTo>
                <a:pt x="1470987" y="587866"/>
                <a:pt x="1297383" y="536381"/>
                <a:pt x="1119692" y="561975"/>
              </a:cubicBezTo>
              <a:cubicBezTo>
                <a:pt x="942001" y="587569"/>
                <a:pt x="834473" y="533288"/>
                <a:pt x="652849" y="561975"/>
              </a:cubicBezTo>
              <a:cubicBezTo>
                <a:pt x="471225" y="590662"/>
                <a:pt x="259914" y="517995"/>
                <a:pt x="93664" y="561975"/>
              </a:cubicBezTo>
              <a:cubicBezTo>
                <a:pt x="35256" y="571493"/>
                <a:pt x="-10471" y="516383"/>
                <a:pt x="0" y="468311"/>
              </a:cubicBezTo>
              <a:cubicBezTo>
                <a:pt x="-14889" y="291413"/>
                <a:pt x="35172" y="254742"/>
                <a:pt x="0" y="93664"/>
              </a:cubicBezTo>
              <a:close/>
            </a:path>
            <a:path w="1726370" h="561975" stroke="0" extrusionOk="0">
              <a:moveTo>
                <a:pt x="0" y="93664"/>
              </a:moveTo>
              <a:cubicBezTo>
                <a:pt x="2954" y="55062"/>
                <a:pt x="42829" y="2574"/>
                <a:pt x="93664" y="0"/>
              </a:cubicBezTo>
              <a:cubicBezTo>
                <a:pt x="332391" y="-11902"/>
                <a:pt x="488720" y="30037"/>
                <a:pt x="591288" y="0"/>
              </a:cubicBezTo>
              <a:cubicBezTo>
                <a:pt x="693856" y="-30037"/>
                <a:pt x="827522" y="49807"/>
                <a:pt x="1058130" y="0"/>
              </a:cubicBezTo>
              <a:cubicBezTo>
                <a:pt x="1288738" y="-49807"/>
                <a:pt x="1509425" y="26012"/>
                <a:pt x="1632706" y="0"/>
              </a:cubicBezTo>
              <a:cubicBezTo>
                <a:pt x="1684045" y="7028"/>
                <a:pt x="1725422" y="42973"/>
                <a:pt x="1726370" y="93664"/>
              </a:cubicBezTo>
              <a:cubicBezTo>
                <a:pt x="1761890" y="204050"/>
                <a:pt x="1684773" y="310882"/>
                <a:pt x="1726370" y="468311"/>
              </a:cubicBezTo>
              <a:cubicBezTo>
                <a:pt x="1719422" y="514531"/>
                <a:pt x="1690484" y="557363"/>
                <a:pt x="1632706" y="561975"/>
              </a:cubicBezTo>
              <a:cubicBezTo>
                <a:pt x="1479126" y="593840"/>
                <a:pt x="1231877" y="534512"/>
                <a:pt x="1119692" y="561975"/>
              </a:cubicBezTo>
              <a:cubicBezTo>
                <a:pt x="1007507" y="589438"/>
                <a:pt x="822452" y="518921"/>
                <a:pt x="652849" y="561975"/>
              </a:cubicBezTo>
              <a:cubicBezTo>
                <a:pt x="483246" y="605029"/>
                <a:pt x="224090" y="551816"/>
                <a:pt x="93664" y="561975"/>
              </a:cubicBezTo>
              <a:cubicBezTo>
                <a:pt x="40271" y="568494"/>
                <a:pt x="22" y="525356"/>
                <a:pt x="0" y="468311"/>
              </a:cubicBezTo>
              <a:cubicBezTo>
                <a:pt x="-42194" y="288636"/>
                <a:pt x="13652" y="181794"/>
                <a:pt x="0" y="93664"/>
              </a:cubicBezTo>
              <a:close/>
            </a:path>
          </a:pathLst>
        </a:cu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45237263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glow rad="101600">
            <a:schemeClr val="tx1">
              <a:lumMod val="95000"/>
              <a:lumOff val="5000"/>
              <a:alpha val="60000"/>
            </a:schemeClr>
          </a:glow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800" b="1">
              <a:effectLst/>
              <a:latin typeface="Burbank Big Cd Bd" pitchFamily="50" charset="-94"/>
            </a:rPr>
            <a:t>ANASAYFA</a:t>
          </a:r>
        </a:p>
      </xdr:txBody>
    </xdr:sp>
    <xdr:clientData/>
  </xdr:twoCellAnchor>
  <xdr:oneCellAnchor>
    <xdr:from>
      <xdr:col>16</xdr:col>
      <xdr:colOff>29007</xdr:colOff>
      <xdr:row>8</xdr:row>
      <xdr:rowOff>28575</xdr:rowOff>
    </xdr:from>
    <xdr:ext cx="2654027" cy="2476501"/>
    <xdr:pic>
      <xdr:nvPicPr>
        <xdr:cNvPr id="13" name="Pictur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848907" y="1390650"/>
          <a:ext cx="2654027" cy="2476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11</xdr:col>
      <xdr:colOff>47625</xdr:colOff>
      <xdr:row>19</xdr:row>
      <xdr:rowOff>0</xdr:rowOff>
    </xdr:from>
    <xdr:to>
      <xdr:col>14</xdr:col>
      <xdr:colOff>295275</xdr:colOff>
      <xdr:row>22</xdr:row>
      <xdr:rowOff>76200</xdr:rowOff>
    </xdr:to>
    <xdr:sp macro="" textlink="">
      <xdr:nvSpPr>
        <xdr:cNvPr id="15" name="Dikdörtgen: Köşeleri Yuvarlatılmış 1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 bwMode="auto">
        <a:xfrm>
          <a:off x="3819525" y="3248025"/>
          <a:ext cx="2076450" cy="590550"/>
        </a:xfrm>
        <a:custGeom>
          <a:avLst/>
          <a:gdLst>
            <a:gd name="connsiteX0" fmla="*/ 0 w 2076450"/>
            <a:gd name="connsiteY0" fmla="*/ 98427 h 590550"/>
            <a:gd name="connsiteX1" fmla="*/ 98427 w 2076450"/>
            <a:gd name="connsiteY1" fmla="*/ 0 h 590550"/>
            <a:gd name="connsiteX2" fmla="*/ 587122 w 2076450"/>
            <a:gd name="connsiteY2" fmla="*/ 0 h 590550"/>
            <a:gd name="connsiteX3" fmla="*/ 1019429 w 2076450"/>
            <a:gd name="connsiteY3" fmla="*/ 0 h 590550"/>
            <a:gd name="connsiteX4" fmla="*/ 1470532 w 2076450"/>
            <a:gd name="connsiteY4" fmla="*/ 0 h 590550"/>
            <a:gd name="connsiteX5" fmla="*/ 1978023 w 2076450"/>
            <a:gd name="connsiteY5" fmla="*/ 0 h 590550"/>
            <a:gd name="connsiteX6" fmla="*/ 2076450 w 2076450"/>
            <a:gd name="connsiteY6" fmla="*/ 98427 h 590550"/>
            <a:gd name="connsiteX7" fmla="*/ 2076450 w 2076450"/>
            <a:gd name="connsiteY7" fmla="*/ 492123 h 590550"/>
            <a:gd name="connsiteX8" fmla="*/ 1978023 w 2076450"/>
            <a:gd name="connsiteY8" fmla="*/ 590550 h 590550"/>
            <a:gd name="connsiteX9" fmla="*/ 1564512 w 2076450"/>
            <a:gd name="connsiteY9" fmla="*/ 590550 h 590550"/>
            <a:gd name="connsiteX10" fmla="*/ 1113409 w 2076450"/>
            <a:gd name="connsiteY10" fmla="*/ 590550 h 590550"/>
            <a:gd name="connsiteX11" fmla="*/ 643510 w 2076450"/>
            <a:gd name="connsiteY11" fmla="*/ 590550 h 590550"/>
            <a:gd name="connsiteX12" fmla="*/ 98427 w 2076450"/>
            <a:gd name="connsiteY12" fmla="*/ 590550 h 590550"/>
            <a:gd name="connsiteX13" fmla="*/ 0 w 2076450"/>
            <a:gd name="connsiteY13" fmla="*/ 492123 h 590550"/>
            <a:gd name="connsiteX14" fmla="*/ 0 w 2076450"/>
            <a:gd name="connsiteY14" fmla="*/ 98427 h 5905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076450" h="590550" fill="none" extrusionOk="0">
              <a:moveTo>
                <a:pt x="0" y="98427"/>
              </a:moveTo>
              <a:cubicBezTo>
                <a:pt x="-13220" y="44032"/>
                <a:pt x="33347" y="-383"/>
                <a:pt x="98427" y="0"/>
              </a:cubicBezTo>
              <a:cubicBezTo>
                <a:pt x="231091" y="-44418"/>
                <a:pt x="346655" y="7001"/>
                <a:pt x="587122" y="0"/>
              </a:cubicBezTo>
              <a:cubicBezTo>
                <a:pt x="827590" y="-7001"/>
                <a:pt x="923677" y="48819"/>
                <a:pt x="1019429" y="0"/>
              </a:cubicBezTo>
              <a:cubicBezTo>
                <a:pt x="1115181" y="-48819"/>
                <a:pt x="1304390" y="1301"/>
                <a:pt x="1470532" y="0"/>
              </a:cubicBezTo>
              <a:cubicBezTo>
                <a:pt x="1636674" y="-1301"/>
                <a:pt x="1832509" y="19518"/>
                <a:pt x="1978023" y="0"/>
              </a:cubicBezTo>
              <a:cubicBezTo>
                <a:pt x="2046472" y="-5622"/>
                <a:pt x="2067690" y="49753"/>
                <a:pt x="2076450" y="98427"/>
              </a:cubicBezTo>
              <a:cubicBezTo>
                <a:pt x="2092016" y="178639"/>
                <a:pt x="2065483" y="368405"/>
                <a:pt x="2076450" y="492123"/>
              </a:cubicBezTo>
              <a:cubicBezTo>
                <a:pt x="2060959" y="546911"/>
                <a:pt x="2031059" y="588958"/>
                <a:pt x="1978023" y="590550"/>
              </a:cubicBezTo>
              <a:cubicBezTo>
                <a:pt x="1793607" y="606866"/>
                <a:pt x="1697421" y="579343"/>
                <a:pt x="1564512" y="590550"/>
              </a:cubicBezTo>
              <a:cubicBezTo>
                <a:pt x="1431603" y="601757"/>
                <a:pt x="1302012" y="558175"/>
                <a:pt x="1113409" y="590550"/>
              </a:cubicBezTo>
              <a:cubicBezTo>
                <a:pt x="924806" y="622925"/>
                <a:pt x="749347" y="537371"/>
                <a:pt x="643510" y="590550"/>
              </a:cubicBezTo>
              <a:cubicBezTo>
                <a:pt x="537673" y="643729"/>
                <a:pt x="307687" y="547895"/>
                <a:pt x="98427" y="590550"/>
              </a:cubicBezTo>
              <a:cubicBezTo>
                <a:pt x="41899" y="600930"/>
                <a:pt x="-5366" y="547441"/>
                <a:pt x="0" y="492123"/>
              </a:cubicBezTo>
              <a:cubicBezTo>
                <a:pt x="-36421" y="381350"/>
                <a:pt x="36644" y="259775"/>
                <a:pt x="0" y="98427"/>
              </a:cubicBezTo>
              <a:close/>
            </a:path>
            <a:path w="2076450" h="590550" stroke="0" extrusionOk="0">
              <a:moveTo>
                <a:pt x="0" y="98427"/>
              </a:moveTo>
              <a:cubicBezTo>
                <a:pt x="105" y="47162"/>
                <a:pt x="35762" y="7071"/>
                <a:pt x="98427" y="0"/>
              </a:cubicBezTo>
              <a:cubicBezTo>
                <a:pt x="250646" y="-22579"/>
                <a:pt x="355846" y="8973"/>
                <a:pt x="549530" y="0"/>
              </a:cubicBezTo>
              <a:cubicBezTo>
                <a:pt x="743214" y="-8973"/>
                <a:pt x="805167" y="47358"/>
                <a:pt x="1019429" y="0"/>
              </a:cubicBezTo>
              <a:cubicBezTo>
                <a:pt x="1233691" y="-47358"/>
                <a:pt x="1349234" y="120"/>
                <a:pt x="1451736" y="0"/>
              </a:cubicBezTo>
              <a:cubicBezTo>
                <a:pt x="1554238" y="-120"/>
                <a:pt x="1792510" y="8675"/>
                <a:pt x="1978023" y="0"/>
              </a:cubicBezTo>
              <a:cubicBezTo>
                <a:pt x="2032826" y="-7695"/>
                <a:pt x="2071281" y="46200"/>
                <a:pt x="2076450" y="98427"/>
              </a:cubicBezTo>
              <a:cubicBezTo>
                <a:pt x="2113919" y="186497"/>
                <a:pt x="2073535" y="369214"/>
                <a:pt x="2076450" y="492123"/>
              </a:cubicBezTo>
              <a:cubicBezTo>
                <a:pt x="2073606" y="561306"/>
                <a:pt x="2031962" y="584291"/>
                <a:pt x="1978023" y="590550"/>
              </a:cubicBezTo>
              <a:cubicBezTo>
                <a:pt x="1742393" y="610418"/>
                <a:pt x="1712308" y="574534"/>
                <a:pt x="1470532" y="590550"/>
              </a:cubicBezTo>
              <a:cubicBezTo>
                <a:pt x="1228756" y="606566"/>
                <a:pt x="1187688" y="550035"/>
                <a:pt x="981837" y="590550"/>
              </a:cubicBezTo>
              <a:cubicBezTo>
                <a:pt x="775986" y="631065"/>
                <a:pt x="413730" y="510001"/>
                <a:pt x="98427" y="590550"/>
              </a:cubicBezTo>
              <a:cubicBezTo>
                <a:pt x="51891" y="589773"/>
                <a:pt x="-8088" y="556302"/>
                <a:pt x="0" y="492123"/>
              </a:cubicBezTo>
              <a:cubicBezTo>
                <a:pt x="-13562" y="369674"/>
                <a:pt x="39274" y="284292"/>
                <a:pt x="0" y="98427"/>
              </a:cubicBezTo>
              <a:close/>
            </a:path>
          </a:pathLst>
        </a:custGeom>
        <a:solidFill>
          <a:srgbClr val="00B05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14980758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400" b="1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  <a:cs typeface="+mn-cs"/>
            </a:rPr>
            <a:t>4-SENARYO BAREMİ</a:t>
          </a:r>
          <a:endParaRPr lang="tr-TR" sz="2400">
            <a:solidFill>
              <a:schemeClr val="bg1"/>
            </a:solidFill>
            <a:effectLst/>
            <a:latin typeface="Burbank Big Cd Bd" pitchFamily="50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11</xdr:col>
      <xdr:colOff>66674</xdr:colOff>
      <xdr:row>14</xdr:row>
      <xdr:rowOff>123825</xdr:rowOff>
    </xdr:from>
    <xdr:to>
      <xdr:col>15</xdr:col>
      <xdr:colOff>457199</xdr:colOff>
      <xdr:row>18</xdr:row>
      <xdr:rowOff>85725</xdr:rowOff>
    </xdr:to>
    <xdr:sp macro="" textlink="">
      <xdr:nvSpPr>
        <xdr:cNvPr id="7" name="Dikdörtgen: Köşeleri Yuvarlatılmış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FE63CF7-E654-414C-9D72-A77EA6FC8FB1}"/>
            </a:ext>
          </a:extLst>
        </xdr:cNvPr>
        <xdr:cNvSpPr/>
      </xdr:nvSpPr>
      <xdr:spPr bwMode="auto">
        <a:xfrm>
          <a:off x="3838574" y="2514600"/>
          <a:ext cx="2828925" cy="647700"/>
        </a:xfrm>
        <a:custGeom>
          <a:avLst/>
          <a:gdLst>
            <a:gd name="connsiteX0" fmla="*/ 0 w 2828925"/>
            <a:gd name="connsiteY0" fmla="*/ 107952 h 647700"/>
            <a:gd name="connsiteX1" fmla="*/ 107952 w 2828925"/>
            <a:gd name="connsiteY1" fmla="*/ 0 h 647700"/>
            <a:gd name="connsiteX2" fmla="*/ 578296 w 2828925"/>
            <a:gd name="connsiteY2" fmla="*/ 0 h 647700"/>
            <a:gd name="connsiteX3" fmla="*/ 1022509 w 2828925"/>
            <a:gd name="connsiteY3" fmla="*/ 0 h 647700"/>
            <a:gd name="connsiteX4" fmla="*/ 1518983 w 2828925"/>
            <a:gd name="connsiteY4" fmla="*/ 0 h 647700"/>
            <a:gd name="connsiteX5" fmla="*/ 1963197 w 2828925"/>
            <a:gd name="connsiteY5" fmla="*/ 0 h 647700"/>
            <a:gd name="connsiteX6" fmla="*/ 2720973 w 2828925"/>
            <a:gd name="connsiteY6" fmla="*/ 0 h 647700"/>
            <a:gd name="connsiteX7" fmla="*/ 2828925 w 2828925"/>
            <a:gd name="connsiteY7" fmla="*/ 107952 h 647700"/>
            <a:gd name="connsiteX8" fmla="*/ 2828925 w 2828925"/>
            <a:gd name="connsiteY8" fmla="*/ 539748 h 647700"/>
            <a:gd name="connsiteX9" fmla="*/ 2720973 w 2828925"/>
            <a:gd name="connsiteY9" fmla="*/ 647700 h 647700"/>
            <a:gd name="connsiteX10" fmla="*/ 2172239 w 2828925"/>
            <a:gd name="connsiteY10" fmla="*/ 647700 h 647700"/>
            <a:gd name="connsiteX11" fmla="*/ 1675765 w 2828925"/>
            <a:gd name="connsiteY11" fmla="*/ 647700 h 647700"/>
            <a:gd name="connsiteX12" fmla="*/ 1205421 w 2828925"/>
            <a:gd name="connsiteY12" fmla="*/ 647700 h 647700"/>
            <a:gd name="connsiteX13" fmla="*/ 682817 w 2828925"/>
            <a:gd name="connsiteY13" fmla="*/ 647700 h 647700"/>
            <a:gd name="connsiteX14" fmla="*/ 107952 w 2828925"/>
            <a:gd name="connsiteY14" fmla="*/ 647700 h 647700"/>
            <a:gd name="connsiteX15" fmla="*/ 0 w 2828925"/>
            <a:gd name="connsiteY15" fmla="*/ 539748 h 647700"/>
            <a:gd name="connsiteX16" fmla="*/ 0 w 2828925"/>
            <a:gd name="connsiteY16" fmla="*/ 107952 h 6477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2828925" h="647700" fill="none" extrusionOk="0">
              <a:moveTo>
                <a:pt x="0" y="107952"/>
              </a:moveTo>
              <a:cubicBezTo>
                <a:pt x="637" y="37607"/>
                <a:pt x="58488" y="9660"/>
                <a:pt x="107952" y="0"/>
              </a:cubicBezTo>
              <a:cubicBezTo>
                <a:pt x="254004" y="-44215"/>
                <a:pt x="362747" y="30133"/>
                <a:pt x="578296" y="0"/>
              </a:cubicBezTo>
              <a:cubicBezTo>
                <a:pt x="793845" y="-30133"/>
                <a:pt x="835265" y="47127"/>
                <a:pt x="1022509" y="0"/>
              </a:cubicBezTo>
              <a:cubicBezTo>
                <a:pt x="1209753" y="-47127"/>
                <a:pt x="1388539" y="51060"/>
                <a:pt x="1518983" y="0"/>
              </a:cubicBezTo>
              <a:cubicBezTo>
                <a:pt x="1649427" y="-51060"/>
                <a:pt x="1747315" y="35067"/>
                <a:pt x="1963197" y="0"/>
              </a:cubicBezTo>
              <a:cubicBezTo>
                <a:pt x="2179079" y="-35067"/>
                <a:pt x="2479879" y="61654"/>
                <a:pt x="2720973" y="0"/>
              </a:cubicBezTo>
              <a:cubicBezTo>
                <a:pt x="2775198" y="-1248"/>
                <a:pt x="2828875" y="32807"/>
                <a:pt x="2828925" y="107952"/>
              </a:cubicBezTo>
              <a:cubicBezTo>
                <a:pt x="2880709" y="200089"/>
                <a:pt x="2826101" y="342733"/>
                <a:pt x="2828925" y="539748"/>
              </a:cubicBezTo>
              <a:cubicBezTo>
                <a:pt x="2833647" y="611695"/>
                <a:pt x="2783194" y="649853"/>
                <a:pt x="2720973" y="647700"/>
              </a:cubicBezTo>
              <a:cubicBezTo>
                <a:pt x="2456132" y="709237"/>
                <a:pt x="2283364" y="598548"/>
                <a:pt x="2172239" y="647700"/>
              </a:cubicBezTo>
              <a:cubicBezTo>
                <a:pt x="2061114" y="696852"/>
                <a:pt x="1852173" y="609854"/>
                <a:pt x="1675765" y="647700"/>
              </a:cubicBezTo>
              <a:cubicBezTo>
                <a:pt x="1499357" y="685546"/>
                <a:pt x="1411452" y="625486"/>
                <a:pt x="1205421" y="647700"/>
              </a:cubicBezTo>
              <a:cubicBezTo>
                <a:pt x="999390" y="669914"/>
                <a:pt x="801404" y="608597"/>
                <a:pt x="682817" y="647700"/>
              </a:cubicBezTo>
              <a:cubicBezTo>
                <a:pt x="564230" y="686803"/>
                <a:pt x="241678" y="586394"/>
                <a:pt x="107952" y="647700"/>
              </a:cubicBezTo>
              <a:cubicBezTo>
                <a:pt x="53940" y="662288"/>
                <a:pt x="11461" y="593713"/>
                <a:pt x="0" y="539748"/>
              </a:cubicBezTo>
              <a:cubicBezTo>
                <a:pt x="-43888" y="378192"/>
                <a:pt x="13129" y="249048"/>
                <a:pt x="0" y="107952"/>
              </a:cubicBezTo>
              <a:close/>
            </a:path>
            <a:path w="2828925" h="647700" stroke="0" extrusionOk="0">
              <a:moveTo>
                <a:pt x="0" y="107952"/>
              </a:moveTo>
              <a:cubicBezTo>
                <a:pt x="9713" y="39831"/>
                <a:pt x="44345" y="-1008"/>
                <a:pt x="107952" y="0"/>
              </a:cubicBezTo>
              <a:cubicBezTo>
                <a:pt x="282395" y="-35151"/>
                <a:pt x="447633" y="38569"/>
                <a:pt x="552166" y="0"/>
              </a:cubicBezTo>
              <a:cubicBezTo>
                <a:pt x="656699" y="-38569"/>
                <a:pt x="793177" y="25720"/>
                <a:pt x="996379" y="0"/>
              </a:cubicBezTo>
              <a:cubicBezTo>
                <a:pt x="1199581" y="-25720"/>
                <a:pt x="1285581" y="1961"/>
                <a:pt x="1492853" y="0"/>
              </a:cubicBezTo>
              <a:cubicBezTo>
                <a:pt x="1700125" y="-1961"/>
                <a:pt x="1898514" y="5614"/>
                <a:pt x="2041588" y="0"/>
              </a:cubicBezTo>
              <a:cubicBezTo>
                <a:pt x="2184663" y="-5614"/>
                <a:pt x="2549445" y="23806"/>
                <a:pt x="2720973" y="0"/>
              </a:cubicBezTo>
              <a:cubicBezTo>
                <a:pt x="2773183" y="9929"/>
                <a:pt x="2818763" y="36019"/>
                <a:pt x="2828925" y="107952"/>
              </a:cubicBezTo>
              <a:cubicBezTo>
                <a:pt x="2839693" y="291440"/>
                <a:pt x="2824186" y="390204"/>
                <a:pt x="2828925" y="539748"/>
              </a:cubicBezTo>
              <a:cubicBezTo>
                <a:pt x="2823894" y="593978"/>
                <a:pt x="2778376" y="650437"/>
                <a:pt x="2720973" y="647700"/>
              </a:cubicBezTo>
              <a:cubicBezTo>
                <a:pt x="2488950" y="649822"/>
                <a:pt x="2306239" y="620055"/>
                <a:pt x="2172239" y="647700"/>
              </a:cubicBezTo>
              <a:cubicBezTo>
                <a:pt x="2038239" y="675345"/>
                <a:pt x="1765289" y="640086"/>
                <a:pt x="1597374" y="647700"/>
              </a:cubicBezTo>
              <a:cubicBezTo>
                <a:pt x="1429459" y="655314"/>
                <a:pt x="1249518" y="625391"/>
                <a:pt x="1100900" y="647700"/>
              </a:cubicBezTo>
              <a:cubicBezTo>
                <a:pt x="952282" y="670009"/>
                <a:pt x="825238" y="603086"/>
                <a:pt x="656686" y="647700"/>
              </a:cubicBezTo>
              <a:cubicBezTo>
                <a:pt x="488134" y="692314"/>
                <a:pt x="324896" y="590348"/>
                <a:pt x="107952" y="647700"/>
              </a:cubicBezTo>
              <a:cubicBezTo>
                <a:pt x="59129" y="644793"/>
                <a:pt x="-9749" y="593439"/>
                <a:pt x="0" y="539748"/>
              </a:cubicBezTo>
              <a:cubicBezTo>
                <a:pt x="-1349" y="384833"/>
                <a:pt x="17295" y="245738"/>
                <a:pt x="0" y="107952"/>
              </a:cubicBezTo>
              <a:close/>
            </a:path>
          </a:pathLst>
        </a:custGeom>
        <a:solidFill>
          <a:srgbClr val="FF000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825056982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algn="l"/>
          <a:r>
            <a:rPr lang="tr-TR" sz="4000" b="1">
              <a:solidFill>
                <a:schemeClr val="bg1"/>
              </a:solidFill>
              <a:latin typeface="Burbank Big Cd Bd" pitchFamily="50" charset="-94"/>
              <a:ea typeface="STHupo" panose="02010800040101010101" pitchFamily="2" charset="-122"/>
            </a:rPr>
            <a:t>3- </a:t>
          </a:r>
          <a:r>
            <a:rPr lang="tr-TR" sz="2800" b="1">
              <a:solidFill>
                <a:schemeClr val="bg1"/>
              </a:solidFill>
              <a:latin typeface="Burbank Big Cd Bd" pitchFamily="50" charset="-94"/>
              <a:ea typeface="STHupo" panose="02010800040101010101" pitchFamily="2" charset="-122"/>
            </a:rPr>
            <a:t>KULLANICI BİLGİLERİ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545788</xdr:colOff>
      <xdr:row>12</xdr:row>
      <xdr:rowOff>37300</xdr:rowOff>
    </xdr:from>
    <xdr:ext cx="1573954" cy="1529621"/>
    <xdr:pic>
      <xdr:nvPicPr>
        <xdr:cNvPr id="4" name="Resi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2188" y="2332825"/>
          <a:ext cx="1573954" cy="1529621"/>
        </a:xfrm>
        <a:prstGeom prst="rect">
          <a:avLst/>
        </a:prstGeom>
      </xdr:spPr>
    </xdr:pic>
    <xdr:clientData/>
  </xdr:oneCellAnchor>
  <xdr:twoCellAnchor>
    <xdr:from>
      <xdr:col>3</xdr:col>
      <xdr:colOff>104775</xdr:colOff>
      <xdr:row>14</xdr:row>
      <xdr:rowOff>104775</xdr:rowOff>
    </xdr:from>
    <xdr:to>
      <xdr:col>6</xdr:col>
      <xdr:colOff>409574</xdr:colOff>
      <xdr:row>18</xdr:row>
      <xdr:rowOff>0</xdr:rowOff>
    </xdr:to>
    <xdr:sp macro="" textlink="">
      <xdr:nvSpPr>
        <xdr:cNvPr id="5" name="Dikdörtgen: Köşeleri Yuvarlatılmış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 bwMode="auto">
        <a:xfrm>
          <a:off x="3686175" y="2828925"/>
          <a:ext cx="2209799" cy="542925"/>
        </a:xfrm>
        <a:custGeom>
          <a:avLst/>
          <a:gdLst>
            <a:gd name="connsiteX0" fmla="*/ 0 w 2209799"/>
            <a:gd name="connsiteY0" fmla="*/ 90489 h 542925"/>
            <a:gd name="connsiteX1" fmla="*/ 90489 w 2209799"/>
            <a:gd name="connsiteY1" fmla="*/ 0 h 542925"/>
            <a:gd name="connsiteX2" fmla="*/ 617982 w 2209799"/>
            <a:gd name="connsiteY2" fmla="*/ 0 h 542925"/>
            <a:gd name="connsiteX3" fmla="*/ 1145476 w 2209799"/>
            <a:gd name="connsiteY3" fmla="*/ 0 h 542925"/>
            <a:gd name="connsiteX4" fmla="*/ 1672969 w 2209799"/>
            <a:gd name="connsiteY4" fmla="*/ 0 h 542925"/>
            <a:gd name="connsiteX5" fmla="*/ 2119310 w 2209799"/>
            <a:gd name="connsiteY5" fmla="*/ 0 h 542925"/>
            <a:gd name="connsiteX6" fmla="*/ 2209799 w 2209799"/>
            <a:gd name="connsiteY6" fmla="*/ 90489 h 542925"/>
            <a:gd name="connsiteX7" fmla="*/ 2209799 w 2209799"/>
            <a:gd name="connsiteY7" fmla="*/ 452436 h 542925"/>
            <a:gd name="connsiteX8" fmla="*/ 2119310 w 2209799"/>
            <a:gd name="connsiteY8" fmla="*/ 542925 h 542925"/>
            <a:gd name="connsiteX9" fmla="*/ 1632393 w 2209799"/>
            <a:gd name="connsiteY9" fmla="*/ 542925 h 542925"/>
            <a:gd name="connsiteX10" fmla="*/ 1125188 w 2209799"/>
            <a:gd name="connsiteY10" fmla="*/ 542925 h 542925"/>
            <a:gd name="connsiteX11" fmla="*/ 597694 w 2209799"/>
            <a:gd name="connsiteY11" fmla="*/ 542925 h 542925"/>
            <a:gd name="connsiteX12" fmla="*/ 90489 w 2209799"/>
            <a:gd name="connsiteY12" fmla="*/ 542925 h 542925"/>
            <a:gd name="connsiteX13" fmla="*/ 0 w 2209799"/>
            <a:gd name="connsiteY13" fmla="*/ 452436 h 542925"/>
            <a:gd name="connsiteX14" fmla="*/ 0 w 2209799"/>
            <a:gd name="connsiteY14" fmla="*/ 90489 h 5429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209799" h="542925" fill="none" extrusionOk="0">
              <a:moveTo>
                <a:pt x="0" y="90489"/>
              </a:moveTo>
              <a:cubicBezTo>
                <a:pt x="850" y="41196"/>
                <a:pt x="43443" y="-3295"/>
                <a:pt x="90489" y="0"/>
              </a:cubicBezTo>
              <a:cubicBezTo>
                <a:pt x="349138" y="-42414"/>
                <a:pt x="427315" y="23098"/>
                <a:pt x="617982" y="0"/>
              </a:cubicBezTo>
              <a:cubicBezTo>
                <a:pt x="808649" y="-23098"/>
                <a:pt x="1002906" y="12137"/>
                <a:pt x="1145476" y="0"/>
              </a:cubicBezTo>
              <a:cubicBezTo>
                <a:pt x="1288046" y="-12137"/>
                <a:pt x="1562526" y="22938"/>
                <a:pt x="1672969" y="0"/>
              </a:cubicBezTo>
              <a:cubicBezTo>
                <a:pt x="1783412" y="-22938"/>
                <a:pt x="1961001" y="33979"/>
                <a:pt x="2119310" y="0"/>
              </a:cubicBezTo>
              <a:cubicBezTo>
                <a:pt x="2176981" y="7546"/>
                <a:pt x="2200659" y="39751"/>
                <a:pt x="2209799" y="90489"/>
              </a:cubicBezTo>
              <a:cubicBezTo>
                <a:pt x="2250225" y="267400"/>
                <a:pt x="2197441" y="316829"/>
                <a:pt x="2209799" y="452436"/>
              </a:cubicBezTo>
              <a:cubicBezTo>
                <a:pt x="2202337" y="500448"/>
                <a:pt x="2175850" y="538453"/>
                <a:pt x="2119310" y="542925"/>
              </a:cubicBezTo>
              <a:cubicBezTo>
                <a:pt x="1896500" y="589753"/>
                <a:pt x="1734025" y="526175"/>
                <a:pt x="1632393" y="542925"/>
              </a:cubicBezTo>
              <a:cubicBezTo>
                <a:pt x="1530761" y="559675"/>
                <a:pt x="1321696" y="498340"/>
                <a:pt x="1125188" y="542925"/>
              </a:cubicBezTo>
              <a:cubicBezTo>
                <a:pt x="928680" y="587510"/>
                <a:pt x="755901" y="532375"/>
                <a:pt x="597694" y="542925"/>
              </a:cubicBezTo>
              <a:cubicBezTo>
                <a:pt x="439487" y="553475"/>
                <a:pt x="206188" y="533669"/>
                <a:pt x="90489" y="542925"/>
              </a:cubicBezTo>
              <a:cubicBezTo>
                <a:pt x="34841" y="554397"/>
                <a:pt x="12316" y="505725"/>
                <a:pt x="0" y="452436"/>
              </a:cubicBezTo>
              <a:cubicBezTo>
                <a:pt x="-2826" y="285030"/>
                <a:pt x="42342" y="244749"/>
                <a:pt x="0" y="90489"/>
              </a:cubicBezTo>
              <a:close/>
            </a:path>
            <a:path w="2209799" h="542925" stroke="0" extrusionOk="0">
              <a:moveTo>
                <a:pt x="0" y="90489"/>
              </a:moveTo>
              <a:cubicBezTo>
                <a:pt x="2333" y="50879"/>
                <a:pt x="43071" y="7364"/>
                <a:pt x="90489" y="0"/>
              </a:cubicBezTo>
              <a:cubicBezTo>
                <a:pt x="322160" y="-8850"/>
                <a:pt x="471873" y="6729"/>
                <a:pt x="577406" y="0"/>
              </a:cubicBezTo>
              <a:cubicBezTo>
                <a:pt x="682939" y="-6729"/>
                <a:pt x="882869" y="40846"/>
                <a:pt x="1023747" y="0"/>
              </a:cubicBezTo>
              <a:cubicBezTo>
                <a:pt x="1164625" y="-40846"/>
                <a:pt x="1319092" y="525"/>
                <a:pt x="1490375" y="0"/>
              </a:cubicBezTo>
              <a:cubicBezTo>
                <a:pt x="1661658" y="-525"/>
                <a:pt x="1965855" y="59798"/>
                <a:pt x="2119310" y="0"/>
              </a:cubicBezTo>
              <a:cubicBezTo>
                <a:pt x="2171039" y="4965"/>
                <a:pt x="2207857" y="36634"/>
                <a:pt x="2209799" y="90489"/>
              </a:cubicBezTo>
              <a:cubicBezTo>
                <a:pt x="2240886" y="252197"/>
                <a:pt x="2167819" y="346590"/>
                <a:pt x="2209799" y="452436"/>
              </a:cubicBezTo>
              <a:cubicBezTo>
                <a:pt x="2199160" y="495888"/>
                <a:pt x="2162781" y="533346"/>
                <a:pt x="2119310" y="542925"/>
              </a:cubicBezTo>
              <a:cubicBezTo>
                <a:pt x="1965720" y="562928"/>
                <a:pt x="1801239" y="492361"/>
                <a:pt x="1612105" y="542925"/>
              </a:cubicBezTo>
              <a:cubicBezTo>
                <a:pt x="1422971" y="593489"/>
                <a:pt x="1278585" y="491041"/>
                <a:pt x="1145476" y="542925"/>
              </a:cubicBezTo>
              <a:cubicBezTo>
                <a:pt x="1012367" y="594809"/>
                <a:pt x="808004" y="492015"/>
                <a:pt x="699135" y="542925"/>
              </a:cubicBezTo>
              <a:cubicBezTo>
                <a:pt x="590266" y="593835"/>
                <a:pt x="248654" y="511235"/>
                <a:pt x="90489" y="542925"/>
              </a:cubicBezTo>
              <a:cubicBezTo>
                <a:pt x="42582" y="541747"/>
                <a:pt x="6518" y="505963"/>
                <a:pt x="0" y="452436"/>
              </a:cubicBezTo>
              <a:cubicBezTo>
                <a:pt x="-35330" y="297019"/>
                <a:pt x="24484" y="262128"/>
                <a:pt x="0" y="90489"/>
              </a:cubicBezTo>
              <a:close/>
            </a:path>
          </a:pathLst>
        </a:cu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45237263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glow rad="101600">
            <a:schemeClr val="tx1">
              <a:lumMod val="95000"/>
              <a:lumOff val="5000"/>
              <a:alpha val="60000"/>
            </a:schemeClr>
          </a:glow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b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3200" b="1">
              <a:solidFill>
                <a:schemeClr val="bg1"/>
              </a:solidFill>
              <a:effectLst/>
              <a:latin typeface="Burbank Big Cd Bd" pitchFamily="50" charset="-94"/>
            </a:rPr>
            <a:t>ANASAYFA</a:t>
          </a:r>
        </a:p>
      </xdr:txBody>
    </xdr:sp>
    <xdr:clientData/>
  </xdr:twoCellAnchor>
  <xdr:twoCellAnchor>
    <xdr:from>
      <xdr:col>7</xdr:col>
      <xdr:colOff>371475</xdr:colOff>
      <xdr:row>14</xdr:row>
      <xdr:rowOff>133350</xdr:rowOff>
    </xdr:from>
    <xdr:to>
      <xdr:col>8</xdr:col>
      <xdr:colOff>523875</xdr:colOff>
      <xdr:row>18</xdr:row>
      <xdr:rowOff>52101</xdr:rowOff>
    </xdr:to>
    <xdr:sp macro="" textlink="">
      <xdr:nvSpPr>
        <xdr:cNvPr id="8" name="Dikdörtgen: Köşeleri Yuvarlatılmış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 bwMode="auto">
        <a:xfrm>
          <a:off x="7639050" y="2857500"/>
          <a:ext cx="2152650" cy="566451"/>
        </a:xfrm>
        <a:custGeom>
          <a:avLst/>
          <a:gdLst>
            <a:gd name="connsiteX0" fmla="*/ 0 w 2152650"/>
            <a:gd name="connsiteY0" fmla="*/ 94410 h 566451"/>
            <a:gd name="connsiteX1" fmla="*/ 94410 w 2152650"/>
            <a:gd name="connsiteY1" fmla="*/ 0 h 566451"/>
            <a:gd name="connsiteX2" fmla="*/ 605006 w 2152650"/>
            <a:gd name="connsiteY2" fmla="*/ 0 h 566451"/>
            <a:gd name="connsiteX3" fmla="*/ 1056687 w 2152650"/>
            <a:gd name="connsiteY3" fmla="*/ 0 h 566451"/>
            <a:gd name="connsiteX4" fmla="*/ 1586921 w 2152650"/>
            <a:gd name="connsiteY4" fmla="*/ 0 h 566451"/>
            <a:gd name="connsiteX5" fmla="*/ 2058240 w 2152650"/>
            <a:gd name="connsiteY5" fmla="*/ 0 h 566451"/>
            <a:gd name="connsiteX6" fmla="*/ 2152650 w 2152650"/>
            <a:gd name="connsiteY6" fmla="*/ 94410 h 566451"/>
            <a:gd name="connsiteX7" fmla="*/ 2152650 w 2152650"/>
            <a:gd name="connsiteY7" fmla="*/ 472041 h 566451"/>
            <a:gd name="connsiteX8" fmla="*/ 2058240 w 2152650"/>
            <a:gd name="connsiteY8" fmla="*/ 566451 h 566451"/>
            <a:gd name="connsiteX9" fmla="*/ 1528006 w 2152650"/>
            <a:gd name="connsiteY9" fmla="*/ 566451 h 566451"/>
            <a:gd name="connsiteX10" fmla="*/ 1017410 w 2152650"/>
            <a:gd name="connsiteY10" fmla="*/ 566451 h 566451"/>
            <a:gd name="connsiteX11" fmla="*/ 565729 w 2152650"/>
            <a:gd name="connsiteY11" fmla="*/ 566451 h 566451"/>
            <a:gd name="connsiteX12" fmla="*/ 94410 w 2152650"/>
            <a:gd name="connsiteY12" fmla="*/ 566451 h 566451"/>
            <a:gd name="connsiteX13" fmla="*/ 0 w 2152650"/>
            <a:gd name="connsiteY13" fmla="*/ 472041 h 566451"/>
            <a:gd name="connsiteX14" fmla="*/ 0 w 2152650"/>
            <a:gd name="connsiteY14" fmla="*/ 94410 h 56645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152650" h="566451" fill="none" extrusionOk="0">
              <a:moveTo>
                <a:pt x="0" y="94410"/>
              </a:moveTo>
              <a:cubicBezTo>
                <a:pt x="-2499" y="37176"/>
                <a:pt x="42516" y="-3335"/>
                <a:pt x="94410" y="0"/>
              </a:cubicBezTo>
              <a:cubicBezTo>
                <a:pt x="199665" y="-47465"/>
                <a:pt x="449876" y="18960"/>
                <a:pt x="605006" y="0"/>
              </a:cubicBezTo>
              <a:cubicBezTo>
                <a:pt x="760136" y="-18960"/>
                <a:pt x="950683" y="34928"/>
                <a:pt x="1056687" y="0"/>
              </a:cubicBezTo>
              <a:cubicBezTo>
                <a:pt x="1162691" y="-34928"/>
                <a:pt x="1335424" y="35393"/>
                <a:pt x="1586921" y="0"/>
              </a:cubicBezTo>
              <a:cubicBezTo>
                <a:pt x="1838418" y="-35393"/>
                <a:pt x="1834550" y="6075"/>
                <a:pt x="2058240" y="0"/>
              </a:cubicBezTo>
              <a:cubicBezTo>
                <a:pt x="2112368" y="3934"/>
                <a:pt x="2140980" y="48423"/>
                <a:pt x="2152650" y="94410"/>
              </a:cubicBezTo>
              <a:cubicBezTo>
                <a:pt x="2175467" y="267727"/>
                <a:pt x="2128384" y="306051"/>
                <a:pt x="2152650" y="472041"/>
              </a:cubicBezTo>
              <a:cubicBezTo>
                <a:pt x="2154654" y="518017"/>
                <a:pt x="2111170" y="567304"/>
                <a:pt x="2058240" y="566451"/>
              </a:cubicBezTo>
              <a:cubicBezTo>
                <a:pt x="1936388" y="570924"/>
                <a:pt x="1695338" y="533555"/>
                <a:pt x="1528006" y="566451"/>
              </a:cubicBezTo>
              <a:cubicBezTo>
                <a:pt x="1360674" y="599347"/>
                <a:pt x="1155101" y="549458"/>
                <a:pt x="1017410" y="566451"/>
              </a:cubicBezTo>
              <a:cubicBezTo>
                <a:pt x="879719" y="583444"/>
                <a:pt x="782544" y="536732"/>
                <a:pt x="565729" y="566451"/>
              </a:cubicBezTo>
              <a:cubicBezTo>
                <a:pt x="348914" y="596170"/>
                <a:pt x="296695" y="536630"/>
                <a:pt x="94410" y="566451"/>
              </a:cubicBezTo>
              <a:cubicBezTo>
                <a:pt x="36039" y="572757"/>
                <a:pt x="-1394" y="527166"/>
                <a:pt x="0" y="472041"/>
              </a:cubicBezTo>
              <a:cubicBezTo>
                <a:pt x="-14911" y="332607"/>
                <a:pt x="15501" y="177364"/>
                <a:pt x="0" y="94410"/>
              </a:cubicBezTo>
              <a:close/>
            </a:path>
            <a:path w="2152650" h="566451" stroke="0" extrusionOk="0">
              <a:moveTo>
                <a:pt x="0" y="94410"/>
              </a:moveTo>
              <a:cubicBezTo>
                <a:pt x="-9570" y="36366"/>
                <a:pt x="33242" y="3388"/>
                <a:pt x="94410" y="0"/>
              </a:cubicBezTo>
              <a:cubicBezTo>
                <a:pt x="260549" y="-10649"/>
                <a:pt x="511894" y="44668"/>
                <a:pt x="624644" y="0"/>
              </a:cubicBezTo>
              <a:cubicBezTo>
                <a:pt x="737394" y="-44668"/>
                <a:pt x="885957" y="16456"/>
                <a:pt x="1095963" y="0"/>
              </a:cubicBezTo>
              <a:cubicBezTo>
                <a:pt x="1305969" y="-16456"/>
                <a:pt x="1442203" y="15017"/>
                <a:pt x="1547644" y="0"/>
              </a:cubicBezTo>
              <a:cubicBezTo>
                <a:pt x="1653085" y="-15017"/>
                <a:pt x="1856215" y="44074"/>
                <a:pt x="2058240" y="0"/>
              </a:cubicBezTo>
              <a:cubicBezTo>
                <a:pt x="2112268" y="-3883"/>
                <a:pt x="2139496" y="40255"/>
                <a:pt x="2152650" y="94410"/>
              </a:cubicBezTo>
              <a:cubicBezTo>
                <a:pt x="2184736" y="174623"/>
                <a:pt x="2122710" y="288948"/>
                <a:pt x="2152650" y="472041"/>
              </a:cubicBezTo>
              <a:cubicBezTo>
                <a:pt x="2150132" y="528348"/>
                <a:pt x="2101006" y="555577"/>
                <a:pt x="2058240" y="566451"/>
              </a:cubicBezTo>
              <a:cubicBezTo>
                <a:pt x="1938095" y="601352"/>
                <a:pt x="1747047" y="537315"/>
                <a:pt x="1606559" y="566451"/>
              </a:cubicBezTo>
              <a:cubicBezTo>
                <a:pt x="1466071" y="595587"/>
                <a:pt x="1351685" y="514834"/>
                <a:pt x="1115602" y="566451"/>
              </a:cubicBezTo>
              <a:cubicBezTo>
                <a:pt x="879519" y="618068"/>
                <a:pt x="800165" y="526923"/>
                <a:pt x="644282" y="566451"/>
              </a:cubicBezTo>
              <a:cubicBezTo>
                <a:pt x="488399" y="605979"/>
                <a:pt x="219020" y="525065"/>
                <a:pt x="94410" y="566451"/>
              </a:cubicBezTo>
              <a:cubicBezTo>
                <a:pt x="51037" y="555566"/>
                <a:pt x="-7089" y="521442"/>
                <a:pt x="0" y="472041"/>
              </a:cubicBezTo>
              <a:cubicBezTo>
                <a:pt x="-11040" y="374413"/>
                <a:pt x="32722" y="215746"/>
                <a:pt x="0" y="94410"/>
              </a:cubicBezTo>
              <a:close/>
            </a:path>
          </a:pathLst>
        </a:custGeom>
        <a:solidFill>
          <a:srgbClr val="00B05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219033472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b" upright="1"/>
        <a:lstStyle/>
        <a:p>
          <a:pPr algn="ctr"/>
          <a:r>
            <a:rPr lang="tr-TR" sz="3200" b="1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  <a:cs typeface="+mn-cs"/>
            </a:rPr>
            <a:t>2- SINIF LİSTESİ</a:t>
          </a:r>
          <a:endParaRPr lang="tr-TR" sz="3200">
            <a:solidFill>
              <a:schemeClr val="bg1"/>
            </a:solidFill>
            <a:effectLst/>
            <a:latin typeface="Burbank Big Cd Bd" pitchFamily="50" charset="-94"/>
            <a:ea typeface="STHupo" panose="02010800040101010101" pitchFamily="2" charset="-122"/>
          </a:endParaRPr>
        </a:p>
      </xdr:txBody>
    </xdr:sp>
    <xdr:clientData/>
  </xdr:twoCellAnchor>
  <xdr:oneCellAnchor>
    <xdr:from>
      <xdr:col>6</xdr:col>
      <xdr:colOff>1519494</xdr:colOff>
      <xdr:row>25</xdr:row>
      <xdr:rowOff>0</xdr:rowOff>
    </xdr:from>
    <xdr:ext cx="3495949" cy="479251"/>
    <xdr:pic>
      <xdr:nvPicPr>
        <xdr:cNvPr id="6" name="Resim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DF9915-A6E4-4A2A-8AFB-219319DB0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5894" y="4914900"/>
          <a:ext cx="3495949" cy="479251"/>
        </a:xfrm>
        <a:prstGeom prst="rect">
          <a:avLst/>
        </a:prstGeom>
      </xdr:spPr>
    </xdr:pic>
    <xdr:clientData/>
  </xdr:oneCellAnchor>
  <xdr:oneCellAnchor>
    <xdr:from>
      <xdr:col>8</xdr:col>
      <xdr:colOff>1244525</xdr:colOff>
      <xdr:row>25</xdr:row>
      <xdr:rowOff>0</xdr:rowOff>
    </xdr:from>
    <xdr:ext cx="3495949" cy="479251"/>
    <xdr:pic>
      <xdr:nvPicPr>
        <xdr:cNvPr id="7" name="Resim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BB541A6-52AE-47EA-BDC0-85A691852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2350" y="4914900"/>
          <a:ext cx="3495949" cy="479251"/>
        </a:xfrm>
        <a:prstGeom prst="rect">
          <a:avLst/>
        </a:prstGeom>
      </xdr:spPr>
    </xdr:pic>
    <xdr:clientData/>
  </xdr:oneCellAnchor>
  <xdr:oneCellAnchor>
    <xdr:from>
      <xdr:col>2</xdr:col>
      <xdr:colOff>517171</xdr:colOff>
      <xdr:row>25</xdr:row>
      <xdr:rowOff>0</xdr:rowOff>
    </xdr:from>
    <xdr:ext cx="3495949" cy="479251"/>
    <xdr:pic>
      <xdr:nvPicPr>
        <xdr:cNvPr id="9" name="Resim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D4BB6C-6960-4A0D-9A25-F311F14C0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8971" y="4914900"/>
          <a:ext cx="3495949" cy="47925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3495949" cy="479251"/>
    <xdr:pic>
      <xdr:nvPicPr>
        <xdr:cNvPr id="10" name="Resim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3DA16F-AD3E-48F1-AC1B-238D84FA1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14900"/>
          <a:ext cx="3495949" cy="479251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112592</xdr:colOff>
      <xdr:row>1</xdr:row>
      <xdr:rowOff>28575</xdr:rowOff>
    </xdr:from>
    <xdr:to>
      <xdr:col>28</xdr:col>
      <xdr:colOff>457200</xdr:colOff>
      <xdr:row>3</xdr:row>
      <xdr:rowOff>47306</xdr:rowOff>
    </xdr:to>
    <xdr:sp macro="" textlink="">
      <xdr:nvSpPr>
        <xdr:cNvPr id="5" name="Dikdörtgen: Köşeleri Yuvarlatılmış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 bwMode="auto">
        <a:xfrm>
          <a:off x="8380292" y="257175"/>
          <a:ext cx="1744783" cy="456881"/>
        </a:xfrm>
        <a:custGeom>
          <a:avLst/>
          <a:gdLst>
            <a:gd name="connsiteX0" fmla="*/ 0 w 1744783"/>
            <a:gd name="connsiteY0" fmla="*/ 76148 h 456881"/>
            <a:gd name="connsiteX1" fmla="*/ 76148 w 1744783"/>
            <a:gd name="connsiteY1" fmla="*/ 0 h 456881"/>
            <a:gd name="connsiteX2" fmla="*/ 622902 w 1744783"/>
            <a:gd name="connsiteY2" fmla="*/ 0 h 456881"/>
            <a:gd name="connsiteX3" fmla="*/ 1137806 w 1744783"/>
            <a:gd name="connsiteY3" fmla="*/ 0 h 456881"/>
            <a:gd name="connsiteX4" fmla="*/ 1668635 w 1744783"/>
            <a:gd name="connsiteY4" fmla="*/ 0 h 456881"/>
            <a:gd name="connsiteX5" fmla="*/ 1744783 w 1744783"/>
            <a:gd name="connsiteY5" fmla="*/ 76148 h 456881"/>
            <a:gd name="connsiteX6" fmla="*/ 1744783 w 1744783"/>
            <a:gd name="connsiteY6" fmla="*/ 380733 h 456881"/>
            <a:gd name="connsiteX7" fmla="*/ 1668635 w 1744783"/>
            <a:gd name="connsiteY7" fmla="*/ 456881 h 456881"/>
            <a:gd name="connsiteX8" fmla="*/ 1137806 w 1744783"/>
            <a:gd name="connsiteY8" fmla="*/ 456881 h 456881"/>
            <a:gd name="connsiteX9" fmla="*/ 654752 w 1744783"/>
            <a:gd name="connsiteY9" fmla="*/ 456881 h 456881"/>
            <a:gd name="connsiteX10" fmla="*/ 76148 w 1744783"/>
            <a:gd name="connsiteY10" fmla="*/ 456881 h 456881"/>
            <a:gd name="connsiteX11" fmla="*/ 0 w 1744783"/>
            <a:gd name="connsiteY11" fmla="*/ 380733 h 456881"/>
            <a:gd name="connsiteX12" fmla="*/ 0 w 1744783"/>
            <a:gd name="connsiteY12" fmla="*/ 76148 h 45688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744783" h="456881" fill="none" extrusionOk="0">
              <a:moveTo>
                <a:pt x="0" y="76148"/>
              </a:moveTo>
              <a:cubicBezTo>
                <a:pt x="8394" y="32362"/>
                <a:pt x="33851" y="-1349"/>
                <a:pt x="76148" y="0"/>
              </a:cubicBezTo>
              <a:cubicBezTo>
                <a:pt x="268058" y="-32746"/>
                <a:pt x="367953" y="22104"/>
                <a:pt x="622902" y="0"/>
              </a:cubicBezTo>
              <a:cubicBezTo>
                <a:pt x="877851" y="-22104"/>
                <a:pt x="947136" y="36915"/>
                <a:pt x="1137806" y="0"/>
              </a:cubicBezTo>
              <a:cubicBezTo>
                <a:pt x="1328476" y="-36915"/>
                <a:pt x="1557115" y="29056"/>
                <a:pt x="1668635" y="0"/>
              </a:cubicBezTo>
              <a:cubicBezTo>
                <a:pt x="1707038" y="5765"/>
                <a:pt x="1749908" y="33647"/>
                <a:pt x="1744783" y="76148"/>
              </a:cubicBezTo>
              <a:cubicBezTo>
                <a:pt x="1760963" y="220858"/>
                <a:pt x="1724311" y="286379"/>
                <a:pt x="1744783" y="380733"/>
              </a:cubicBezTo>
              <a:cubicBezTo>
                <a:pt x="1747167" y="425126"/>
                <a:pt x="1699888" y="455981"/>
                <a:pt x="1668635" y="456881"/>
              </a:cubicBezTo>
              <a:cubicBezTo>
                <a:pt x="1479481" y="480401"/>
                <a:pt x="1277935" y="439688"/>
                <a:pt x="1137806" y="456881"/>
              </a:cubicBezTo>
              <a:cubicBezTo>
                <a:pt x="997677" y="474074"/>
                <a:pt x="754618" y="455483"/>
                <a:pt x="654752" y="456881"/>
              </a:cubicBezTo>
              <a:cubicBezTo>
                <a:pt x="554886" y="458279"/>
                <a:pt x="196637" y="444512"/>
                <a:pt x="76148" y="456881"/>
              </a:cubicBezTo>
              <a:cubicBezTo>
                <a:pt x="27585" y="466156"/>
                <a:pt x="-2763" y="421823"/>
                <a:pt x="0" y="380733"/>
              </a:cubicBezTo>
              <a:cubicBezTo>
                <a:pt x="-3771" y="287169"/>
                <a:pt x="31029" y="214261"/>
                <a:pt x="0" y="76148"/>
              </a:cubicBezTo>
              <a:close/>
            </a:path>
            <a:path w="1744783" h="456881" stroke="0" extrusionOk="0">
              <a:moveTo>
                <a:pt x="0" y="76148"/>
              </a:moveTo>
              <a:cubicBezTo>
                <a:pt x="422" y="35967"/>
                <a:pt x="35592" y="4314"/>
                <a:pt x="76148" y="0"/>
              </a:cubicBezTo>
              <a:cubicBezTo>
                <a:pt x="228897" y="-30441"/>
                <a:pt x="381683" y="27901"/>
                <a:pt x="591052" y="0"/>
              </a:cubicBezTo>
              <a:cubicBezTo>
                <a:pt x="800421" y="-27901"/>
                <a:pt x="910642" y="24077"/>
                <a:pt x="1074107" y="0"/>
              </a:cubicBezTo>
              <a:cubicBezTo>
                <a:pt x="1237573" y="-24077"/>
                <a:pt x="1420638" y="40328"/>
                <a:pt x="1668635" y="0"/>
              </a:cubicBezTo>
              <a:cubicBezTo>
                <a:pt x="1710605" y="1535"/>
                <a:pt x="1739166" y="40245"/>
                <a:pt x="1744783" y="76148"/>
              </a:cubicBezTo>
              <a:cubicBezTo>
                <a:pt x="1769542" y="201834"/>
                <a:pt x="1729091" y="302868"/>
                <a:pt x="1744783" y="380733"/>
              </a:cubicBezTo>
              <a:cubicBezTo>
                <a:pt x="1736720" y="416395"/>
                <a:pt x="1720397" y="449481"/>
                <a:pt x="1668635" y="456881"/>
              </a:cubicBezTo>
              <a:cubicBezTo>
                <a:pt x="1482410" y="487575"/>
                <a:pt x="1351067" y="414638"/>
                <a:pt x="1137806" y="456881"/>
              </a:cubicBezTo>
              <a:cubicBezTo>
                <a:pt x="924545" y="499124"/>
                <a:pt x="758395" y="439264"/>
                <a:pt x="654752" y="456881"/>
              </a:cubicBezTo>
              <a:cubicBezTo>
                <a:pt x="551109" y="474498"/>
                <a:pt x="255130" y="396854"/>
                <a:pt x="76148" y="456881"/>
              </a:cubicBezTo>
              <a:cubicBezTo>
                <a:pt x="32374" y="463615"/>
                <a:pt x="37" y="431765"/>
                <a:pt x="0" y="380733"/>
              </a:cubicBezTo>
              <a:cubicBezTo>
                <a:pt x="-27987" y="238337"/>
                <a:pt x="23232" y="208734"/>
                <a:pt x="0" y="76148"/>
              </a:cubicBezTo>
              <a:close/>
            </a:path>
          </a:pathLst>
        </a:cu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45237263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glow rad="101600">
            <a:schemeClr val="tx1">
              <a:lumMod val="95000"/>
              <a:lumOff val="5000"/>
              <a:alpha val="60000"/>
            </a:schemeClr>
          </a:glow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000" b="1">
              <a:effectLst/>
            </a:rPr>
            <a:t>ANASAYFA</a:t>
          </a:r>
        </a:p>
      </xdr:txBody>
    </xdr:sp>
    <xdr:clientData/>
  </xdr:twoCellAnchor>
  <xdr:twoCellAnchor>
    <xdr:from>
      <xdr:col>25</xdr:col>
      <xdr:colOff>152402</xdr:colOff>
      <xdr:row>10</xdr:row>
      <xdr:rowOff>28575</xdr:rowOff>
    </xdr:from>
    <xdr:to>
      <xdr:col>28</xdr:col>
      <xdr:colOff>466725</xdr:colOff>
      <xdr:row>12</xdr:row>
      <xdr:rowOff>87113</xdr:rowOff>
    </xdr:to>
    <xdr:sp macro="" textlink="">
      <xdr:nvSpPr>
        <xdr:cNvPr id="6" name="Dikdörtgen: Köşeleri Yuvarlatılmış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 bwMode="auto">
        <a:xfrm>
          <a:off x="8420102" y="2314575"/>
          <a:ext cx="1714498" cy="487163"/>
        </a:xfrm>
        <a:custGeom>
          <a:avLst/>
          <a:gdLst>
            <a:gd name="connsiteX0" fmla="*/ 0 w 1714498"/>
            <a:gd name="connsiteY0" fmla="*/ 81195 h 487163"/>
            <a:gd name="connsiteX1" fmla="*/ 81195 w 1714498"/>
            <a:gd name="connsiteY1" fmla="*/ 0 h 487163"/>
            <a:gd name="connsiteX2" fmla="*/ 598564 w 1714498"/>
            <a:gd name="connsiteY2" fmla="*/ 0 h 487163"/>
            <a:gd name="connsiteX3" fmla="*/ 1084892 w 1714498"/>
            <a:gd name="connsiteY3" fmla="*/ 0 h 487163"/>
            <a:gd name="connsiteX4" fmla="*/ 1633303 w 1714498"/>
            <a:gd name="connsiteY4" fmla="*/ 0 h 487163"/>
            <a:gd name="connsiteX5" fmla="*/ 1714498 w 1714498"/>
            <a:gd name="connsiteY5" fmla="*/ 81195 h 487163"/>
            <a:gd name="connsiteX6" fmla="*/ 1714498 w 1714498"/>
            <a:gd name="connsiteY6" fmla="*/ 405968 h 487163"/>
            <a:gd name="connsiteX7" fmla="*/ 1633303 w 1714498"/>
            <a:gd name="connsiteY7" fmla="*/ 487163 h 487163"/>
            <a:gd name="connsiteX8" fmla="*/ 1084892 w 1714498"/>
            <a:gd name="connsiteY8" fmla="*/ 487163 h 487163"/>
            <a:gd name="connsiteX9" fmla="*/ 567522 w 1714498"/>
            <a:gd name="connsiteY9" fmla="*/ 487163 h 487163"/>
            <a:gd name="connsiteX10" fmla="*/ 81195 w 1714498"/>
            <a:gd name="connsiteY10" fmla="*/ 487163 h 487163"/>
            <a:gd name="connsiteX11" fmla="*/ 0 w 1714498"/>
            <a:gd name="connsiteY11" fmla="*/ 405968 h 487163"/>
            <a:gd name="connsiteX12" fmla="*/ 0 w 1714498"/>
            <a:gd name="connsiteY12" fmla="*/ 81195 h 4871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714498" h="487163" fill="none" extrusionOk="0">
              <a:moveTo>
                <a:pt x="0" y="81195"/>
              </a:moveTo>
              <a:cubicBezTo>
                <a:pt x="-12614" y="40905"/>
                <a:pt x="29522" y="5673"/>
                <a:pt x="81195" y="0"/>
              </a:cubicBezTo>
              <a:cubicBezTo>
                <a:pt x="307673" y="-51233"/>
                <a:pt x="349704" y="10309"/>
                <a:pt x="598564" y="0"/>
              </a:cubicBezTo>
              <a:cubicBezTo>
                <a:pt x="847424" y="-10309"/>
                <a:pt x="853691" y="5596"/>
                <a:pt x="1084892" y="0"/>
              </a:cubicBezTo>
              <a:cubicBezTo>
                <a:pt x="1316093" y="-5596"/>
                <a:pt x="1450019" y="18417"/>
                <a:pt x="1633303" y="0"/>
              </a:cubicBezTo>
              <a:cubicBezTo>
                <a:pt x="1674703" y="-8936"/>
                <a:pt x="1715595" y="31991"/>
                <a:pt x="1714498" y="81195"/>
              </a:cubicBezTo>
              <a:cubicBezTo>
                <a:pt x="1721550" y="166425"/>
                <a:pt x="1700101" y="287752"/>
                <a:pt x="1714498" y="405968"/>
              </a:cubicBezTo>
              <a:cubicBezTo>
                <a:pt x="1718090" y="447050"/>
                <a:pt x="1677153" y="477780"/>
                <a:pt x="1633303" y="487163"/>
              </a:cubicBezTo>
              <a:cubicBezTo>
                <a:pt x="1520003" y="516908"/>
                <a:pt x="1294884" y="452084"/>
                <a:pt x="1084892" y="487163"/>
              </a:cubicBezTo>
              <a:cubicBezTo>
                <a:pt x="874900" y="522242"/>
                <a:pt x="809691" y="473951"/>
                <a:pt x="567522" y="487163"/>
              </a:cubicBezTo>
              <a:cubicBezTo>
                <a:pt x="325353" y="500375"/>
                <a:pt x="318550" y="444602"/>
                <a:pt x="81195" y="487163"/>
              </a:cubicBezTo>
              <a:cubicBezTo>
                <a:pt x="34226" y="484697"/>
                <a:pt x="1240" y="445718"/>
                <a:pt x="0" y="405968"/>
              </a:cubicBezTo>
              <a:cubicBezTo>
                <a:pt x="-4820" y="265930"/>
                <a:pt x="18572" y="204044"/>
                <a:pt x="0" y="81195"/>
              </a:cubicBezTo>
              <a:close/>
            </a:path>
            <a:path w="1714498" h="487163" stroke="0" extrusionOk="0">
              <a:moveTo>
                <a:pt x="0" y="81195"/>
              </a:moveTo>
              <a:cubicBezTo>
                <a:pt x="-4390" y="48380"/>
                <a:pt x="29634" y="11232"/>
                <a:pt x="81195" y="0"/>
              </a:cubicBezTo>
              <a:cubicBezTo>
                <a:pt x="272673" y="-35775"/>
                <a:pt x="474078" y="28496"/>
                <a:pt x="614085" y="0"/>
              </a:cubicBezTo>
              <a:cubicBezTo>
                <a:pt x="754092" y="-28496"/>
                <a:pt x="867650" y="8751"/>
                <a:pt x="1100413" y="0"/>
              </a:cubicBezTo>
              <a:cubicBezTo>
                <a:pt x="1333176" y="-8751"/>
                <a:pt x="1375784" y="14931"/>
                <a:pt x="1633303" y="0"/>
              </a:cubicBezTo>
              <a:cubicBezTo>
                <a:pt x="1683983" y="-7199"/>
                <a:pt x="1726842" y="36708"/>
                <a:pt x="1714498" y="81195"/>
              </a:cubicBezTo>
              <a:cubicBezTo>
                <a:pt x="1715379" y="168558"/>
                <a:pt x="1702524" y="244979"/>
                <a:pt x="1714498" y="405968"/>
              </a:cubicBezTo>
              <a:cubicBezTo>
                <a:pt x="1713918" y="441775"/>
                <a:pt x="1687053" y="493738"/>
                <a:pt x="1633303" y="487163"/>
              </a:cubicBezTo>
              <a:cubicBezTo>
                <a:pt x="1504475" y="524830"/>
                <a:pt x="1247236" y="436212"/>
                <a:pt x="1115934" y="487163"/>
              </a:cubicBezTo>
              <a:cubicBezTo>
                <a:pt x="984632" y="538114"/>
                <a:pt x="718832" y="459690"/>
                <a:pt x="583043" y="487163"/>
              </a:cubicBezTo>
              <a:cubicBezTo>
                <a:pt x="447254" y="514636"/>
                <a:pt x="230363" y="477836"/>
                <a:pt x="81195" y="487163"/>
              </a:cubicBezTo>
              <a:cubicBezTo>
                <a:pt x="41144" y="489881"/>
                <a:pt x="8676" y="452940"/>
                <a:pt x="0" y="405968"/>
              </a:cubicBezTo>
              <a:cubicBezTo>
                <a:pt x="-11030" y="276555"/>
                <a:pt x="17124" y="206806"/>
                <a:pt x="0" y="81195"/>
              </a:cubicBezTo>
              <a:close/>
            </a:path>
          </a:pathLst>
        </a:custGeom>
        <a:solidFill>
          <a:srgbClr val="00B05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39243469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000" b="1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</a:rPr>
            <a:t>5-SENARYO</a:t>
          </a:r>
          <a:r>
            <a:rPr lang="tr-TR" sz="2000" b="1" baseline="0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</a:rPr>
            <a:t> GİR</a:t>
          </a:r>
          <a:endParaRPr lang="tr-TR" sz="2000" b="1">
            <a:solidFill>
              <a:schemeClr val="bg1"/>
            </a:solidFill>
            <a:effectLst/>
            <a:latin typeface="Burbank Big Cd Bd" pitchFamily="50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25</xdr:col>
      <xdr:colOff>123824</xdr:colOff>
      <xdr:row>3</xdr:row>
      <xdr:rowOff>200025</xdr:rowOff>
    </xdr:from>
    <xdr:to>
      <xdr:col>28</xdr:col>
      <xdr:colOff>466724</xdr:colOff>
      <xdr:row>6</xdr:row>
      <xdr:rowOff>66675</xdr:rowOff>
    </xdr:to>
    <xdr:sp macro="" textlink="">
      <xdr:nvSpPr>
        <xdr:cNvPr id="7" name="Dikdörtgen: Köşeleri Yuvarlatılmış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 bwMode="auto">
        <a:xfrm>
          <a:off x="8391524" y="866775"/>
          <a:ext cx="1743075" cy="466725"/>
        </a:xfrm>
        <a:custGeom>
          <a:avLst/>
          <a:gdLst>
            <a:gd name="connsiteX0" fmla="*/ 0 w 1743075"/>
            <a:gd name="connsiteY0" fmla="*/ 77789 h 466725"/>
            <a:gd name="connsiteX1" fmla="*/ 77789 w 1743075"/>
            <a:gd name="connsiteY1" fmla="*/ 0 h 466725"/>
            <a:gd name="connsiteX2" fmla="*/ 638705 w 1743075"/>
            <a:gd name="connsiteY2" fmla="*/ 0 h 466725"/>
            <a:gd name="connsiteX3" fmla="*/ 1136120 w 1743075"/>
            <a:gd name="connsiteY3" fmla="*/ 0 h 466725"/>
            <a:gd name="connsiteX4" fmla="*/ 1665286 w 1743075"/>
            <a:gd name="connsiteY4" fmla="*/ 0 h 466725"/>
            <a:gd name="connsiteX5" fmla="*/ 1743075 w 1743075"/>
            <a:gd name="connsiteY5" fmla="*/ 77789 h 466725"/>
            <a:gd name="connsiteX6" fmla="*/ 1743075 w 1743075"/>
            <a:gd name="connsiteY6" fmla="*/ 388936 h 466725"/>
            <a:gd name="connsiteX7" fmla="*/ 1665286 w 1743075"/>
            <a:gd name="connsiteY7" fmla="*/ 466725 h 466725"/>
            <a:gd name="connsiteX8" fmla="*/ 1183745 w 1743075"/>
            <a:gd name="connsiteY8" fmla="*/ 466725 h 466725"/>
            <a:gd name="connsiteX9" fmla="*/ 686330 w 1743075"/>
            <a:gd name="connsiteY9" fmla="*/ 466725 h 466725"/>
            <a:gd name="connsiteX10" fmla="*/ 77789 w 1743075"/>
            <a:gd name="connsiteY10" fmla="*/ 466725 h 466725"/>
            <a:gd name="connsiteX11" fmla="*/ 0 w 1743075"/>
            <a:gd name="connsiteY11" fmla="*/ 388936 h 466725"/>
            <a:gd name="connsiteX12" fmla="*/ 0 w 1743075"/>
            <a:gd name="connsiteY12" fmla="*/ 77789 h 4667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743075" h="466725" fill="none" extrusionOk="0">
              <a:moveTo>
                <a:pt x="0" y="77789"/>
              </a:moveTo>
              <a:cubicBezTo>
                <a:pt x="3164" y="34092"/>
                <a:pt x="36185" y="-2721"/>
                <a:pt x="77789" y="0"/>
              </a:cubicBezTo>
              <a:cubicBezTo>
                <a:pt x="308758" y="-51774"/>
                <a:pt x="368764" y="35056"/>
                <a:pt x="638705" y="0"/>
              </a:cubicBezTo>
              <a:cubicBezTo>
                <a:pt x="908646" y="-35056"/>
                <a:pt x="1033728" y="2862"/>
                <a:pt x="1136120" y="0"/>
              </a:cubicBezTo>
              <a:cubicBezTo>
                <a:pt x="1238512" y="-2862"/>
                <a:pt x="1534823" y="18938"/>
                <a:pt x="1665286" y="0"/>
              </a:cubicBezTo>
              <a:cubicBezTo>
                <a:pt x="1700856" y="6154"/>
                <a:pt x="1736218" y="26574"/>
                <a:pt x="1743075" y="77789"/>
              </a:cubicBezTo>
              <a:cubicBezTo>
                <a:pt x="1778000" y="223141"/>
                <a:pt x="1728306" y="247062"/>
                <a:pt x="1743075" y="388936"/>
              </a:cubicBezTo>
              <a:cubicBezTo>
                <a:pt x="1743218" y="437833"/>
                <a:pt x="1704727" y="461315"/>
                <a:pt x="1665286" y="466725"/>
              </a:cubicBezTo>
              <a:cubicBezTo>
                <a:pt x="1500130" y="484105"/>
                <a:pt x="1334007" y="436674"/>
                <a:pt x="1183745" y="466725"/>
              </a:cubicBezTo>
              <a:cubicBezTo>
                <a:pt x="1033483" y="496776"/>
                <a:pt x="874841" y="418619"/>
                <a:pt x="686330" y="466725"/>
              </a:cubicBezTo>
              <a:cubicBezTo>
                <a:pt x="497820" y="514831"/>
                <a:pt x="264355" y="424456"/>
                <a:pt x="77789" y="466725"/>
              </a:cubicBezTo>
              <a:cubicBezTo>
                <a:pt x="33337" y="463606"/>
                <a:pt x="-3772" y="431513"/>
                <a:pt x="0" y="388936"/>
              </a:cubicBezTo>
              <a:cubicBezTo>
                <a:pt x="-5411" y="325674"/>
                <a:pt x="13763" y="140939"/>
                <a:pt x="0" y="77789"/>
              </a:cubicBezTo>
              <a:close/>
            </a:path>
            <a:path w="1743075" h="466725" stroke="0" extrusionOk="0">
              <a:moveTo>
                <a:pt x="0" y="77789"/>
              </a:moveTo>
              <a:cubicBezTo>
                <a:pt x="8486" y="27400"/>
                <a:pt x="33084" y="-440"/>
                <a:pt x="77789" y="0"/>
              </a:cubicBezTo>
              <a:cubicBezTo>
                <a:pt x="210774" y="-26033"/>
                <a:pt x="388321" y="22265"/>
                <a:pt x="559330" y="0"/>
              </a:cubicBezTo>
              <a:cubicBezTo>
                <a:pt x="730339" y="-22265"/>
                <a:pt x="838002" y="9825"/>
                <a:pt x="1040871" y="0"/>
              </a:cubicBezTo>
              <a:cubicBezTo>
                <a:pt x="1243740" y="-9825"/>
                <a:pt x="1457817" y="27778"/>
                <a:pt x="1665286" y="0"/>
              </a:cubicBezTo>
              <a:cubicBezTo>
                <a:pt x="1709356" y="6983"/>
                <a:pt x="1742746" y="32916"/>
                <a:pt x="1743075" y="77789"/>
              </a:cubicBezTo>
              <a:cubicBezTo>
                <a:pt x="1756392" y="181823"/>
                <a:pt x="1715246" y="255427"/>
                <a:pt x="1743075" y="388936"/>
              </a:cubicBezTo>
              <a:cubicBezTo>
                <a:pt x="1750170" y="433458"/>
                <a:pt x="1697887" y="472799"/>
                <a:pt x="1665286" y="466725"/>
              </a:cubicBezTo>
              <a:cubicBezTo>
                <a:pt x="1539776" y="505339"/>
                <a:pt x="1412471" y="413221"/>
                <a:pt x="1167870" y="466725"/>
              </a:cubicBezTo>
              <a:cubicBezTo>
                <a:pt x="923269" y="520229"/>
                <a:pt x="861174" y="462164"/>
                <a:pt x="670455" y="466725"/>
              </a:cubicBezTo>
              <a:cubicBezTo>
                <a:pt x="479737" y="471286"/>
                <a:pt x="291028" y="441664"/>
                <a:pt x="77789" y="466725"/>
              </a:cubicBezTo>
              <a:cubicBezTo>
                <a:pt x="41230" y="463576"/>
                <a:pt x="1085" y="427801"/>
                <a:pt x="0" y="388936"/>
              </a:cubicBezTo>
              <a:cubicBezTo>
                <a:pt x="-33001" y="246097"/>
                <a:pt x="17215" y="217631"/>
                <a:pt x="0" y="77789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825056982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algn="l"/>
          <a:r>
            <a:rPr lang="tr-TR" sz="2400" b="1">
              <a:solidFill>
                <a:schemeClr val="bg1"/>
              </a:solidFill>
              <a:latin typeface="Burbank Big Cd Bd" pitchFamily="50" charset="-94"/>
              <a:ea typeface="STHupo" panose="02010800040101010101" pitchFamily="2" charset="-122"/>
            </a:rPr>
            <a:t>3- </a:t>
          </a:r>
          <a:r>
            <a:rPr lang="tr-TR" sz="1600" b="1">
              <a:solidFill>
                <a:schemeClr val="bg1"/>
              </a:solidFill>
              <a:latin typeface="Burbank Big Cd Bd" pitchFamily="50" charset="-94"/>
              <a:ea typeface="STHupo" panose="02010800040101010101" pitchFamily="2" charset="-122"/>
            </a:rPr>
            <a:t>KULLANICI BİLGİLERİ</a:t>
          </a:r>
        </a:p>
      </xdr:txBody>
    </xdr:sp>
    <xdr:clientData/>
  </xdr:twoCellAnchor>
  <xdr:twoCellAnchor>
    <xdr:from>
      <xdr:col>25</xdr:col>
      <xdr:colOff>154242</xdr:colOff>
      <xdr:row>16</xdr:row>
      <xdr:rowOff>98898</xdr:rowOff>
    </xdr:from>
    <xdr:to>
      <xdr:col>28</xdr:col>
      <xdr:colOff>485774</xdr:colOff>
      <xdr:row>19</xdr:row>
      <xdr:rowOff>108120</xdr:rowOff>
    </xdr:to>
    <xdr:sp macro="" textlink="">
      <xdr:nvSpPr>
        <xdr:cNvPr id="8" name="Dikdörtgen: Köşeleri Yuvarlatılmış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 bwMode="auto">
        <a:xfrm>
          <a:off x="8421942" y="3699348"/>
          <a:ext cx="1731707" cy="494997"/>
        </a:xfrm>
        <a:custGeom>
          <a:avLst/>
          <a:gdLst>
            <a:gd name="connsiteX0" fmla="*/ 0 w 1731707"/>
            <a:gd name="connsiteY0" fmla="*/ 82501 h 494997"/>
            <a:gd name="connsiteX1" fmla="*/ 82501 w 1731707"/>
            <a:gd name="connsiteY1" fmla="*/ 0 h 494997"/>
            <a:gd name="connsiteX2" fmla="*/ 604736 w 1731707"/>
            <a:gd name="connsiteY2" fmla="*/ 0 h 494997"/>
            <a:gd name="connsiteX3" fmla="*/ 1142638 w 1731707"/>
            <a:gd name="connsiteY3" fmla="*/ 0 h 494997"/>
            <a:gd name="connsiteX4" fmla="*/ 1649206 w 1731707"/>
            <a:gd name="connsiteY4" fmla="*/ 0 h 494997"/>
            <a:gd name="connsiteX5" fmla="*/ 1731707 w 1731707"/>
            <a:gd name="connsiteY5" fmla="*/ 82501 h 494997"/>
            <a:gd name="connsiteX6" fmla="*/ 1731707 w 1731707"/>
            <a:gd name="connsiteY6" fmla="*/ 412496 h 494997"/>
            <a:gd name="connsiteX7" fmla="*/ 1649206 w 1731707"/>
            <a:gd name="connsiteY7" fmla="*/ 494997 h 494997"/>
            <a:gd name="connsiteX8" fmla="*/ 1158305 w 1731707"/>
            <a:gd name="connsiteY8" fmla="*/ 494997 h 494997"/>
            <a:gd name="connsiteX9" fmla="*/ 683071 w 1731707"/>
            <a:gd name="connsiteY9" fmla="*/ 494997 h 494997"/>
            <a:gd name="connsiteX10" fmla="*/ 82501 w 1731707"/>
            <a:gd name="connsiteY10" fmla="*/ 494997 h 494997"/>
            <a:gd name="connsiteX11" fmla="*/ 0 w 1731707"/>
            <a:gd name="connsiteY11" fmla="*/ 412496 h 494997"/>
            <a:gd name="connsiteX12" fmla="*/ 0 w 1731707"/>
            <a:gd name="connsiteY12" fmla="*/ 82501 h 49499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731707" h="494997" fill="none" extrusionOk="0">
              <a:moveTo>
                <a:pt x="0" y="82501"/>
              </a:moveTo>
              <a:cubicBezTo>
                <a:pt x="-1282" y="32620"/>
                <a:pt x="28072" y="-10397"/>
                <a:pt x="82501" y="0"/>
              </a:cubicBezTo>
              <a:cubicBezTo>
                <a:pt x="187969" y="-10353"/>
                <a:pt x="405151" y="7136"/>
                <a:pt x="604736" y="0"/>
              </a:cubicBezTo>
              <a:cubicBezTo>
                <a:pt x="804321" y="-7136"/>
                <a:pt x="967870" y="57551"/>
                <a:pt x="1142638" y="0"/>
              </a:cubicBezTo>
              <a:cubicBezTo>
                <a:pt x="1317406" y="-57551"/>
                <a:pt x="1544495" y="32460"/>
                <a:pt x="1649206" y="0"/>
              </a:cubicBezTo>
              <a:cubicBezTo>
                <a:pt x="1698022" y="932"/>
                <a:pt x="1728048" y="36196"/>
                <a:pt x="1731707" y="82501"/>
              </a:cubicBezTo>
              <a:cubicBezTo>
                <a:pt x="1750555" y="229237"/>
                <a:pt x="1692688" y="249689"/>
                <a:pt x="1731707" y="412496"/>
              </a:cubicBezTo>
              <a:cubicBezTo>
                <a:pt x="1722394" y="467453"/>
                <a:pt x="1697736" y="489827"/>
                <a:pt x="1649206" y="494997"/>
              </a:cubicBezTo>
              <a:cubicBezTo>
                <a:pt x="1508184" y="542179"/>
                <a:pt x="1291516" y="453098"/>
                <a:pt x="1158305" y="494997"/>
              </a:cubicBezTo>
              <a:cubicBezTo>
                <a:pt x="1025094" y="536896"/>
                <a:pt x="826536" y="483164"/>
                <a:pt x="683071" y="494997"/>
              </a:cubicBezTo>
              <a:cubicBezTo>
                <a:pt x="539606" y="506830"/>
                <a:pt x="279228" y="454119"/>
                <a:pt x="82501" y="494997"/>
              </a:cubicBezTo>
              <a:cubicBezTo>
                <a:pt x="38574" y="489663"/>
                <a:pt x="-1356" y="464232"/>
                <a:pt x="0" y="412496"/>
              </a:cubicBezTo>
              <a:cubicBezTo>
                <a:pt x="-61" y="322988"/>
                <a:pt x="26430" y="232078"/>
                <a:pt x="0" y="82501"/>
              </a:cubicBezTo>
              <a:close/>
            </a:path>
            <a:path w="1731707" h="494997" stroke="0" extrusionOk="0">
              <a:moveTo>
                <a:pt x="0" y="82501"/>
              </a:moveTo>
              <a:cubicBezTo>
                <a:pt x="4966" y="37799"/>
                <a:pt x="41064" y="-818"/>
                <a:pt x="82501" y="0"/>
              </a:cubicBezTo>
              <a:cubicBezTo>
                <a:pt x="243906" y="-25204"/>
                <a:pt x="403234" y="23007"/>
                <a:pt x="573402" y="0"/>
              </a:cubicBezTo>
              <a:cubicBezTo>
                <a:pt x="743570" y="-23007"/>
                <a:pt x="993894" y="59462"/>
                <a:pt x="1126971" y="0"/>
              </a:cubicBezTo>
              <a:cubicBezTo>
                <a:pt x="1260048" y="-59462"/>
                <a:pt x="1488104" y="54167"/>
                <a:pt x="1649206" y="0"/>
              </a:cubicBezTo>
              <a:cubicBezTo>
                <a:pt x="1683362" y="1317"/>
                <a:pt x="1726911" y="41293"/>
                <a:pt x="1731707" y="82501"/>
              </a:cubicBezTo>
              <a:cubicBezTo>
                <a:pt x="1737339" y="150052"/>
                <a:pt x="1701845" y="326544"/>
                <a:pt x="1731707" y="412496"/>
              </a:cubicBezTo>
              <a:cubicBezTo>
                <a:pt x="1730522" y="463346"/>
                <a:pt x="1689716" y="491544"/>
                <a:pt x="1649206" y="494997"/>
              </a:cubicBezTo>
              <a:cubicBezTo>
                <a:pt x="1445076" y="547294"/>
                <a:pt x="1289738" y="466477"/>
                <a:pt x="1173972" y="494997"/>
              </a:cubicBezTo>
              <a:cubicBezTo>
                <a:pt x="1058206" y="523517"/>
                <a:pt x="796639" y="456664"/>
                <a:pt x="667404" y="494997"/>
              </a:cubicBezTo>
              <a:cubicBezTo>
                <a:pt x="538169" y="533330"/>
                <a:pt x="363235" y="487038"/>
                <a:pt x="82501" y="494997"/>
              </a:cubicBezTo>
              <a:cubicBezTo>
                <a:pt x="29162" y="487900"/>
                <a:pt x="2045" y="453676"/>
                <a:pt x="0" y="412496"/>
              </a:cubicBezTo>
              <a:cubicBezTo>
                <a:pt x="-37177" y="274567"/>
                <a:pt x="18770" y="212663"/>
                <a:pt x="0" y="82501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790708863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800" b="1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  <a:cs typeface="+mn-cs"/>
            </a:rPr>
            <a:t>2.YAZILI NOT GİR</a:t>
          </a:r>
          <a:endParaRPr lang="tr-TR" sz="3600">
            <a:solidFill>
              <a:schemeClr val="bg1"/>
            </a:solidFill>
            <a:effectLst/>
            <a:latin typeface="Burbank Big Cd Bd" pitchFamily="50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25</xdr:col>
      <xdr:colOff>152400</xdr:colOff>
      <xdr:row>12</xdr:row>
      <xdr:rowOff>304800</xdr:rowOff>
    </xdr:from>
    <xdr:to>
      <xdr:col>28</xdr:col>
      <xdr:colOff>485775</xdr:colOff>
      <xdr:row>15</xdr:row>
      <xdr:rowOff>79553</xdr:rowOff>
    </xdr:to>
    <xdr:sp macro="" textlink="">
      <xdr:nvSpPr>
        <xdr:cNvPr id="9" name="Dikdörtgen: Köşeleri Yuvarlatılmış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 bwMode="auto">
        <a:xfrm>
          <a:off x="8420100" y="3019425"/>
          <a:ext cx="1733550" cy="498653"/>
        </a:xfrm>
        <a:custGeom>
          <a:avLst/>
          <a:gdLst>
            <a:gd name="connsiteX0" fmla="*/ 0 w 1733550"/>
            <a:gd name="connsiteY0" fmla="*/ 83110 h 498653"/>
            <a:gd name="connsiteX1" fmla="*/ 83110 w 1733550"/>
            <a:gd name="connsiteY1" fmla="*/ 0 h 498653"/>
            <a:gd name="connsiteX2" fmla="*/ 574207 w 1733550"/>
            <a:gd name="connsiteY2" fmla="*/ 0 h 498653"/>
            <a:gd name="connsiteX3" fmla="*/ 1127997 w 1733550"/>
            <a:gd name="connsiteY3" fmla="*/ 0 h 498653"/>
            <a:gd name="connsiteX4" fmla="*/ 1650440 w 1733550"/>
            <a:gd name="connsiteY4" fmla="*/ 0 h 498653"/>
            <a:gd name="connsiteX5" fmla="*/ 1733550 w 1733550"/>
            <a:gd name="connsiteY5" fmla="*/ 83110 h 498653"/>
            <a:gd name="connsiteX6" fmla="*/ 1733550 w 1733550"/>
            <a:gd name="connsiteY6" fmla="*/ 415543 h 498653"/>
            <a:gd name="connsiteX7" fmla="*/ 1650440 w 1733550"/>
            <a:gd name="connsiteY7" fmla="*/ 498653 h 498653"/>
            <a:gd name="connsiteX8" fmla="*/ 1175017 w 1733550"/>
            <a:gd name="connsiteY8" fmla="*/ 498653 h 498653"/>
            <a:gd name="connsiteX9" fmla="*/ 652573 w 1733550"/>
            <a:gd name="connsiteY9" fmla="*/ 498653 h 498653"/>
            <a:gd name="connsiteX10" fmla="*/ 83110 w 1733550"/>
            <a:gd name="connsiteY10" fmla="*/ 498653 h 498653"/>
            <a:gd name="connsiteX11" fmla="*/ 0 w 1733550"/>
            <a:gd name="connsiteY11" fmla="*/ 415543 h 498653"/>
            <a:gd name="connsiteX12" fmla="*/ 0 w 1733550"/>
            <a:gd name="connsiteY12" fmla="*/ 83110 h 49865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733550" h="498653" fill="none" extrusionOk="0">
              <a:moveTo>
                <a:pt x="0" y="83110"/>
              </a:moveTo>
              <a:cubicBezTo>
                <a:pt x="-1115" y="36574"/>
                <a:pt x="25731" y="2174"/>
                <a:pt x="83110" y="0"/>
              </a:cubicBezTo>
              <a:cubicBezTo>
                <a:pt x="219498" y="-5067"/>
                <a:pt x="422584" y="29779"/>
                <a:pt x="574207" y="0"/>
              </a:cubicBezTo>
              <a:cubicBezTo>
                <a:pt x="725830" y="-29779"/>
                <a:pt x="857191" y="41295"/>
                <a:pt x="1127997" y="0"/>
              </a:cubicBezTo>
              <a:cubicBezTo>
                <a:pt x="1398803" y="-41295"/>
                <a:pt x="1521419" y="7281"/>
                <a:pt x="1650440" y="0"/>
              </a:cubicBezTo>
              <a:cubicBezTo>
                <a:pt x="1704011" y="1399"/>
                <a:pt x="1735298" y="33950"/>
                <a:pt x="1733550" y="83110"/>
              </a:cubicBezTo>
              <a:cubicBezTo>
                <a:pt x="1761849" y="220730"/>
                <a:pt x="1708741" y="260817"/>
                <a:pt x="1733550" y="415543"/>
              </a:cubicBezTo>
              <a:cubicBezTo>
                <a:pt x="1738948" y="454527"/>
                <a:pt x="1687363" y="492775"/>
                <a:pt x="1650440" y="498653"/>
              </a:cubicBezTo>
              <a:cubicBezTo>
                <a:pt x="1534758" y="505286"/>
                <a:pt x="1302635" y="468485"/>
                <a:pt x="1175017" y="498653"/>
              </a:cubicBezTo>
              <a:cubicBezTo>
                <a:pt x="1047399" y="528821"/>
                <a:pt x="887281" y="454610"/>
                <a:pt x="652573" y="498653"/>
              </a:cubicBezTo>
              <a:cubicBezTo>
                <a:pt x="417865" y="542696"/>
                <a:pt x="211517" y="439484"/>
                <a:pt x="83110" y="498653"/>
              </a:cubicBezTo>
              <a:cubicBezTo>
                <a:pt x="46922" y="497303"/>
                <a:pt x="-1345" y="456769"/>
                <a:pt x="0" y="415543"/>
              </a:cubicBezTo>
              <a:cubicBezTo>
                <a:pt x="-36997" y="298775"/>
                <a:pt x="36397" y="187376"/>
                <a:pt x="0" y="83110"/>
              </a:cubicBezTo>
              <a:close/>
            </a:path>
            <a:path w="1733550" h="498653" stroke="0" extrusionOk="0">
              <a:moveTo>
                <a:pt x="0" y="83110"/>
              </a:moveTo>
              <a:cubicBezTo>
                <a:pt x="556" y="29674"/>
                <a:pt x="35562" y="690"/>
                <a:pt x="83110" y="0"/>
              </a:cubicBezTo>
              <a:cubicBezTo>
                <a:pt x="200422" y="-36881"/>
                <a:pt x="353894" y="21478"/>
                <a:pt x="621227" y="0"/>
              </a:cubicBezTo>
              <a:cubicBezTo>
                <a:pt x="888560" y="-21478"/>
                <a:pt x="970511" y="30499"/>
                <a:pt x="1112323" y="0"/>
              </a:cubicBezTo>
              <a:cubicBezTo>
                <a:pt x="1254135" y="-30499"/>
                <a:pt x="1514267" y="2233"/>
                <a:pt x="1650440" y="0"/>
              </a:cubicBezTo>
              <a:cubicBezTo>
                <a:pt x="1692370" y="2717"/>
                <a:pt x="1733291" y="32725"/>
                <a:pt x="1733550" y="83110"/>
              </a:cubicBezTo>
              <a:cubicBezTo>
                <a:pt x="1760547" y="191857"/>
                <a:pt x="1716469" y="301105"/>
                <a:pt x="1733550" y="415543"/>
              </a:cubicBezTo>
              <a:cubicBezTo>
                <a:pt x="1734553" y="459387"/>
                <a:pt x="1696969" y="501437"/>
                <a:pt x="1650440" y="498653"/>
              </a:cubicBezTo>
              <a:cubicBezTo>
                <a:pt x="1479603" y="511980"/>
                <a:pt x="1261944" y="469885"/>
                <a:pt x="1096650" y="498653"/>
              </a:cubicBezTo>
              <a:cubicBezTo>
                <a:pt x="931356" y="527421"/>
                <a:pt x="745961" y="496236"/>
                <a:pt x="589880" y="498653"/>
              </a:cubicBezTo>
              <a:cubicBezTo>
                <a:pt x="433799" y="501070"/>
                <a:pt x="254252" y="494442"/>
                <a:pt x="83110" y="498653"/>
              </a:cubicBezTo>
              <a:cubicBezTo>
                <a:pt x="47522" y="504223"/>
                <a:pt x="-1803" y="471739"/>
                <a:pt x="0" y="415543"/>
              </a:cubicBezTo>
              <a:cubicBezTo>
                <a:pt x="-34060" y="268427"/>
                <a:pt x="14356" y="179690"/>
                <a:pt x="0" y="83110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727351844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000" b="1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  <a:cs typeface="+mn-cs"/>
            </a:rPr>
            <a:t>1.YAZILI NOT GİR</a:t>
          </a:r>
          <a:endParaRPr lang="tr-TR" sz="4000">
            <a:solidFill>
              <a:schemeClr val="bg1"/>
            </a:solidFill>
            <a:effectLst/>
            <a:latin typeface="Burbank Big Cd Bd" pitchFamily="50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25</xdr:col>
      <xdr:colOff>114299</xdr:colOff>
      <xdr:row>7</xdr:row>
      <xdr:rowOff>0</xdr:rowOff>
    </xdr:from>
    <xdr:to>
      <xdr:col>29</xdr:col>
      <xdr:colOff>533399</xdr:colOff>
      <xdr:row>9</xdr:row>
      <xdr:rowOff>66675</xdr:rowOff>
    </xdr:to>
    <xdr:sp macro="" textlink="">
      <xdr:nvSpPr>
        <xdr:cNvPr id="10" name="Dikdörtgen: Köşeleri Yuvarlatılmış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790AD4E-B8B8-4B33-AA4B-A412526DC39E}"/>
            </a:ext>
          </a:extLst>
        </xdr:cNvPr>
        <xdr:cNvSpPr/>
      </xdr:nvSpPr>
      <xdr:spPr bwMode="auto">
        <a:xfrm>
          <a:off x="8381999" y="1533525"/>
          <a:ext cx="2428875" cy="590550"/>
        </a:xfrm>
        <a:custGeom>
          <a:avLst/>
          <a:gdLst>
            <a:gd name="connsiteX0" fmla="*/ 0 w 2428875"/>
            <a:gd name="connsiteY0" fmla="*/ 98427 h 590550"/>
            <a:gd name="connsiteX1" fmla="*/ 98427 w 2428875"/>
            <a:gd name="connsiteY1" fmla="*/ 0 h 590550"/>
            <a:gd name="connsiteX2" fmla="*/ 678752 w 2428875"/>
            <a:gd name="connsiteY2" fmla="*/ 0 h 590550"/>
            <a:gd name="connsiteX3" fmla="*/ 1192117 w 2428875"/>
            <a:gd name="connsiteY3" fmla="*/ 0 h 590550"/>
            <a:gd name="connsiteX4" fmla="*/ 1727802 w 2428875"/>
            <a:gd name="connsiteY4" fmla="*/ 0 h 590550"/>
            <a:gd name="connsiteX5" fmla="*/ 2330448 w 2428875"/>
            <a:gd name="connsiteY5" fmla="*/ 0 h 590550"/>
            <a:gd name="connsiteX6" fmla="*/ 2428875 w 2428875"/>
            <a:gd name="connsiteY6" fmla="*/ 98427 h 590550"/>
            <a:gd name="connsiteX7" fmla="*/ 2428875 w 2428875"/>
            <a:gd name="connsiteY7" fmla="*/ 492123 h 590550"/>
            <a:gd name="connsiteX8" fmla="*/ 2330448 w 2428875"/>
            <a:gd name="connsiteY8" fmla="*/ 590550 h 590550"/>
            <a:gd name="connsiteX9" fmla="*/ 1839403 w 2428875"/>
            <a:gd name="connsiteY9" fmla="*/ 590550 h 590550"/>
            <a:gd name="connsiteX10" fmla="*/ 1303718 w 2428875"/>
            <a:gd name="connsiteY10" fmla="*/ 590550 h 590550"/>
            <a:gd name="connsiteX11" fmla="*/ 745713 w 2428875"/>
            <a:gd name="connsiteY11" fmla="*/ 590550 h 590550"/>
            <a:gd name="connsiteX12" fmla="*/ 98427 w 2428875"/>
            <a:gd name="connsiteY12" fmla="*/ 590550 h 590550"/>
            <a:gd name="connsiteX13" fmla="*/ 0 w 2428875"/>
            <a:gd name="connsiteY13" fmla="*/ 492123 h 590550"/>
            <a:gd name="connsiteX14" fmla="*/ 0 w 2428875"/>
            <a:gd name="connsiteY14" fmla="*/ 98427 h 5905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428875" h="590550" fill="none" extrusionOk="0">
              <a:moveTo>
                <a:pt x="0" y="98427"/>
              </a:moveTo>
              <a:cubicBezTo>
                <a:pt x="-13220" y="44032"/>
                <a:pt x="33347" y="-383"/>
                <a:pt x="98427" y="0"/>
              </a:cubicBezTo>
              <a:cubicBezTo>
                <a:pt x="281118" y="-18055"/>
                <a:pt x="525912" y="11266"/>
                <a:pt x="678752" y="0"/>
              </a:cubicBezTo>
              <a:cubicBezTo>
                <a:pt x="831593" y="-11266"/>
                <a:pt x="992362" y="36978"/>
                <a:pt x="1192117" y="0"/>
              </a:cubicBezTo>
              <a:cubicBezTo>
                <a:pt x="1391873" y="-36978"/>
                <a:pt x="1479678" y="24299"/>
                <a:pt x="1727802" y="0"/>
              </a:cubicBezTo>
              <a:cubicBezTo>
                <a:pt x="1975926" y="-24299"/>
                <a:pt x="2033916" y="40964"/>
                <a:pt x="2330448" y="0"/>
              </a:cubicBezTo>
              <a:cubicBezTo>
                <a:pt x="2398897" y="-5622"/>
                <a:pt x="2420115" y="49753"/>
                <a:pt x="2428875" y="98427"/>
              </a:cubicBezTo>
              <a:cubicBezTo>
                <a:pt x="2444441" y="178639"/>
                <a:pt x="2417908" y="368405"/>
                <a:pt x="2428875" y="492123"/>
              </a:cubicBezTo>
              <a:cubicBezTo>
                <a:pt x="2413384" y="546911"/>
                <a:pt x="2383484" y="588958"/>
                <a:pt x="2330448" y="590550"/>
              </a:cubicBezTo>
              <a:cubicBezTo>
                <a:pt x="2192940" y="591434"/>
                <a:pt x="2003778" y="552286"/>
                <a:pt x="1839403" y="590550"/>
              </a:cubicBezTo>
              <a:cubicBezTo>
                <a:pt x="1675028" y="628814"/>
                <a:pt x="1549535" y="586480"/>
                <a:pt x="1303718" y="590550"/>
              </a:cubicBezTo>
              <a:cubicBezTo>
                <a:pt x="1057902" y="594620"/>
                <a:pt x="945870" y="565094"/>
                <a:pt x="745713" y="590550"/>
              </a:cubicBezTo>
              <a:cubicBezTo>
                <a:pt x="545557" y="616006"/>
                <a:pt x="357128" y="527432"/>
                <a:pt x="98427" y="590550"/>
              </a:cubicBezTo>
              <a:cubicBezTo>
                <a:pt x="41899" y="600930"/>
                <a:pt x="-5366" y="547441"/>
                <a:pt x="0" y="492123"/>
              </a:cubicBezTo>
              <a:cubicBezTo>
                <a:pt x="-36421" y="381350"/>
                <a:pt x="36644" y="259775"/>
                <a:pt x="0" y="98427"/>
              </a:cubicBezTo>
              <a:close/>
            </a:path>
            <a:path w="2428875" h="590550" stroke="0" extrusionOk="0">
              <a:moveTo>
                <a:pt x="0" y="98427"/>
              </a:moveTo>
              <a:cubicBezTo>
                <a:pt x="105" y="47162"/>
                <a:pt x="35762" y="7071"/>
                <a:pt x="98427" y="0"/>
              </a:cubicBezTo>
              <a:cubicBezTo>
                <a:pt x="244796" y="-6292"/>
                <a:pt x="415696" y="18170"/>
                <a:pt x="634112" y="0"/>
              </a:cubicBezTo>
              <a:cubicBezTo>
                <a:pt x="852529" y="-18170"/>
                <a:pt x="1007920" y="19613"/>
                <a:pt x="1192117" y="0"/>
              </a:cubicBezTo>
              <a:cubicBezTo>
                <a:pt x="1376315" y="-19613"/>
                <a:pt x="1515211" y="2987"/>
                <a:pt x="1705482" y="0"/>
              </a:cubicBezTo>
              <a:cubicBezTo>
                <a:pt x="1895754" y="-2987"/>
                <a:pt x="2088600" y="11537"/>
                <a:pt x="2330448" y="0"/>
              </a:cubicBezTo>
              <a:cubicBezTo>
                <a:pt x="2385251" y="-7695"/>
                <a:pt x="2423706" y="46200"/>
                <a:pt x="2428875" y="98427"/>
              </a:cubicBezTo>
              <a:cubicBezTo>
                <a:pt x="2466344" y="186497"/>
                <a:pt x="2425960" y="369214"/>
                <a:pt x="2428875" y="492123"/>
              </a:cubicBezTo>
              <a:cubicBezTo>
                <a:pt x="2426031" y="561306"/>
                <a:pt x="2384387" y="584291"/>
                <a:pt x="2330448" y="590550"/>
              </a:cubicBezTo>
              <a:cubicBezTo>
                <a:pt x="2036606" y="611656"/>
                <a:pt x="1873355" y="525992"/>
                <a:pt x="1727802" y="590550"/>
              </a:cubicBezTo>
              <a:cubicBezTo>
                <a:pt x="1582249" y="655108"/>
                <a:pt x="1296610" y="555193"/>
                <a:pt x="1147477" y="590550"/>
              </a:cubicBezTo>
              <a:cubicBezTo>
                <a:pt x="998344" y="625907"/>
                <a:pt x="479986" y="530862"/>
                <a:pt x="98427" y="590550"/>
              </a:cubicBezTo>
              <a:cubicBezTo>
                <a:pt x="51891" y="589773"/>
                <a:pt x="-8088" y="556302"/>
                <a:pt x="0" y="492123"/>
              </a:cubicBezTo>
              <a:cubicBezTo>
                <a:pt x="-13562" y="369674"/>
                <a:pt x="39274" y="284292"/>
                <a:pt x="0" y="98427"/>
              </a:cubicBezTo>
              <a:close/>
            </a:path>
          </a:pathLst>
        </a:custGeom>
        <a:solidFill>
          <a:srgbClr val="FF000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14980758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800" b="1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  <a:cs typeface="+mn-cs"/>
            </a:rPr>
            <a:t>4-SENARYO BAREMİ</a:t>
          </a:r>
          <a:endParaRPr lang="tr-TR" sz="2800">
            <a:solidFill>
              <a:schemeClr val="bg1"/>
            </a:solidFill>
            <a:effectLst/>
            <a:latin typeface="Burbank Big Cd Bd" pitchFamily="50" charset="-94"/>
            <a:ea typeface="STHupo" panose="02010800040101010101" pitchFamily="2" charset="-122"/>
          </a:endParaRPr>
        </a:p>
      </xdr:txBody>
    </xdr:sp>
    <xdr:clientData/>
  </xdr:twoCellAnchor>
  <xdr:oneCellAnchor>
    <xdr:from>
      <xdr:col>21</xdr:col>
      <xdr:colOff>252669</xdr:colOff>
      <xdr:row>19</xdr:row>
      <xdr:rowOff>133350</xdr:rowOff>
    </xdr:from>
    <xdr:ext cx="3495949" cy="479251"/>
    <xdr:pic>
      <xdr:nvPicPr>
        <xdr:cNvPr id="11" name="Resim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E080EEB-1687-4FF9-82E4-1A86FD1EB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5894" y="4219575"/>
          <a:ext cx="3495949" cy="479251"/>
        </a:xfrm>
        <a:prstGeom prst="rect">
          <a:avLst/>
        </a:prstGeom>
      </xdr:spPr>
    </xdr:pic>
    <xdr:clientData/>
  </xdr:oneCellAnchor>
  <xdr:oneCellAnchor>
    <xdr:from>
      <xdr:col>10</xdr:col>
      <xdr:colOff>193321</xdr:colOff>
      <xdr:row>19</xdr:row>
      <xdr:rowOff>133350</xdr:rowOff>
    </xdr:from>
    <xdr:ext cx="3495949" cy="479251"/>
    <xdr:pic>
      <xdr:nvPicPr>
        <xdr:cNvPr id="13" name="Resim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9E1547F-6BD4-4C28-A2A1-D7B7D9389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8971" y="4219575"/>
          <a:ext cx="3495949" cy="47925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133350</xdr:rowOff>
    </xdr:from>
    <xdr:ext cx="3495949" cy="479251"/>
    <xdr:pic>
      <xdr:nvPicPr>
        <xdr:cNvPr id="14" name="Resim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53F77D0-83D6-46C1-9D0F-943B1F6B7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19575"/>
          <a:ext cx="3495949" cy="479251"/>
        </a:xfrm>
        <a:prstGeom prst="rect">
          <a:avLst/>
        </a:prstGeom>
      </xdr:spPr>
    </xdr:pic>
    <xdr:clientData/>
  </xdr:oneCellAnchor>
  <xdr:oneCellAnchor>
    <xdr:from>
      <xdr:col>8</xdr:col>
      <xdr:colOff>133350</xdr:colOff>
      <xdr:row>13</xdr:row>
      <xdr:rowOff>85725</xdr:rowOff>
    </xdr:from>
    <xdr:ext cx="3495949" cy="479251"/>
    <xdr:pic>
      <xdr:nvPicPr>
        <xdr:cNvPr id="18" name="Resim 1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B252845-592C-4079-A508-1B38EEE3B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50" y="3124200"/>
          <a:ext cx="3495949" cy="479251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57264</xdr:colOff>
      <xdr:row>6</xdr:row>
      <xdr:rowOff>91399</xdr:rowOff>
    </xdr:from>
    <xdr:to>
      <xdr:col>13</xdr:col>
      <xdr:colOff>185854</xdr:colOff>
      <xdr:row>7</xdr:row>
      <xdr:rowOff>232316</xdr:rowOff>
    </xdr:to>
    <xdr:sp macro="" textlink="">
      <xdr:nvSpPr>
        <xdr:cNvPr id="3" name="Dikdörtgen: Köşeleri Yuvarlatılmış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 bwMode="auto">
        <a:xfrm>
          <a:off x="11766044" y="2205484"/>
          <a:ext cx="1940664" cy="524241"/>
        </a:xfrm>
        <a:custGeom>
          <a:avLst/>
          <a:gdLst>
            <a:gd name="connsiteX0" fmla="*/ 0 w 1940664"/>
            <a:gd name="connsiteY0" fmla="*/ 87375 h 524241"/>
            <a:gd name="connsiteX1" fmla="*/ 87375 w 1940664"/>
            <a:gd name="connsiteY1" fmla="*/ 0 h 524241"/>
            <a:gd name="connsiteX2" fmla="*/ 711331 w 1940664"/>
            <a:gd name="connsiteY2" fmla="*/ 0 h 524241"/>
            <a:gd name="connsiteX3" fmla="*/ 1246992 w 1940664"/>
            <a:gd name="connsiteY3" fmla="*/ 0 h 524241"/>
            <a:gd name="connsiteX4" fmla="*/ 1853289 w 1940664"/>
            <a:gd name="connsiteY4" fmla="*/ 0 h 524241"/>
            <a:gd name="connsiteX5" fmla="*/ 1940664 w 1940664"/>
            <a:gd name="connsiteY5" fmla="*/ 87375 h 524241"/>
            <a:gd name="connsiteX6" fmla="*/ 1940664 w 1940664"/>
            <a:gd name="connsiteY6" fmla="*/ 436866 h 524241"/>
            <a:gd name="connsiteX7" fmla="*/ 1853289 w 1940664"/>
            <a:gd name="connsiteY7" fmla="*/ 524241 h 524241"/>
            <a:gd name="connsiteX8" fmla="*/ 1264651 w 1940664"/>
            <a:gd name="connsiteY8" fmla="*/ 524241 h 524241"/>
            <a:gd name="connsiteX9" fmla="*/ 640695 w 1940664"/>
            <a:gd name="connsiteY9" fmla="*/ 524241 h 524241"/>
            <a:gd name="connsiteX10" fmla="*/ 87375 w 1940664"/>
            <a:gd name="connsiteY10" fmla="*/ 524241 h 524241"/>
            <a:gd name="connsiteX11" fmla="*/ 0 w 1940664"/>
            <a:gd name="connsiteY11" fmla="*/ 436866 h 524241"/>
            <a:gd name="connsiteX12" fmla="*/ 0 w 1940664"/>
            <a:gd name="connsiteY12" fmla="*/ 87375 h 52424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940664" h="524241" fill="none" extrusionOk="0">
              <a:moveTo>
                <a:pt x="0" y="87375"/>
              </a:moveTo>
              <a:cubicBezTo>
                <a:pt x="2220" y="38589"/>
                <a:pt x="33389" y="-7951"/>
                <a:pt x="87375" y="0"/>
              </a:cubicBezTo>
              <a:cubicBezTo>
                <a:pt x="385038" y="-70075"/>
                <a:pt x="441063" y="73958"/>
                <a:pt x="711331" y="0"/>
              </a:cubicBezTo>
              <a:cubicBezTo>
                <a:pt x="981599" y="-73958"/>
                <a:pt x="1107244" y="40619"/>
                <a:pt x="1246992" y="0"/>
              </a:cubicBezTo>
              <a:cubicBezTo>
                <a:pt x="1386740" y="-40619"/>
                <a:pt x="1656859" y="41305"/>
                <a:pt x="1853289" y="0"/>
              </a:cubicBezTo>
              <a:cubicBezTo>
                <a:pt x="1902945" y="-11947"/>
                <a:pt x="1942156" y="26105"/>
                <a:pt x="1940664" y="87375"/>
              </a:cubicBezTo>
              <a:cubicBezTo>
                <a:pt x="1961353" y="224384"/>
                <a:pt x="1933261" y="339994"/>
                <a:pt x="1940664" y="436866"/>
              </a:cubicBezTo>
              <a:cubicBezTo>
                <a:pt x="1929762" y="476973"/>
                <a:pt x="1906069" y="519474"/>
                <a:pt x="1853289" y="524241"/>
              </a:cubicBezTo>
              <a:cubicBezTo>
                <a:pt x="1583868" y="529680"/>
                <a:pt x="1549044" y="478820"/>
                <a:pt x="1264651" y="524241"/>
              </a:cubicBezTo>
              <a:cubicBezTo>
                <a:pt x="980258" y="569662"/>
                <a:pt x="806080" y="460790"/>
                <a:pt x="640695" y="524241"/>
              </a:cubicBezTo>
              <a:cubicBezTo>
                <a:pt x="475310" y="587692"/>
                <a:pt x="309220" y="475744"/>
                <a:pt x="87375" y="524241"/>
              </a:cubicBezTo>
              <a:cubicBezTo>
                <a:pt x="45163" y="512163"/>
                <a:pt x="-1219" y="485750"/>
                <a:pt x="0" y="436866"/>
              </a:cubicBezTo>
              <a:cubicBezTo>
                <a:pt x="-2674" y="355935"/>
                <a:pt x="41670" y="168235"/>
                <a:pt x="0" y="87375"/>
              </a:cubicBezTo>
              <a:close/>
            </a:path>
            <a:path w="1940664" h="524241" stroke="0" extrusionOk="0">
              <a:moveTo>
                <a:pt x="0" y="87375"/>
              </a:moveTo>
              <a:cubicBezTo>
                <a:pt x="2770" y="41121"/>
                <a:pt x="47686" y="-7325"/>
                <a:pt x="87375" y="0"/>
              </a:cubicBezTo>
              <a:cubicBezTo>
                <a:pt x="378414" y="-68189"/>
                <a:pt x="432850" y="56722"/>
                <a:pt x="693672" y="0"/>
              </a:cubicBezTo>
              <a:cubicBezTo>
                <a:pt x="954494" y="-56722"/>
                <a:pt x="1129210" y="10990"/>
                <a:pt x="1282310" y="0"/>
              </a:cubicBezTo>
              <a:cubicBezTo>
                <a:pt x="1435410" y="-10990"/>
                <a:pt x="1697361" y="44011"/>
                <a:pt x="1853289" y="0"/>
              </a:cubicBezTo>
              <a:cubicBezTo>
                <a:pt x="1908622" y="-5678"/>
                <a:pt x="1931341" y="48383"/>
                <a:pt x="1940664" y="87375"/>
              </a:cubicBezTo>
              <a:cubicBezTo>
                <a:pt x="1980760" y="229122"/>
                <a:pt x="1902002" y="351828"/>
                <a:pt x="1940664" y="436866"/>
              </a:cubicBezTo>
              <a:cubicBezTo>
                <a:pt x="1948281" y="473396"/>
                <a:pt x="1894668" y="536946"/>
                <a:pt x="1853289" y="524241"/>
              </a:cubicBezTo>
              <a:cubicBezTo>
                <a:pt x="1595352" y="558392"/>
                <a:pt x="1405183" y="514371"/>
                <a:pt x="1282310" y="524241"/>
              </a:cubicBezTo>
              <a:cubicBezTo>
                <a:pt x="1159437" y="534111"/>
                <a:pt x="870700" y="476486"/>
                <a:pt x="711331" y="524241"/>
              </a:cubicBezTo>
              <a:cubicBezTo>
                <a:pt x="551962" y="571996"/>
                <a:pt x="260679" y="510278"/>
                <a:pt x="87375" y="524241"/>
              </a:cubicBezTo>
              <a:cubicBezTo>
                <a:pt x="30677" y="522560"/>
                <a:pt x="3898" y="491268"/>
                <a:pt x="0" y="436866"/>
              </a:cubicBezTo>
              <a:cubicBezTo>
                <a:pt x="-27146" y="333066"/>
                <a:pt x="22852" y="215586"/>
                <a:pt x="0" y="87375"/>
              </a:cubicBezTo>
              <a:close/>
            </a:path>
          </a:pathLst>
        </a:cu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71171043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glow rad="101600">
            <a:schemeClr val="tx1">
              <a:lumMod val="95000"/>
              <a:lumOff val="5000"/>
              <a:alpha val="60000"/>
            </a:schemeClr>
          </a:glow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000" b="1">
              <a:solidFill>
                <a:schemeClr val="bg1"/>
              </a:solidFill>
              <a:effectLst/>
              <a:latin typeface="Burbank Big Condensed" pitchFamily="2" charset="-94"/>
            </a:rPr>
            <a:t>4-SENARYO</a:t>
          </a:r>
          <a:r>
            <a:rPr lang="tr-TR" sz="2000" b="1" baseline="0">
              <a:solidFill>
                <a:schemeClr val="bg1"/>
              </a:solidFill>
              <a:effectLst/>
              <a:latin typeface="Burbank Big Condensed" pitchFamily="2" charset="-94"/>
            </a:rPr>
            <a:t> BAREMİ</a:t>
          </a:r>
          <a:endParaRPr lang="tr-TR" sz="2000" b="1">
            <a:solidFill>
              <a:schemeClr val="bg1"/>
            </a:solidFill>
            <a:effectLst/>
            <a:latin typeface="Burbank Big Condensed" pitchFamily="2" charset="-94"/>
          </a:endParaRPr>
        </a:p>
      </xdr:txBody>
    </xdr:sp>
    <xdr:clientData/>
  </xdr:twoCellAnchor>
  <xdr:oneCellAnchor>
    <xdr:from>
      <xdr:col>10</xdr:col>
      <xdr:colOff>399565</xdr:colOff>
      <xdr:row>0</xdr:row>
      <xdr:rowOff>44802</xdr:rowOff>
    </xdr:from>
    <xdr:ext cx="1353141" cy="1293555"/>
    <xdr:pic>
      <xdr:nvPicPr>
        <xdr:cNvPr id="4" name="Resim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8345" y="44802"/>
          <a:ext cx="1353141" cy="1293555"/>
        </a:xfrm>
        <a:prstGeom prst="rect">
          <a:avLst/>
        </a:prstGeom>
      </xdr:spPr>
    </xdr:pic>
    <xdr:clientData/>
  </xdr:oneCellAnchor>
  <xdr:twoCellAnchor>
    <xdr:from>
      <xdr:col>10</xdr:col>
      <xdr:colOff>34530</xdr:colOff>
      <xdr:row>4</xdr:row>
      <xdr:rowOff>116158</xdr:rowOff>
    </xdr:from>
    <xdr:to>
      <xdr:col>13</xdr:col>
      <xdr:colOff>209086</xdr:colOff>
      <xdr:row>5</xdr:row>
      <xdr:rowOff>278780</xdr:rowOff>
    </xdr:to>
    <xdr:sp macro="" textlink="">
      <xdr:nvSpPr>
        <xdr:cNvPr id="5" name="Dikdörtgen: Köşeleri Yuvarlatılmış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 bwMode="auto">
        <a:xfrm>
          <a:off x="11743310" y="1463597"/>
          <a:ext cx="1986630" cy="545945"/>
        </a:xfrm>
        <a:custGeom>
          <a:avLst/>
          <a:gdLst>
            <a:gd name="connsiteX0" fmla="*/ 0 w 1986630"/>
            <a:gd name="connsiteY0" fmla="*/ 90993 h 545945"/>
            <a:gd name="connsiteX1" fmla="*/ 90993 w 1986630"/>
            <a:gd name="connsiteY1" fmla="*/ 0 h 545945"/>
            <a:gd name="connsiteX2" fmla="*/ 560200 w 1986630"/>
            <a:gd name="connsiteY2" fmla="*/ 0 h 545945"/>
            <a:gd name="connsiteX3" fmla="*/ 1029408 w 1986630"/>
            <a:gd name="connsiteY3" fmla="*/ 0 h 545945"/>
            <a:gd name="connsiteX4" fmla="*/ 1498615 w 1986630"/>
            <a:gd name="connsiteY4" fmla="*/ 0 h 545945"/>
            <a:gd name="connsiteX5" fmla="*/ 1895637 w 1986630"/>
            <a:gd name="connsiteY5" fmla="*/ 0 h 545945"/>
            <a:gd name="connsiteX6" fmla="*/ 1986630 w 1986630"/>
            <a:gd name="connsiteY6" fmla="*/ 90993 h 545945"/>
            <a:gd name="connsiteX7" fmla="*/ 1986630 w 1986630"/>
            <a:gd name="connsiteY7" fmla="*/ 454952 h 545945"/>
            <a:gd name="connsiteX8" fmla="*/ 1895637 w 1986630"/>
            <a:gd name="connsiteY8" fmla="*/ 545945 h 545945"/>
            <a:gd name="connsiteX9" fmla="*/ 1462522 w 1986630"/>
            <a:gd name="connsiteY9" fmla="*/ 545945 h 545945"/>
            <a:gd name="connsiteX10" fmla="*/ 1011361 w 1986630"/>
            <a:gd name="connsiteY10" fmla="*/ 545945 h 545945"/>
            <a:gd name="connsiteX11" fmla="*/ 542154 w 1986630"/>
            <a:gd name="connsiteY11" fmla="*/ 545945 h 545945"/>
            <a:gd name="connsiteX12" fmla="*/ 90993 w 1986630"/>
            <a:gd name="connsiteY12" fmla="*/ 545945 h 545945"/>
            <a:gd name="connsiteX13" fmla="*/ 0 w 1986630"/>
            <a:gd name="connsiteY13" fmla="*/ 454952 h 545945"/>
            <a:gd name="connsiteX14" fmla="*/ 0 w 1986630"/>
            <a:gd name="connsiteY14" fmla="*/ 90993 h 54594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1986630" h="545945" fill="none" extrusionOk="0">
              <a:moveTo>
                <a:pt x="0" y="90993"/>
              </a:moveTo>
              <a:cubicBezTo>
                <a:pt x="2953" y="43111"/>
                <a:pt x="45326" y="-5159"/>
                <a:pt x="90993" y="0"/>
              </a:cubicBezTo>
              <a:cubicBezTo>
                <a:pt x="195984" y="-44692"/>
                <a:pt x="334674" y="4906"/>
                <a:pt x="560200" y="0"/>
              </a:cubicBezTo>
              <a:cubicBezTo>
                <a:pt x="785726" y="-4906"/>
                <a:pt x="882990" y="53038"/>
                <a:pt x="1029408" y="0"/>
              </a:cubicBezTo>
              <a:cubicBezTo>
                <a:pt x="1175826" y="-53038"/>
                <a:pt x="1370416" y="52223"/>
                <a:pt x="1498615" y="0"/>
              </a:cubicBezTo>
              <a:cubicBezTo>
                <a:pt x="1626814" y="-52223"/>
                <a:pt x="1753050" y="22390"/>
                <a:pt x="1895637" y="0"/>
              </a:cubicBezTo>
              <a:cubicBezTo>
                <a:pt x="1952527" y="6507"/>
                <a:pt x="1984657" y="40575"/>
                <a:pt x="1986630" y="90993"/>
              </a:cubicBezTo>
              <a:cubicBezTo>
                <a:pt x="2014164" y="185171"/>
                <a:pt x="1949710" y="308275"/>
                <a:pt x="1986630" y="454952"/>
              </a:cubicBezTo>
              <a:cubicBezTo>
                <a:pt x="1982347" y="504079"/>
                <a:pt x="1951090" y="542403"/>
                <a:pt x="1895637" y="545945"/>
              </a:cubicBezTo>
              <a:cubicBezTo>
                <a:pt x="1714562" y="553883"/>
                <a:pt x="1551389" y="538285"/>
                <a:pt x="1462522" y="545945"/>
              </a:cubicBezTo>
              <a:cubicBezTo>
                <a:pt x="1373656" y="553605"/>
                <a:pt x="1220542" y="531666"/>
                <a:pt x="1011361" y="545945"/>
              </a:cubicBezTo>
              <a:cubicBezTo>
                <a:pt x="802180" y="560224"/>
                <a:pt x="714043" y="523793"/>
                <a:pt x="542154" y="545945"/>
              </a:cubicBezTo>
              <a:cubicBezTo>
                <a:pt x="370265" y="568097"/>
                <a:pt x="315987" y="536087"/>
                <a:pt x="90993" y="545945"/>
              </a:cubicBezTo>
              <a:cubicBezTo>
                <a:pt x="35589" y="556360"/>
                <a:pt x="12267" y="508506"/>
                <a:pt x="0" y="454952"/>
              </a:cubicBezTo>
              <a:cubicBezTo>
                <a:pt x="-27749" y="299744"/>
                <a:pt x="27086" y="247193"/>
                <a:pt x="0" y="90993"/>
              </a:cubicBezTo>
              <a:close/>
            </a:path>
            <a:path w="1986630" h="545945" stroke="0" extrusionOk="0">
              <a:moveTo>
                <a:pt x="0" y="90993"/>
              </a:moveTo>
              <a:cubicBezTo>
                <a:pt x="558" y="43220"/>
                <a:pt x="43719" y="8577"/>
                <a:pt x="90993" y="0"/>
              </a:cubicBezTo>
              <a:cubicBezTo>
                <a:pt x="194752" y="-46048"/>
                <a:pt x="329480" y="36244"/>
                <a:pt x="524108" y="0"/>
              </a:cubicBezTo>
              <a:cubicBezTo>
                <a:pt x="718737" y="-36244"/>
                <a:pt x="788328" y="43122"/>
                <a:pt x="921129" y="0"/>
              </a:cubicBezTo>
              <a:cubicBezTo>
                <a:pt x="1053930" y="-43122"/>
                <a:pt x="1226390" y="15925"/>
                <a:pt x="1336197" y="0"/>
              </a:cubicBezTo>
              <a:cubicBezTo>
                <a:pt x="1446004" y="-15925"/>
                <a:pt x="1650456" y="23339"/>
                <a:pt x="1895637" y="0"/>
              </a:cubicBezTo>
              <a:cubicBezTo>
                <a:pt x="1948352" y="6971"/>
                <a:pt x="1984039" y="35564"/>
                <a:pt x="1986630" y="90993"/>
              </a:cubicBezTo>
              <a:cubicBezTo>
                <a:pt x="2019201" y="189536"/>
                <a:pt x="1949140" y="300601"/>
                <a:pt x="1986630" y="454952"/>
              </a:cubicBezTo>
              <a:cubicBezTo>
                <a:pt x="1979102" y="500590"/>
                <a:pt x="1940376" y="537824"/>
                <a:pt x="1895637" y="545945"/>
              </a:cubicBezTo>
              <a:cubicBezTo>
                <a:pt x="1728422" y="572960"/>
                <a:pt x="1588812" y="515509"/>
                <a:pt x="1444476" y="545945"/>
              </a:cubicBezTo>
              <a:cubicBezTo>
                <a:pt x="1300140" y="576381"/>
                <a:pt x="1191180" y="542517"/>
                <a:pt x="1029408" y="545945"/>
              </a:cubicBezTo>
              <a:cubicBezTo>
                <a:pt x="867636" y="549373"/>
                <a:pt x="715267" y="515021"/>
                <a:pt x="632386" y="545945"/>
              </a:cubicBezTo>
              <a:cubicBezTo>
                <a:pt x="549505" y="576869"/>
                <a:pt x="343306" y="541071"/>
                <a:pt x="90993" y="545945"/>
              </a:cubicBezTo>
              <a:cubicBezTo>
                <a:pt x="45058" y="543487"/>
                <a:pt x="3720" y="507233"/>
                <a:pt x="0" y="454952"/>
              </a:cubicBezTo>
              <a:cubicBezTo>
                <a:pt x="-16358" y="347199"/>
                <a:pt x="82" y="201988"/>
                <a:pt x="0" y="90993"/>
              </a:cubicBezTo>
              <a:close/>
            </a:path>
          </a:pathLst>
        </a:cu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45237263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glow rad="101600">
            <a:schemeClr val="tx1">
              <a:lumMod val="95000"/>
              <a:lumOff val="5000"/>
              <a:alpha val="60000"/>
            </a:schemeClr>
          </a:glow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200" b="1">
              <a:solidFill>
                <a:schemeClr val="bg1"/>
              </a:solidFill>
              <a:effectLst/>
              <a:latin typeface="Burbank Big Condensed" pitchFamily="2" charset="-94"/>
            </a:rPr>
            <a:t>ANASAYFA</a:t>
          </a:r>
        </a:p>
      </xdr:txBody>
    </xdr:sp>
    <xdr:clientData/>
  </xdr:twoCellAnchor>
  <xdr:twoCellAnchor>
    <xdr:from>
      <xdr:col>10</xdr:col>
      <xdr:colOff>50677</xdr:colOff>
      <xdr:row>11</xdr:row>
      <xdr:rowOff>311830</xdr:rowOff>
    </xdr:from>
    <xdr:to>
      <xdr:col>13</xdr:col>
      <xdr:colOff>220700</xdr:colOff>
      <xdr:row>13</xdr:row>
      <xdr:rowOff>46464</xdr:rowOff>
    </xdr:to>
    <xdr:sp macro="" textlink="">
      <xdr:nvSpPr>
        <xdr:cNvPr id="6" name="Dikdörtgen: Köşeleri Yuvarlatılmış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 bwMode="auto">
        <a:xfrm>
          <a:off x="11759457" y="4342531"/>
          <a:ext cx="1982097" cy="501281"/>
        </a:xfrm>
        <a:custGeom>
          <a:avLst/>
          <a:gdLst>
            <a:gd name="connsiteX0" fmla="*/ 0 w 1982097"/>
            <a:gd name="connsiteY0" fmla="*/ 83549 h 501281"/>
            <a:gd name="connsiteX1" fmla="*/ 83549 w 1982097"/>
            <a:gd name="connsiteY1" fmla="*/ 0 h 501281"/>
            <a:gd name="connsiteX2" fmla="*/ 500999 w 1982097"/>
            <a:gd name="connsiteY2" fmla="*/ 0 h 501281"/>
            <a:gd name="connsiteX3" fmla="*/ 972899 w 1982097"/>
            <a:gd name="connsiteY3" fmla="*/ 0 h 501281"/>
            <a:gd name="connsiteX4" fmla="*/ 1408498 w 1982097"/>
            <a:gd name="connsiteY4" fmla="*/ 0 h 501281"/>
            <a:gd name="connsiteX5" fmla="*/ 1898548 w 1982097"/>
            <a:gd name="connsiteY5" fmla="*/ 0 h 501281"/>
            <a:gd name="connsiteX6" fmla="*/ 1982097 w 1982097"/>
            <a:gd name="connsiteY6" fmla="*/ 83549 h 501281"/>
            <a:gd name="connsiteX7" fmla="*/ 1982097 w 1982097"/>
            <a:gd name="connsiteY7" fmla="*/ 417732 h 501281"/>
            <a:gd name="connsiteX8" fmla="*/ 1898548 w 1982097"/>
            <a:gd name="connsiteY8" fmla="*/ 501281 h 501281"/>
            <a:gd name="connsiteX9" fmla="*/ 1462948 w 1982097"/>
            <a:gd name="connsiteY9" fmla="*/ 501281 h 501281"/>
            <a:gd name="connsiteX10" fmla="*/ 1027348 w 1982097"/>
            <a:gd name="connsiteY10" fmla="*/ 501281 h 501281"/>
            <a:gd name="connsiteX11" fmla="*/ 628049 w 1982097"/>
            <a:gd name="connsiteY11" fmla="*/ 501281 h 501281"/>
            <a:gd name="connsiteX12" fmla="*/ 83549 w 1982097"/>
            <a:gd name="connsiteY12" fmla="*/ 501281 h 501281"/>
            <a:gd name="connsiteX13" fmla="*/ 0 w 1982097"/>
            <a:gd name="connsiteY13" fmla="*/ 417732 h 501281"/>
            <a:gd name="connsiteX14" fmla="*/ 0 w 1982097"/>
            <a:gd name="connsiteY14" fmla="*/ 83549 h 50128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1982097" h="501281" fill="none" extrusionOk="0">
              <a:moveTo>
                <a:pt x="0" y="83549"/>
              </a:moveTo>
              <a:cubicBezTo>
                <a:pt x="-7253" y="39735"/>
                <a:pt x="43123" y="1531"/>
                <a:pt x="83549" y="0"/>
              </a:cubicBezTo>
              <a:cubicBezTo>
                <a:pt x="171601" y="-11219"/>
                <a:pt x="404778" y="14711"/>
                <a:pt x="500999" y="0"/>
              </a:cubicBezTo>
              <a:cubicBezTo>
                <a:pt x="597220" y="-14711"/>
                <a:pt x="842344" y="20595"/>
                <a:pt x="972899" y="0"/>
              </a:cubicBezTo>
              <a:cubicBezTo>
                <a:pt x="1103454" y="-20595"/>
                <a:pt x="1234380" y="5445"/>
                <a:pt x="1408498" y="0"/>
              </a:cubicBezTo>
              <a:cubicBezTo>
                <a:pt x="1582616" y="-5445"/>
                <a:pt x="1790387" y="36347"/>
                <a:pt x="1898548" y="0"/>
              </a:cubicBezTo>
              <a:cubicBezTo>
                <a:pt x="1943953" y="744"/>
                <a:pt x="1984334" y="33505"/>
                <a:pt x="1982097" y="83549"/>
              </a:cubicBezTo>
              <a:cubicBezTo>
                <a:pt x="1987771" y="182823"/>
                <a:pt x="1975781" y="273189"/>
                <a:pt x="1982097" y="417732"/>
              </a:cubicBezTo>
              <a:cubicBezTo>
                <a:pt x="1984831" y="465700"/>
                <a:pt x="1953265" y="502268"/>
                <a:pt x="1898548" y="501281"/>
              </a:cubicBezTo>
              <a:cubicBezTo>
                <a:pt x="1803281" y="539282"/>
                <a:pt x="1618690" y="479826"/>
                <a:pt x="1462948" y="501281"/>
              </a:cubicBezTo>
              <a:cubicBezTo>
                <a:pt x="1307206" y="522736"/>
                <a:pt x="1210487" y="450294"/>
                <a:pt x="1027348" y="501281"/>
              </a:cubicBezTo>
              <a:cubicBezTo>
                <a:pt x="844209" y="552268"/>
                <a:pt x="766692" y="469554"/>
                <a:pt x="628049" y="501281"/>
              </a:cubicBezTo>
              <a:cubicBezTo>
                <a:pt x="489406" y="533008"/>
                <a:pt x="325592" y="488642"/>
                <a:pt x="83549" y="501281"/>
              </a:cubicBezTo>
              <a:cubicBezTo>
                <a:pt x="36495" y="495241"/>
                <a:pt x="8114" y="474393"/>
                <a:pt x="0" y="417732"/>
              </a:cubicBezTo>
              <a:cubicBezTo>
                <a:pt x="-38519" y="310184"/>
                <a:pt x="25126" y="171232"/>
                <a:pt x="0" y="83549"/>
              </a:cubicBezTo>
              <a:close/>
            </a:path>
            <a:path w="1982097" h="501281" stroke="0" extrusionOk="0">
              <a:moveTo>
                <a:pt x="0" y="83549"/>
              </a:moveTo>
              <a:cubicBezTo>
                <a:pt x="8401" y="38865"/>
                <a:pt x="40541" y="-621"/>
                <a:pt x="83549" y="0"/>
              </a:cubicBezTo>
              <a:cubicBezTo>
                <a:pt x="250960" y="-34282"/>
                <a:pt x="308322" y="10332"/>
                <a:pt x="500999" y="0"/>
              </a:cubicBezTo>
              <a:cubicBezTo>
                <a:pt x="693676" y="-10332"/>
                <a:pt x="757961" y="14719"/>
                <a:pt x="991049" y="0"/>
              </a:cubicBezTo>
              <a:cubicBezTo>
                <a:pt x="1224137" y="-14719"/>
                <a:pt x="1195006" y="19696"/>
                <a:pt x="1390348" y="0"/>
              </a:cubicBezTo>
              <a:cubicBezTo>
                <a:pt x="1585690" y="-19696"/>
                <a:pt x="1668843" y="22645"/>
                <a:pt x="1898548" y="0"/>
              </a:cubicBezTo>
              <a:cubicBezTo>
                <a:pt x="1945891" y="-144"/>
                <a:pt x="1982586" y="35351"/>
                <a:pt x="1982097" y="83549"/>
              </a:cubicBezTo>
              <a:cubicBezTo>
                <a:pt x="1983658" y="188311"/>
                <a:pt x="1962936" y="254474"/>
                <a:pt x="1982097" y="417732"/>
              </a:cubicBezTo>
              <a:cubicBezTo>
                <a:pt x="1980820" y="475458"/>
                <a:pt x="1942725" y="511426"/>
                <a:pt x="1898548" y="501281"/>
              </a:cubicBezTo>
              <a:cubicBezTo>
                <a:pt x="1772535" y="515595"/>
                <a:pt x="1664596" y="451391"/>
                <a:pt x="1462948" y="501281"/>
              </a:cubicBezTo>
              <a:cubicBezTo>
                <a:pt x="1261300" y="551171"/>
                <a:pt x="1213499" y="480827"/>
                <a:pt x="1009198" y="501281"/>
              </a:cubicBezTo>
              <a:cubicBezTo>
                <a:pt x="804897" y="521735"/>
                <a:pt x="719470" y="491108"/>
                <a:pt x="573599" y="501281"/>
              </a:cubicBezTo>
              <a:cubicBezTo>
                <a:pt x="427728" y="511454"/>
                <a:pt x="290024" y="487153"/>
                <a:pt x="83549" y="501281"/>
              </a:cubicBezTo>
              <a:cubicBezTo>
                <a:pt x="37322" y="494707"/>
                <a:pt x="-10850" y="468238"/>
                <a:pt x="0" y="417732"/>
              </a:cubicBezTo>
              <a:cubicBezTo>
                <a:pt x="-39071" y="348312"/>
                <a:pt x="27335" y="177579"/>
                <a:pt x="0" y="83549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790708863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200" b="1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  <a:cs typeface="+mn-cs"/>
            </a:rPr>
            <a:t>2.YAZILI NOT GİR</a:t>
          </a:r>
          <a:endParaRPr lang="tr-TR" sz="2200">
            <a:solidFill>
              <a:schemeClr val="bg1"/>
            </a:solidFill>
            <a:effectLst/>
            <a:latin typeface="Burbank Big Condensed" pitchFamily="2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10</xdr:col>
      <xdr:colOff>48835</xdr:colOff>
      <xdr:row>9</xdr:row>
      <xdr:rowOff>378110</xdr:rowOff>
    </xdr:from>
    <xdr:to>
      <xdr:col>13</xdr:col>
      <xdr:colOff>197470</xdr:colOff>
      <xdr:row>11</xdr:row>
      <xdr:rowOff>151008</xdr:rowOff>
    </xdr:to>
    <xdr:sp macro="" textlink="">
      <xdr:nvSpPr>
        <xdr:cNvPr id="7" name="Dikdörtgen: Köşeleri Yuvarlatılmış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 bwMode="auto">
        <a:xfrm>
          <a:off x="11757615" y="3642165"/>
          <a:ext cx="1960709" cy="539544"/>
        </a:xfrm>
        <a:custGeom>
          <a:avLst/>
          <a:gdLst>
            <a:gd name="connsiteX0" fmla="*/ 0 w 1960709"/>
            <a:gd name="connsiteY0" fmla="*/ 89926 h 539544"/>
            <a:gd name="connsiteX1" fmla="*/ 89926 w 1960709"/>
            <a:gd name="connsiteY1" fmla="*/ 0 h 539544"/>
            <a:gd name="connsiteX2" fmla="*/ 647928 w 1960709"/>
            <a:gd name="connsiteY2" fmla="*/ 0 h 539544"/>
            <a:gd name="connsiteX3" fmla="*/ 1277164 w 1960709"/>
            <a:gd name="connsiteY3" fmla="*/ 0 h 539544"/>
            <a:gd name="connsiteX4" fmla="*/ 1870783 w 1960709"/>
            <a:gd name="connsiteY4" fmla="*/ 0 h 539544"/>
            <a:gd name="connsiteX5" fmla="*/ 1960709 w 1960709"/>
            <a:gd name="connsiteY5" fmla="*/ 89926 h 539544"/>
            <a:gd name="connsiteX6" fmla="*/ 1960709 w 1960709"/>
            <a:gd name="connsiteY6" fmla="*/ 449618 h 539544"/>
            <a:gd name="connsiteX7" fmla="*/ 1870783 w 1960709"/>
            <a:gd name="connsiteY7" fmla="*/ 539544 h 539544"/>
            <a:gd name="connsiteX8" fmla="*/ 1330590 w 1960709"/>
            <a:gd name="connsiteY8" fmla="*/ 539544 h 539544"/>
            <a:gd name="connsiteX9" fmla="*/ 736971 w 1960709"/>
            <a:gd name="connsiteY9" fmla="*/ 539544 h 539544"/>
            <a:gd name="connsiteX10" fmla="*/ 89926 w 1960709"/>
            <a:gd name="connsiteY10" fmla="*/ 539544 h 539544"/>
            <a:gd name="connsiteX11" fmla="*/ 0 w 1960709"/>
            <a:gd name="connsiteY11" fmla="*/ 449618 h 539544"/>
            <a:gd name="connsiteX12" fmla="*/ 0 w 1960709"/>
            <a:gd name="connsiteY12" fmla="*/ 89926 h 53954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960709" h="539544" fill="none" extrusionOk="0">
              <a:moveTo>
                <a:pt x="0" y="89926"/>
              </a:moveTo>
              <a:cubicBezTo>
                <a:pt x="-2672" y="38736"/>
                <a:pt x="37946" y="438"/>
                <a:pt x="89926" y="0"/>
              </a:cubicBezTo>
              <a:cubicBezTo>
                <a:pt x="237433" y="-43900"/>
                <a:pt x="516656" y="14984"/>
                <a:pt x="647928" y="0"/>
              </a:cubicBezTo>
              <a:cubicBezTo>
                <a:pt x="779200" y="-14984"/>
                <a:pt x="1102797" y="4455"/>
                <a:pt x="1277164" y="0"/>
              </a:cubicBezTo>
              <a:cubicBezTo>
                <a:pt x="1451531" y="-4455"/>
                <a:pt x="1659646" y="50656"/>
                <a:pt x="1870783" y="0"/>
              </a:cubicBezTo>
              <a:cubicBezTo>
                <a:pt x="1933360" y="2355"/>
                <a:pt x="1966952" y="28618"/>
                <a:pt x="1960709" y="89926"/>
              </a:cubicBezTo>
              <a:cubicBezTo>
                <a:pt x="1986760" y="199565"/>
                <a:pt x="1918289" y="359195"/>
                <a:pt x="1960709" y="449618"/>
              </a:cubicBezTo>
              <a:cubicBezTo>
                <a:pt x="1966888" y="491366"/>
                <a:pt x="1914925" y="535928"/>
                <a:pt x="1870783" y="539544"/>
              </a:cubicBezTo>
              <a:cubicBezTo>
                <a:pt x="1718172" y="603924"/>
                <a:pt x="1506264" y="496364"/>
                <a:pt x="1330590" y="539544"/>
              </a:cubicBezTo>
              <a:cubicBezTo>
                <a:pt x="1154916" y="582724"/>
                <a:pt x="1008158" y="538131"/>
                <a:pt x="736971" y="539544"/>
              </a:cubicBezTo>
              <a:cubicBezTo>
                <a:pt x="465784" y="540957"/>
                <a:pt x="285656" y="535669"/>
                <a:pt x="89926" y="539544"/>
              </a:cubicBezTo>
              <a:cubicBezTo>
                <a:pt x="41564" y="539363"/>
                <a:pt x="-606" y="497179"/>
                <a:pt x="0" y="449618"/>
              </a:cubicBezTo>
              <a:cubicBezTo>
                <a:pt x="-7972" y="285652"/>
                <a:pt x="31586" y="166994"/>
                <a:pt x="0" y="89926"/>
              </a:cubicBezTo>
              <a:close/>
            </a:path>
            <a:path w="1960709" h="539544" stroke="0" extrusionOk="0">
              <a:moveTo>
                <a:pt x="0" y="89926"/>
              </a:moveTo>
              <a:cubicBezTo>
                <a:pt x="553" y="32767"/>
                <a:pt x="28804" y="4800"/>
                <a:pt x="89926" y="0"/>
              </a:cubicBezTo>
              <a:cubicBezTo>
                <a:pt x="305388" y="-29099"/>
                <a:pt x="573626" y="63184"/>
                <a:pt x="701354" y="0"/>
              </a:cubicBezTo>
              <a:cubicBezTo>
                <a:pt x="829082" y="-63184"/>
                <a:pt x="996623" y="29044"/>
                <a:pt x="1259355" y="0"/>
              </a:cubicBezTo>
              <a:cubicBezTo>
                <a:pt x="1522087" y="-29044"/>
                <a:pt x="1729306" y="26684"/>
                <a:pt x="1870783" y="0"/>
              </a:cubicBezTo>
              <a:cubicBezTo>
                <a:pt x="1918046" y="1644"/>
                <a:pt x="1960165" y="30824"/>
                <a:pt x="1960709" y="89926"/>
              </a:cubicBezTo>
              <a:cubicBezTo>
                <a:pt x="2000255" y="225275"/>
                <a:pt x="1952768" y="300904"/>
                <a:pt x="1960709" y="449618"/>
              </a:cubicBezTo>
              <a:cubicBezTo>
                <a:pt x="1964079" y="492379"/>
                <a:pt x="1922928" y="550511"/>
                <a:pt x="1870783" y="539544"/>
              </a:cubicBezTo>
              <a:cubicBezTo>
                <a:pt x="1629152" y="575292"/>
                <a:pt x="1393531" y="538086"/>
                <a:pt x="1241547" y="539544"/>
              </a:cubicBezTo>
              <a:cubicBezTo>
                <a:pt x="1089563" y="541002"/>
                <a:pt x="813133" y="484855"/>
                <a:pt x="665736" y="539544"/>
              </a:cubicBezTo>
              <a:cubicBezTo>
                <a:pt x="518339" y="594233"/>
                <a:pt x="322620" y="479243"/>
                <a:pt x="89926" y="539544"/>
              </a:cubicBezTo>
              <a:cubicBezTo>
                <a:pt x="41558" y="540245"/>
                <a:pt x="-1900" y="510130"/>
                <a:pt x="0" y="449618"/>
              </a:cubicBezTo>
              <a:cubicBezTo>
                <a:pt x="-37827" y="321576"/>
                <a:pt x="11444" y="191435"/>
                <a:pt x="0" y="89926"/>
              </a:cubicBezTo>
              <a:close/>
            </a:path>
          </a:pathLst>
        </a:custGeom>
        <a:solidFill>
          <a:srgbClr val="00B05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727351844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200" b="1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  <a:cs typeface="+mn-cs"/>
            </a:rPr>
            <a:t>1.YAZILI NOT GİR</a:t>
          </a:r>
          <a:endParaRPr lang="tr-TR" sz="2200">
            <a:solidFill>
              <a:schemeClr val="bg1"/>
            </a:solidFill>
            <a:effectLst/>
            <a:latin typeface="Burbank Big Condensed" pitchFamily="2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10</xdr:col>
      <xdr:colOff>34848</xdr:colOff>
      <xdr:row>7</xdr:row>
      <xdr:rowOff>348474</xdr:rowOff>
    </xdr:from>
    <xdr:to>
      <xdr:col>14</xdr:col>
      <xdr:colOff>453019</xdr:colOff>
      <xdr:row>9</xdr:row>
      <xdr:rowOff>243932</xdr:rowOff>
    </xdr:to>
    <xdr:sp macro="" textlink="">
      <xdr:nvSpPr>
        <xdr:cNvPr id="8" name="Dikdörtgen: Köşeleri Yuvarlatılmış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2C1FF24-B350-472A-8A4C-EE19BD8C7C7B}"/>
            </a:ext>
          </a:extLst>
        </xdr:cNvPr>
        <xdr:cNvSpPr/>
      </xdr:nvSpPr>
      <xdr:spPr bwMode="auto">
        <a:xfrm>
          <a:off x="11743628" y="2845883"/>
          <a:ext cx="2834269" cy="662104"/>
        </a:xfrm>
        <a:custGeom>
          <a:avLst/>
          <a:gdLst>
            <a:gd name="connsiteX0" fmla="*/ 0 w 2834269"/>
            <a:gd name="connsiteY0" fmla="*/ 110353 h 662104"/>
            <a:gd name="connsiteX1" fmla="*/ 110353 w 2834269"/>
            <a:gd name="connsiteY1" fmla="*/ 0 h 662104"/>
            <a:gd name="connsiteX2" fmla="*/ 606930 w 2834269"/>
            <a:gd name="connsiteY2" fmla="*/ 0 h 662104"/>
            <a:gd name="connsiteX3" fmla="*/ 1077371 w 2834269"/>
            <a:gd name="connsiteY3" fmla="*/ 0 h 662104"/>
            <a:gd name="connsiteX4" fmla="*/ 1600084 w 2834269"/>
            <a:gd name="connsiteY4" fmla="*/ 0 h 662104"/>
            <a:gd name="connsiteX5" fmla="*/ 2096661 w 2834269"/>
            <a:gd name="connsiteY5" fmla="*/ 0 h 662104"/>
            <a:gd name="connsiteX6" fmla="*/ 2723916 w 2834269"/>
            <a:gd name="connsiteY6" fmla="*/ 0 h 662104"/>
            <a:gd name="connsiteX7" fmla="*/ 2834269 w 2834269"/>
            <a:gd name="connsiteY7" fmla="*/ 110353 h 662104"/>
            <a:gd name="connsiteX8" fmla="*/ 2834269 w 2834269"/>
            <a:gd name="connsiteY8" fmla="*/ 551751 h 662104"/>
            <a:gd name="connsiteX9" fmla="*/ 2723916 w 2834269"/>
            <a:gd name="connsiteY9" fmla="*/ 662104 h 662104"/>
            <a:gd name="connsiteX10" fmla="*/ 2201203 w 2834269"/>
            <a:gd name="connsiteY10" fmla="*/ 662104 h 662104"/>
            <a:gd name="connsiteX11" fmla="*/ 1652355 w 2834269"/>
            <a:gd name="connsiteY11" fmla="*/ 662104 h 662104"/>
            <a:gd name="connsiteX12" fmla="*/ 1181914 w 2834269"/>
            <a:gd name="connsiteY12" fmla="*/ 662104 h 662104"/>
            <a:gd name="connsiteX13" fmla="*/ 633066 w 2834269"/>
            <a:gd name="connsiteY13" fmla="*/ 662104 h 662104"/>
            <a:gd name="connsiteX14" fmla="*/ 110353 w 2834269"/>
            <a:gd name="connsiteY14" fmla="*/ 662104 h 662104"/>
            <a:gd name="connsiteX15" fmla="*/ 0 w 2834269"/>
            <a:gd name="connsiteY15" fmla="*/ 551751 h 662104"/>
            <a:gd name="connsiteX16" fmla="*/ 0 w 2834269"/>
            <a:gd name="connsiteY16" fmla="*/ 110353 h 66210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2834269" h="662104" fill="none" extrusionOk="0">
              <a:moveTo>
                <a:pt x="0" y="110353"/>
              </a:moveTo>
              <a:cubicBezTo>
                <a:pt x="8234" y="50110"/>
                <a:pt x="45593" y="-1890"/>
                <a:pt x="110353" y="0"/>
              </a:cubicBezTo>
              <a:cubicBezTo>
                <a:pt x="349626" y="-11545"/>
                <a:pt x="478507" y="36849"/>
                <a:pt x="606930" y="0"/>
              </a:cubicBezTo>
              <a:cubicBezTo>
                <a:pt x="735353" y="-36849"/>
                <a:pt x="957263" y="6552"/>
                <a:pt x="1077371" y="0"/>
              </a:cubicBezTo>
              <a:cubicBezTo>
                <a:pt x="1197479" y="-6552"/>
                <a:pt x="1401058" y="8963"/>
                <a:pt x="1600084" y="0"/>
              </a:cubicBezTo>
              <a:cubicBezTo>
                <a:pt x="1799110" y="-8963"/>
                <a:pt x="1939921" y="4107"/>
                <a:pt x="2096661" y="0"/>
              </a:cubicBezTo>
              <a:cubicBezTo>
                <a:pt x="2253401" y="-4107"/>
                <a:pt x="2505617" y="3232"/>
                <a:pt x="2723916" y="0"/>
              </a:cubicBezTo>
              <a:cubicBezTo>
                <a:pt x="2782057" y="323"/>
                <a:pt x="2840265" y="48024"/>
                <a:pt x="2834269" y="110353"/>
              </a:cubicBezTo>
              <a:cubicBezTo>
                <a:pt x="2880874" y="279049"/>
                <a:pt x="2826129" y="453187"/>
                <a:pt x="2834269" y="551751"/>
              </a:cubicBezTo>
              <a:cubicBezTo>
                <a:pt x="2836503" y="615836"/>
                <a:pt x="2793207" y="647625"/>
                <a:pt x="2723916" y="662104"/>
              </a:cubicBezTo>
              <a:cubicBezTo>
                <a:pt x="2569556" y="721748"/>
                <a:pt x="2416664" y="618950"/>
                <a:pt x="2201203" y="662104"/>
              </a:cubicBezTo>
              <a:cubicBezTo>
                <a:pt x="1985742" y="705258"/>
                <a:pt x="1881467" y="606564"/>
                <a:pt x="1652355" y="662104"/>
              </a:cubicBezTo>
              <a:cubicBezTo>
                <a:pt x="1423243" y="717644"/>
                <a:pt x="1277949" y="607638"/>
                <a:pt x="1181914" y="662104"/>
              </a:cubicBezTo>
              <a:cubicBezTo>
                <a:pt x="1085879" y="716570"/>
                <a:pt x="862453" y="612277"/>
                <a:pt x="633066" y="662104"/>
              </a:cubicBezTo>
              <a:cubicBezTo>
                <a:pt x="403679" y="711931"/>
                <a:pt x="348653" y="661283"/>
                <a:pt x="110353" y="662104"/>
              </a:cubicBezTo>
              <a:cubicBezTo>
                <a:pt x="32689" y="660685"/>
                <a:pt x="-3185" y="618028"/>
                <a:pt x="0" y="551751"/>
              </a:cubicBezTo>
              <a:cubicBezTo>
                <a:pt x="-13036" y="350517"/>
                <a:pt x="20096" y="282552"/>
                <a:pt x="0" y="110353"/>
              </a:cubicBezTo>
              <a:close/>
            </a:path>
            <a:path w="2834269" h="662104" stroke="0" extrusionOk="0">
              <a:moveTo>
                <a:pt x="0" y="110353"/>
              </a:moveTo>
              <a:cubicBezTo>
                <a:pt x="-2044" y="55009"/>
                <a:pt x="48653" y="1261"/>
                <a:pt x="110353" y="0"/>
              </a:cubicBezTo>
              <a:cubicBezTo>
                <a:pt x="228353" y="-52589"/>
                <a:pt x="434716" y="64072"/>
                <a:pt x="659201" y="0"/>
              </a:cubicBezTo>
              <a:cubicBezTo>
                <a:pt x="883686" y="-64072"/>
                <a:pt x="989883" y="45311"/>
                <a:pt x="1129643" y="0"/>
              </a:cubicBezTo>
              <a:cubicBezTo>
                <a:pt x="1269403" y="-45311"/>
                <a:pt x="1502308" y="38477"/>
                <a:pt x="1626220" y="0"/>
              </a:cubicBezTo>
              <a:cubicBezTo>
                <a:pt x="1750132" y="-38477"/>
                <a:pt x="1888459" y="15936"/>
                <a:pt x="2122797" y="0"/>
              </a:cubicBezTo>
              <a:cubicBezTo>
                <a:pt x="2357135" y="-15936"/>
                <a:pt x="2575510" y="56017"/>
                <a:pt x="2723916" y="0"/>
              </a:cubicBezTo>
              <a:cubicBezTo>
                <a:pt x="2771787" y="12461"/>
                <a:pt x="2832625" y="43216"/>
                <a:pt x="2834269" y="110353"/>
              </a:cubicBezTo>
              <a:cubicBezTo>
                <a:pt x="2836763" y="198861"/>
                <a:pt x="2810943" y="395395"/>
                <a:pt x="2834269" y="551751"/>
              </a:cubicBezTo>
              <a:cubicBezTo>
                <a:pt x="2833723" y="599752"/>
                <a:pt x="2790300" y="659099"/>
                <a:pt x="2723916" y="662104"/>
              </a:cubicBezTo>
              <a:cubicBezTo>
                <a:pt x="2549468" y="724246"/>
                <a:pt x="2306666" y="624327"/>
                <a:pt x="2201203" y="662104"/>
              </a:cubicBezTo>
              <a:cubicBezTo>
                <a:pt x="2095740" y="699881"/>
                <a:pt x="1952615" y="655720"/>
                <a:pt x="1704626" y="662104"/>
              </a:cubicBezTo>
              <a:cubicBezTo>
                <a:pt x="1456637" y="668488"/>
                <a:pt x="1415985" y="617173"/>
                <a:pt x="1208049" y="662104"/>
              </a:cubicBezTo>
              <a:cubicBezTo>
                <a:pt x="1000113" y="707035"/>
                <a:pt x="811007" y="640898"/>
                <a:pt x="685337" y="662104"/>
              </a:cubicBezTo>
              <a:cubicBezTo>
                <a:pt x="559667" y="683310"/>
                <a:pt x="299642" y="634178"/>
                <a:pt x="110353" y="662104"/>
              </a:cubicBezTo>
              <a:cubicBezTo>
                <a:pt x="52015" y="660029"/>
                <a:pt x="-15955" y="611498"/>
                <a:pt x="0" y="551751"/>
              </a:cubicBezTo>
              <a:cubicBezTo>
                <a:pt x="-8648" y="404348"/>
                <a:pt x="21657" y="206389"/>
                <a:pt x="0" y="110353"/>
              </a:cubicBezTo>
              <a:close/>
            </a:path>
          </a:pathLst>
        </a:custGeom>
        <a:solidFill>
          <a:srgbClr val="FF000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39243469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3600" b="1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</a:rPr>
            <a:t>5-SENARYO</a:t>
          </a:r>
          <a:r>
            <a:rPr lang="tr-TR" sz="3600" b="1" baseline="0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</a:rPr>
            <a:t> GİR</a:t>
          </a:r>
          <a:endParaRPr lang="tr-TR" sz="3600" b="1">
            <a:solidFill>
              <a:schemeClr val="bg1"/>
            </a:solidFill>
            <a:effectLst/>
            <a:latin typeface="Burbank Big Condensed" pitchFamily="2" charset="-94"/>
            <a:ea typeface="STHupo" panose="02010800040101010101" pitchFamily="2" charset="-122"/>
          </a:endParaRPr>
        </a:p>
      </xdr:txBody>
    </xdr:sp>
    <xdr:clientData/>
  </xdr:twoCellAnchor>
  <xdr:oneCellAnchor>
    <xdr:from>
      <xdr:col>2</xdr:col>
      <xdr:colOff>1890703</xdr:colOff>
      <xdr:row>45</xdr:row>
      <xdr:rowOff>151005</xdr:rowOff>
    </xdr:from>
    <xdr:ext cx="3495949" cy="479251"/>
    <xdr:pic>
      <xdr:nvPicPr>
        <xdr:cNvPr id="9" name="Resim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5C58F73-F245-40E3-A5EB-8C92DFD2E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6923" y="13021371"/>
          <a:ext cx="3495949" cy="479251"/>
        </a:xfrm>
        <a:prstGeom prst="rect">
          <a:avLst/>
        </a:prstGeom>
      </xdr:spPr>
    </xdr:pic>
    <xdr:clientData/>
  </xdr:oneCellAnchor>
  <xdr:oneCellAnchor>
    <xdr:from>
      <xdr:col>9</xdr:col>
      <xdr:colOff>588197</xdr:colOff>
      <xdr:row>13</xdr:row>
      <xdr:rowOff>302011</xdr:rowOff>
    </xdr:from>
    <xdr:ext cx="3495949" cy="479251"/>
    <xdr:pic>
      <xdr:nvPicPr>
        <xdr:cNvPr id="10" name="Resim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9C853A8-1200-4C2C-932E-D6DA5DAB9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2953" y="5099359"/>
          <a:ext cx="3495949" cy="47925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151005</xdr:rowOff>
    </xdr:from>
    <xdr:ext cx="3495949" cy="479251"/>
    <xdr:pic>
      <xdr:nvPicPr>
        <xdr:cNvPr id="11" name="Resim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8F162DC-0C11-4E98-9106-8C70E0698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021371"/>
          <a:ext cx="3495949" cy="479251"/>
        </a:xfrm>
        <a:prstGeom prst="rect">
          <a:avLst/>
        </a:prstGeom>
      </xdr:spPr>
    </xdr:pic>
    <xdr:clientData/>
  </xdr:oneCellAnchor>
  <xdr:twoCellAnchor>
    <xdr:from>
      <xdr:col>6</xdr:col>
      <xdr:colOff>2592</xdr:colOff>
      <xdr:row>3</xdr:row>
      <xdr:rowOff>139753</xdr:rowOff>
    </xdr:from>
    <xdr:to>
      <xdr:col>9</xdr:col>
      <xdr:colOff>177747</xdr:colOff>
      <xdr:row>14</xdr:row>
      <xdr:rowOff>328756</xdr:rowOff>
    </xdr:to>
    <xdr:sp macro="" textlink="">
      <xdr:nvSpPr>
        <xdr:cNvPr id="14" name="Dikdörtgen: Köşeleri Yuvarlatılmış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5103A57-E11B-4FBB-9CB8-FA8E49F063D2}"/>
            </a:ext>
          </a:extLst>
        </xdr:cNvPr>
        <xdr:cNvSpPr/>
      </xdr:nvSpPr>
      <xdr:spPr bwMode="auto">
        <a:xfrm>
          <a:off x="8707999" y="1203009"/>
          <a:ext cx="2002626" cy="4242666"/>
        </a:xfrm>
        <a:custGeom>
          <a:avLst/>
          <a:gdLst>
            <a:gd name="connsiteX0" fmla="*/ 0 w 2002626"/>
            <a:gd name="connsiteY0" fmla="*/ 333778 h 4242666"/>
            <a:gd name="connsiteX1" fmla="*/ 333778 w 2002626"/>
            <a:gd name="connsiteY1" fmla="*/ 0 h 4242666"/>
            <a:gd name="connsiteX2" fmla="*/ 792152 w 2002626"/>
            <a:gd name="connsiteY2" fmla="*/ 0 h 4242666"/>
            <a:gd name="connsiteX3" fmla="*/ 1237175 w 2002626"/>
            <a:gd name="connsiteY3" fmla="*/ 0 h 4242666"/>
            <a:gd name="connsiteX4" fmla="*/ 1668848 w 2002626"/>
            <a:gd name="connsiteY4" fmla="*/ 0 h 4242666"/>
            <a:gd name="connsiteX5" fmla="*/ 2002626 w 2002626"/>
            <a:gd name="connsiteY5" fmla="*/ 333778 h 4242666"/>
            <a:gd name="connsiteX6" fmla="*/ 2002626 w 2002626"/>
            <a:gd name="connsiteY6" fmla="*/ 858127 h 4242666"/>
            <a:gd name="connsiteX7" fmla="*/ 2002626 w 2002626"/>
            <a:gd name="connsiteY7" fmla="*/ 1418228 h 4242666"/>
            <a:gd name="connsiteX8" fmla="*/ 2002626 w 2002626"/>
            <a:gd name="connsiteY8" fmla="*/ 2014080 h 4242666"/>
            <a:gd name="connsiteX9" fmla="*/ 2002626 w 2002626"/>
            <a:gd name="connsiteY9" fmla="*/ 2681434 h 4242666"/>
            <a:gd name="connsiteX10" fmla="*/ 2002626 w 2002626"/>
            <a:gd name="connsiteY10" fmla="*/ 3348787 h 4242666"/>
            <a:gd name="connsiteX11" fmla="*/ 2002626 w 2002626"/>
            <a:gd name="connsiteY11" fmla="*/ 3908888 h 4242666"/>
            <a:gd name="connsiteX12" fmla="*/ 1668848 w 2002626"/>
            <a:gd name="connsiteY12" fmla="*/ 4242666 h 4242666"/>
            <a:gd name="connsiteX13" fmla="*/ 1223825 w 2002626"/>
            <a:gd name="connsiteY13" fmla="*/ 4242666 h 4242666"/>
            <a:gd name="connsiteX14" fmla="*/ 778801 w 2002626"/>
            <a:gd name="connsiteY14" fmla="*/ 4242666 h 4242666"/>
            <a:gd name="connsiteX15" fmla="*/ 333778 w 2002626"/>
            <a:gd name="connsiteY15" fmla="*/ 4242666 h 4242666"/>
            <a:gd name="connsiteX16" fmla="*/ 0 w 2002626"/>
            <a:gd name="connsiteY16" fmla="*/ 3908888 h 4242666"/>
            <a:gd name="connsiteX17" fmla="*/ 0 w 2002626"/>
            <a:gd name="connsiteY17" fmla="*/ 3277285 h 4242666"/>
            <a:gd name="connsiteX18" fmla="*/ 0 w 2002626"/>
            <a:gd name="connsiteY18" fmla="*/ 2788687 h 4242666"/>
            <a:gd name="connsiteX19" fmla="*/ 0 w 2002626"/>
            <a:gd name="connsiteY19" fmla="*/ 2228586 h 4242666"/>
            <a:gd name="connsiteX20" fmla="*/ 0 w 2002626"/>
            <a:gd name="connsiteY20" fmla="*/ 1739988 h 4242666"/>
            <a:gd name="connsiteX21" fmla="*/ 0 w 2002626"/>
            <a:gd name="connsiteY21" fmla="*/ 1251390 h 4242666"/>
            <a:gd name="connsiteX22" fmla="*/ 0 w 2002626"/>
            <a:gd name="connsiteY22" fmla="*/ 333778 h 424266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</a:cxnLst>
          <a:rect l="l" t="t" r="r" b="b"/>
          <a:pathLst>
            <a:path w="2002626" h="4242666" fill="none" extrusionOk="0">
              <a:moveTo>
                <a:pt x="0" y="333778"/>
              </a:moveTo>
              <a:cubicBezTo>
                <a:pt x="-37850" y="147613"/>
                <a:pt x="109734" y="-21547"/>
                <a:pt x="333778" y="0"/>
              </a:cubicBezTo>
              <a:cubicBezTo>
                <a:pt x="438191" y="-40047"/>
                <a:pt x="615243" y="222"/>
                <a:pt x="792152" y="0"/>
              </a:cubicBezTo>
              <a:cubicBezTo>
                <a:pt x="969061" y="-222"/>
                <a:pt x="1032575" y="8753"/>
                <a:pt x="1237175" y="0"/>
              </a:cubicBezTo>
              <a:cubicBezTo>
                <a:pt x="1441775" y="-8753"/>
                <a:pt x="1453850" y="48730"/>
                <a:pt x="1668848" y="0"/>
              </a:cubicBezTo>
              <a:cubicBezTo>
                <a:pt x="1835070" y="-515"/>
                <a:pt x="2050578" y="174105"/>
                <a:pt x="2002626" y="333778"/>
              </a:cubicBezTo>
              <a:cubicBezTo>
                <a:pt x="2006581" y="496452"/>
                <a:pt x="1972292" y="680482"/>
                <a:pt x="2002626" y="858127"/>
              </a:cubicBezTo>
              <a:cubicBezTo>
                <a:pt x="2032960" y="1035772"/>
                <a:pt x="1945724" y="1268613"/>
                <a:pt x="2002626" y="1418228"/>
              </a:cubicBezTo>
              <a:cubicBezTo>
                <a:pt x="2059528" y="1567843"/>
                <a:pt x="1978457" y="1859180"/>
                <a:pt x="2002626" y="2014080"/>
              </a:cubicBezTo>
              <a:cubicBezTo>
                <a:pt x="2026795" y="2168980"/>
                <a:pt x="1995677" y="2498261"/>
                <a:pt x="2002626" y="2681434"/>
              </a:cubicBezTo>
              <a:cubicBezTo>
                <a:pt x="2009575" y="2864607"/>
                <a:pt x="1964119" y="3061512"/>
                <a:pt x="2002626" y="3348787"/>
              </a:cubicBezTo>
              <a:cubicBezTo>
                <a:pt x="2041133" y="3636062"/>
                <a:pt x="1994821" y="3693133"/>
                <a:pt x="2002626" y="3908888"/>
              </a:cubicBezTo>
              <a:cubicBezTo>
                <a:pt x="1965283" y="4117176"/>
                <a:pt x="1871845" y="4281033"/>
                <a:pt x="1668848" y="4242666"/>
              </a:cubicBezTo>
              <a:cubicBezTo>
                <a:pt x="1578902" y="4254248"/>
                <a:pt x="1413703" y="4226299"/>
                <a:pt x="1223825" y="4242666"/>
              </a:cubicBezTo>
              <a:cubicBezTo>
                <a:pt x="1033947" y="4259033"/>
                <a:pt x="885440" y="4227705"/>
                <a:pt x="778801" y="4242666"/>
              </a:cubicBezTo>
              <a:cubicBezTo>
                <a:pt x="672162" y="4257627"/>
                <a:pt x="488704" y="4224807"/>
                <a:pt x="333778" y="4242666"/>
              </a:cubicBezTo>
              <a:cubicBezTo>
                <a:pt x="96174" y="4245307"/>
                <a:pt x="40422" y="4063392"/>
                <a:pt x="0" y="3908888"/>
              </a:cubicBezTo>
              <a:cubicBezTo>
                <a:pt x="-60679" y="3683666"/>
                <a:pt x="47979" y="3530863"/>
                <a:pt x="0" y="3277285"/>
              </a:cubicBezTo>
              <a:cubicBezTo>
                <a:pt x="-47979" y="3023707"/>
                <a:pt x="38519" y="2998931"/>
                <a:pt x="0" y="2788687"/>
              </a:cubicBezTo>
              <a:cubicBezTo>
                <a:pt x="-38519" y="2578443"/>
                <a:pt x="29753" y="2341405"/>
                <a:pt x="0" y="2228586"/>
              </a:cubicBezTo>
              <a:cubicBezTo>
                <a:pt x="-29753" y="2115767"/>
                <a:pt x="10348" y="1896672"/>
                <a:pt x="0" y="1739988"/>
              </a:cubicBezTo>
              <a:cubicBezTo>
                <a:pt x="-10348" y="1583304"/>
                <a:pt x="2394" y="1426858"/>
                <a:pt x="0" y="1251390"/>
              </a:cubicBezTo>
              <a:cubicBezTo>
                <a:pt x="-2394" y="1075922"/>
                <a:pt x="2876" y="588239"/>
                <a:pt x="0" y="333778"/>
              </a:cubicBezTo>
              <a:close/>
            </a:path>
            <a:path w="2002626" h="4242666" stroke="0" extrusionOk="0">
              <a:moveTo>
                <a:pt x="0" y="333778"/>
              </a:moveTo>
              <a:cubicBezTo>
                <a:pt x="23326" y="153488"/>
                <a:pt x="163162" y="-2719"/>
                <a:pt x="333778" y="0"/>
              </a:cubicBezTo>
              <a:cubicBezTo>
                <a:pt x="420963" y="-11110"/>
                <a:pt x="653033" y="19177"/>
                <a:pt x="752100" y="0"/>
              </a:cubicBezTo>
              <a:cubicBezTo>
                <a:pt x="851167" y="-19177"/>
                <a:pt x="1005175" y="7936"/>
                <a:pt x="1223825" y="0"/>
              </a:cubicBezTo>
              <a:cubicBezTo>
                <a:pt x="1442475" y="-7936"/>
                <a:pt x="1469591" y="837"/>
                <a:pt x="1668848" y="0"/>
              </a:cubicBezTo>
              <a:cubicBezTo>
                <a:pt x="1813056" y="4634"/>
                <a:pt x="1976154" y="173482"/>
                <a:pt x="2002626" y="333778"/>
              </a:cubicBezTo>
              <a:cubicBezTo>
                <a:pt x="2053368" y="450709"/>
                <a:pt x="1991308" y="771032"/>
                <a:pt x="2002626" y="893879"/>
              </a:cubicBezTo>
              <a:cubicBezTo>
                <a:pt x="2013944" y="1016726"/>
                <a:pt x="1995554" y="1370592"/>
                <a:pt x="2002626" y="1561232"/>
              </a:cubicBezTo>
              <a:cubicBezTo>
                <a:pt x="2009698" y="1751872"/>
                <a:pt x="1952978" y="1900445"/>
                <a:pt x="2002626" y="2085582"/>
              </a:cubicBezTo>
              <a:cubicBezTo>
                <a:pt x="2052274" y="2270719"/>
                <a:pt x="1949572" y="2431640"/>
                <a:pt x="2002626" y="2681434"/>
              </a:cubicBezTo>
              <a:cubicBezTo>
                <a:pt x="2055680" y="2931228"/>
                <a:pt x="1964400" y="3113786"/>
                <a:pt x="2002626" y="3241534"/>
              </a:cubicBezTo>
              <a:cubicBezTo>
                <a:pt x="2040852" y="3369282"/>
                <a:pt x="1966064" y="3705521"/>
                <a:pt x="2002626" y="3908888"/>
              </a:cubicBezTo>
              <a:cubicBezTo>
                <a:pt x="1969009" y="4062542"/>
                <a:pt x="1866855" y="4213369"/>
                <a:pt x="1668848" y="4242666"/>
              </a:cubicBezTo>
              <a:cubicBezTo>
                <a:pt x="1574888" y="4268874"/>
                <a:pt x="1377105" y="4224903"/>
                <a:pt x="1263877" y="4242666"/>
              </a:cubicBezTo>
              <a:cubicBezTo>
                <a:pt x="1150649" y="4260429"/>
                <a:pt x="1017291" y="4204029"/>
                <a:pt x="818853" y="4242666"/>
              </a:cubicBezTo>
              <a:cubicBezTo>
                <a:pt x="620415" y="4281303"/>
                <a:pt x="547150" y="4187822"/>
                <a:pt x="333778" y="4242666"/>
              </a:cubicBezTo>
              <a:cubicBezTo>
                <a:pt x="122577" y="4251290"/>
                <a:pt x="31951" y="4101784"/>
                <a:pt x="0" y="3908888"/>
              </a:cubicBezTo>
              <a:cubicBezTo>
                <a:pt x="-49468" y="3704379"/>
                <a:pt x="4373" y="3587111"/>
                <a:pt x="0" y="3384539"/>
              </a:cubicBezTo>
              <a:cubicBezTo>
                <a:pt x="-4373" y="3181967"/>
                <a:pt x="36185" y="2907245"/>
                <a:pt x="0" y="2752936"/>
              </a:cubicBezTo>
              <a:cubicBezTo>
                <a:pt x="-36185" y="2598627"/>
                <a:pt x="39492" y="2375451"/>
                <a:pt x="0" y="2192835"/>
              </a:cubicBezTo>
              <a:cubicBezTo>
                <a:pt x="-39492" y="2010219"/>
                <a:pt x="55941" y="1755101"/>
                <a:pt x="0" y="1596984"/>
              </a:cubicBezTo>
              <a:cubicBezTo>
                <a:pt x="-55941" y="1438867"/>
                <a:pt x="19549" y="1246161"/>
                <a:pt x="0" y="1036883"/>
              </a:cubicBezTo>
              <a:cubicBezTo>
                <a:pt x="-19549" y="827605"/>
                <a:pt x="29111" y="563265"/>
                <a:pt x="0" y="333778"/>
              </a:cubicBezTo>
              <a:close/>
            </a:path>
          </a:pathLst>
        </a:custGeom>
        <a:solidFill>
          <a:schemeClr val="tx1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790708863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800" b="1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  <a:cs typeface="+mn-cs"/>
            </a:rPr>
            <a:t>SOSYAL DIŞINDAKİ KAZANIMLARI EKLEMEK İÇİN TIKLAYIN.</a:t>
          </a:r>
          <a:endParaRPr lang="tr-TR" sz="2800">
            <a:solidFill>
              <a:schemeClr val="bg1"/>
            </a:solidFill>
            <a:effectLst/>
            <a:latin typeface="Burbank Big Condensed" pitchFamily="2" charset="-94"/>
            <a:ea typeface="STHupo" panose="02010800040101010101" pitchFamily="2" charset="-122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67</xdr:row>
      <xdr:rowOff>74448</xdr:rowOff>
    </xdr:from>
    <xdr:to>
      <xdr:col>26</xdr:col>
      <xdr:colOff>761999</xdr:colOff>
      <xdr:row>79</xdr:row>
      <xdr:rowOff>259603</xdr:rowOff>
    </xdr:to>
    <xdr:graphicFrame macro="">
      <xdr:nvGraphicFramePr>
        <xdr:cNvPr id="40033" name="Chart 1">
          <a:extLst>
            <a:ext uri="{FF2B5EF4-FFF2-40B4-BE49-F238E27FC236}">
              <a16:creationId xmlns:a16="http://schemas.microsoft.com/office/drawing/2014/main" id="{00000000-0008-0000-0600-0000619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70036</xdr:colOff>
      <xdr:row>81</xdr:row>
      <xdr:rowOff>37540</xdr:rowOff>
    </xdr:from>
    <xdr:to>
      <xdr:col>26</xdr:col>
      <xdr:colOff>761999</xdr:colOff>
      <xdr:row>89</xdr:row>
      <xdr:rowOff>28015</xdr:rowOff>
    </xdr:to>
    <xdr:graphicFrame macro="">
      <xdr:nvGraphicFramePr>
        <xdr:cNvPr id="40035" name="Chart 11">
          <a:extLst>
            <a:ext uri="{FF2B5EF4-FFF2-40B4-BE49-F238E27FC236}">
              <a16:creationId xmlns:a16="http://schemas.microsoft.com/office/drawing/2014/main" id="{00000000-0008-0000-0600-0000639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177800</xdr:colOff>
      <xdr:row>97</xdr:row>
      <xdr:rowOff>85724</xdr:rowOff>
    </xdr:from>
    <xdr:to>
      <xdr:col>26</xdr:col>
      <xdr:colOff>762000</xdr:colOff>
      <xdr:row>109</xdr:row>
      <xdr:rowOff>12700</xdr:rowOff>
    </xdr:to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42</xdr:col>
      <xdr:colOff>132789</xdr:colOff>
      <xdr:row>0</xdr:row>
      <xdr:rowOff>118355</xdr:rowOff>
    </xdr:from>
    <xdr:to>
      <xdr:col>46</xdr:col>
      <xdr:colOff>6627</xdr:colOff>
      <xdr:row>2</xdr:row>
      <xdr:rowOff>144116</xdr:rowOff>
    </xdr:to>
    <xdr:sp macro="" textlink="">
      <xdr:nvSpPr>
        <xdr:cNvPr id="8" name="Dikdörtgen: Köşeleri Yuvarlatılmış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 bwMode="auto">
        <a:xfrm>
          <a:off x="15138115" y="118355"/>
          <a:ext cx="2303403" cy="495109"/>
        </a:xfrm>
        <a:custGeom>
          <a:avLst/>
          <a:gdLst>
            <a:gd name="connsiteX0" fmla="*/ 0 w 2303403"/>
            <a:gd name="connsiteY0" fmla="*/ 82520 h 495109"/>
            <a:gd name="connsiteX1" fmla="*/ 82520 w 2303403"/>
            <a:gd name="connsiteY1" fmla="*/ 0 h 495109"/>
            <a:gd name="connsiteX2" fmla="*/ 638494 w 2303403"/>
            <a:gd name="connsiteY2" fmla="*/ 0 h 495109"/>
            <a:gd name="connsiteX3" fmla="*/ 1194469 w 2303403"/>
            <a:gd name="connsiteY3" fmla="*/ 0 h 495109"/>
            <a:gd name="connsiteX4" fmla="*/ 1750443 w 2303403"/>
            <a:gd name="connsiteY4" fmla="*/ 0 h 495109"/>
            <a:gd name="connsiteX5" fmla="*/ 2220883 w 2303403"/>
            <a:gd name="connsiteY5" fmla="*/ 0 h 495109"/>
            <a:gd name="connsiteX6" fmla="*/ 2303403 w 2303403"/>
            <a:gd name="connsiteY6" fmla="*/ 82520 h 495109"/>
            <a:gd name="connsiteX7" fmla="*/ 2303403 w 2303403"/>
            <a:gd name="connsiteY7" fmla="*/ 412589 h 495109"/>
            <a:gd name="connsiteX8" fmla="*/ 2220883 w 2303403"/>
            <a:gd name="connsiteY8" fmla="*/ 495109 h 495109"/>
            <a:gd name="connsiteX9" fmla="*/ 1707676 w 2303403"/>
            <a:gd name="connsiteY9" fmla="*/ 495109 h 495109"/>
            <a:gd name="connsiteX10" fmla="*/ 1173085 w 2303403"/>
            <a:gd name="connsiteY10" fmla="*/ 495109 h 495109"/>
            <a:gd name="connsiteX11" fmla="*/ 617111 w 2303403"/>
            <a:gd name="connsiteY11" fmla="*/ 495109 h 495109"/>
            <a:gd name="connsiteX12" fmla="*/ 82520 w 2303403"/>
            <a:gd name="connsiteY12" fmla="*/ 495109 h 495109"/>
            <a:gd name="connsiteX13" fmla="*/ 0 w 2303403"/>
            <a:gd name="connsiteY13" fmla="*/ 412589 h 495109"/>
            <a:gd name="connsiteX14" fmla="*/ 0 w 2303403"/>
            <a:gd name="connsiteY14" fmla="*/ 82520 h 49510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303403" h="495109" fill="none" extrusionOk="0">
              <a:moveTo>
                <a:pt x="0" y="82520"/>
              </a:moveTo>
              <a:cubicBezTo>
                <a:pt x="5404" y="41287"/>
                <a:pt x="39757" y="-3163"/>
                <a:pt x="82520" y="0"/>
              </a:cubicBezTo>
              <a:cubicBezTo>
                <a:pt x="346243" y="-43181"/>
                <a:pt x="368058" y="17722"/>
                <a:pt x="638494" y="0"/>
              </a:cubicBezTo>
              <a:cubicBezTo>
                <a:pt x="908930" y="-17722"/>
                <a:pt x="931192" y="26522"/>
                <a:pt x="1194469" y="0"/>
              </a:cubicBezTo>
              <a:cubicBezTo>
                <a:pt x="1457746" y="-26522"/>
                <a:pt x="1634433" y="6814"/>
                <a:pt x="1750443" y="0"/>
              </a:cubicBezTo>
              <a:cubicBezTo>
                <a:pt x="1866453" y="-6814"/>
                <a:pt x="2007311" y="18344"/>
                <a:pt x="2220883" y="0"/>
              </a:cubicBezTo>
              <a:cubicBezTo>
                <a:pt x="2274803" y="8184"/>
                <a:pt x="2292645" y="36048"/>
                <a:pt x="2303403" y="82520"/>
              </a:cubicBezTo>
              <a:cubicBezTo>
                <a:pt x="2311145" y="172913"/>
                <a:pt x="2297152" y="285290"/>
                <a:pt x="2303403" y="412589"/>
              </a:cubicBezTo>
              <a:cubicBezTo>
                <a:pt x="2294376" y="455788"/>
                <a:pt x="2269767" y="492855"/>
                <a:pt x="2220883" y="495109"/>
              </a:cubicBezTo>
              <a:cubicBezTo>
                <a:pt x="2041177" y="542578"/>
                <a:pt x="1892336" y="465344"/>
                <a:pt x="1707676" y="495109"/>
              </a:cubicBezTo>
              <a:cubicBezTo>
                <a:pt x="1523016" y="524874"/>
                <a:pt x="1307726" y="491872"/>
                <a:pt x="1173085" y="495109"/>
              </a:cubicBezTo>
              <a:cubicBezTo>
                <a:pt x="1038444" y="498346"/>
                <a:pt x="729358" y="442538"/>
                <a:pt x="617111" y="495109"/>
              </a:cubicBezTo>
              <a:cubicBezTo>
                <a:pt x="504864" y="547680"/>
                <a:pt x="227389" y="491686"/>
                <a:pt x="82520" y="495109"/>
              </a:cubicBezTo>
              <a:cubicBezTo>
                <a:pt x="33254" y="502574"/>
                <a:pt x="5530" y="459652"/>
                <a:pt x="0" y="412589"/>
              </a:cubicBezTo>
              <a:cubicBezTo>
                <a:pt x="-9021" y="302176"/>
                <a:pt x="9385" y="187081"/>
                <a:pt x="0" y="82520"/>
              </a:cubicBezTo>
              <a:close/>
            </a:path>
            <a:path w="2303403" h="495109" stroke="0" extrusionOk="0">
              <a:moveTo>
                <a:pt x="0" y="82520"/>
              </a:moveTo>
              <a:cubicBezTo>
                <a:pt x="310" y="38324"/>
                <a:pt x="40292" y="9634"/>
                <a:pt x="82520" y="0"/>
              </a:cubicBezTo>
              <a:cubicBezTo>
                <a:pt x="271769" y="-35879"/>
                <a:pt x="403838" y="51188"/>
                <a:pt x="595727" y="0"/>
              </a:cubicBezTo>
              <a:cubicBezTo>
                <a:pt x="787616" y="-51188"/>
                <a:pt x="837738" y="44527"/>
                <a:pt x="1066167" y="0"/>
              </a:cubicBezTo>
              <a:cubicBezTo>
                <a:pt x="1294596" y="-44527"/>
                <a:pt x="1331952" y="40787"/>
                <a:pt x="1557990" y="0"/>
              </a:cubicBezTo>
              <a:cubicBezTo>
                <a:pt x="1784028" y="-40787"/>
                <a:pt x="1894642" y="65255"/>
                <a:pt x="2220883" y="0"/>
              </a:cubicBezTo>
              <a:cubicBezTo>
                <a:pt x="2267507" y="2971"/>
                <a:pt x="2299486" y="29121"/>
                <a:pt x="2303403" y="82520"/>
              </a:cubicBezTo>
              <a:cubicBezTo>
                <a:pt x="2339085" y="156365"/>
                <a:pt x="2268872" y="319650"/>
                <a:pt x="2303403" y="412589"/>
              </a:cubicBezTo>
              <a:cubicBezTo>
                <a:pt x="2298935" y="455424"/>
                <a:pt x="2260376" y="486153"/>
                <a:pt x="2220883" y="495109"/>
              </a:cubicBezTo>
              <a:cubicBezTo>
                <a:pt x="2036104" y="553030"/>
                <a:pt x="1943246" y="467577"/>
                <a:pt x="1686292" y="495109"/>
              </a:cubicBezTo>
              <a:cubicBezTo>
                <a:pt x="1429338" y="522641"/>
                <a:pt x="1409157" y="463259"/>
                <a:pt x="1194469" y="495109"/>
              </a:cubicBezTo>
              <a:cubicBezTo>
                <a:pt x="979781" y="526959"/>
                <a:pt x="917621" y="472557"/>
                <a:pt x="724029" y="495109"/>
              </a:cubicBezTo>
              <a:cubicBezTo>
                <a:pt x="530437" y="517661"/>
                <a:pt x="396055" y="448534"/>
                <a:pt x="82520" y="495109"/>
              </a:cubicBezTo>
              <a:cubicBezTo>
                <a:pt x="44233" y="490960"/>
                <a:pt x="9094" y="463119"/>
                <a:pt x="0" y="412589"/>
              </a:cubicBezTo>
              <a:cubicBezTo>
                <a:pt x="-23686" y="274412"/>
                <a:pt x="1643" y="205243"/>
                <a:pt x="0" y="82520"/>
              </a:cubicBezTo>
              <a:close/>
            </a:path>
          </a:pathLst>
        </a:cu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45237263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glow rad="101600">
            <a:schemeClr val="tx1">
              <a:lumMod val="95000"/>
              <a:lumOff val="5000"/>
              <a:alpha val="60000"/>
            </a:schemeClr>
          </a:glow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800" b="1">
              <a:solidFill>
                <a:schemeClr val="bg1"/>
              </a:solidFill>
              <a:effectLst/>
              <a:latin typeface="Burbank Big Condensed" pitchFamily="2" charset="-94"/>
            </a:rPr>
            <a:t>ANASAYFA</a:t>
          </a:r>
        </a:p>
      </xdr:txBody>
    </xdr:sp>
    <xdr:clientData/>
  </xdr:twoCellAnchor>
  <xdr:oneCellAnchor>
    <xdr:from>
      <xdr:col>45</xdr:col>
      <xdr:colOff>314944</xdr:colOff>
      <xdr:row>2</xdr:row>
      <xdr:rowOff>207065</xdr:rowOff>
    </xdr:from>
    <xdr:ext cx="1353141" cy="1293555"/>
    <xdr:pic>
      <xdr:nvPicPr>
        <xdr:cNvPr id="10" name="Resim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2444" y="676413"/>
          <a:ext cx="1353141" cy="1293555"/>
        </a:xfrm>
        <a:prstGeom prst="rect">
          <a:avLst/>
        </a:prstGeom>
      </xdr:spPr>
    </xdr:pic>
    <xdr:clientData/>
  </xdr:oneCellAnchor>
  <xdr:twoCellAnchor>
    <xdr:from>
      <xdr:col>42</xdr:col>
      <xdr:colOff>184861</xdr:colOff>
      <xdr:row>2</xdr:row>
      <xdr:rowOff>359667</xdr:rowOff>
    </xdr:from>
    <xdr:to>
      <xdr:col>45</xdr:col>
      <xdr:colOff>202488</xdr:colOff>
      <xdr:row>2</xdr:row>
      <xdr:rowOff>1087197</xdr:rowOff>
    </xdr:to>
    <xdr:sp macro="" textlink="">
      <xdr:nvSpPr>
        <xdr:cNvPr id="12" name="Dikdörtgen: Köşeleri Yuvarlatılmış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/>
      </xdr:nvSpPr>
      <xdr:spPr bwMode="auto">
        <a:xfrm>
          <a:off x="15190187" y="829015"/>
          <a:ext cx="1839801" cy="727530"/>
        </a:xfrm>
        <a:custGeom>
          <a:avLst/>
          <a:gdLst>
            <a:gd name="connsiteX0" fmla="*/ 0 w 1839801"/>
            <a:gd name="connsiteY0" fmla="*/ 121257 h 727530"/>
            <a:gd name="connsiteX1" fmla="*/ 121257 w 1839801"/>
            <a:gd name="connsiteY1" fmla="*/ 0 h 727530"/>
            <a:gd name="connsiteX2" fmla="*/ 605767 w 1839801"/>
            <a:gd name="connsiteY2" fmla="*/ 0 h 727530"/>
            <a:gd name="connsiteX3" fmla="*/ 1122224 w 1839801"/>
            <a:gd name="connsiteY3" fmla="*/ 0 h 727530"/>
            <a:gd name="connsiteX4" fmla="*/ 1718544 w 1839801"/>
            <a:gd name="connsiteY4" fmla="*/ 0 h 727530"/>
            <a:gd name="connsiteX5" fmla="*/ 1839801 w 1839801"/>
            <a:gd name="connsiteY5" fmla="*/ 121257 h 727530"/>
            <a:gd name="connsiteX6" fmla="*/ 1839801 w 1839801"/>
            <a:gd name="connsiteY6" fmla="*/ 606273 h 727530"/>
            <a:gd name="connsiteX7" fmla="*/ 1718544 w 1839801"/>
            <a:gd name="connsiteY7" fmla="*/ 727530 h 727530"/>
            <a:gd name="connsiteX8" fmla="*/ 1154169 w 1839801"/>
            <a:gd name="connsiteY8" fmla="*/ 727530 h 727530"/>
            <a:gd name="connsiteX9" fmla="*/ 637713 w 1839801"/>
            <a:gd name="connsiteY9" fmla="*/ 727530 h 727530"/>
            <a:gd name="connsiteX10" fmla="*/ 121257 w 1839801"/>
            <a:gd name="connsiteY10" fmla="*/ 727530 h 727530"/>
            <a:gd name="connsiteX11" fmla="*/ 0 w 1839801"/>
            <a:gd name="connsiteY11" fmla="*/ 606273 h 727530"/>
            <a:gd name="connsiteX12" fmla="*/ 0 w 1839801"/>
            <a:gd name="connsiteY12" fmla="*/ 121257 h 72753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839801" h="727530" fill="none" extrusionOk="0">
              <a:moveTo>
                <a:pt x="0" y="121257"/>
              </a:moveTo>
              <a:cubicBezTo>
                <a:pt x="-7870" y="61727"/>
                <a:pt x="48643" y="-18134"/>
                <a:pt x="121257" y="0"/>
              </a:cubicBezTo>
              <a:cubicBezTo>
                <a:pt x="282940" y="-19855"/>
                <a:pt x="416374" y="23973"/>
                <a:pt x="605767" y="0"/>
              </a:cubicBezTo>
              <a:cubicBezTo>
                <a:pt x="795160" y="-23973"/>
                <a:pt x="886825" y="27938"/>
                <a:pt x="1122224" y="0"/>
              </a:cubicBezTo>
              <a:cubicBezTo>
                <a:pt x="1357623" y="-27938"/>
                <a:pt x="1443324" y="21686"/>
                <a:pt x="1718544" y="0"/>
              </a:cubicBezTo>
              <a:cubicBezTo>
                <a:pt x="1784880" y="4494"/>
                <a:pt x="1840607" y="58164"/>
                <a:pt x="1839801" y="121257"/>
              </a:cubicBezTo>
              <a:cubicBezTo>
                <a:pt x="1865058" y="219225"/>
                <a:pt x="1807641" y="437448"/>
                <a:pt x="1839801" y="606273"/>
              </a:cubicBezTo>
              <a:cubicBezTo>
                <a:pt x="1840477" y="685146"/>
                <a:pt x="1777935" y="739022"/>
                <a:pt x="1718544" y="727530"/>
              </a:cubicBezTo>
              <a:cubicBezTo>
                <a:pt x="1569479" y="777064"/>
                <a:pt x="1431793" y="700559"/>
                <a:pt x="1154169" y="727530"/>
              </a:cubicBezTo>
              <a:cubicBezTo>
                <a:pt x="876545" y="754501"/>
                <a:pt x="748604" y="719667"/>
                <a:pt x="637713" y="727530"/>
              </a:cubicBezTo>
              <a:cubicBezTo>
                <a:pt x="526822" y="735393"/>
                <a:pt x="360268" y="717992"/>
                <a:pt x="121257" y="727530"/>
              </a:cubicBezTo>
              <a:cubicBezTo>
                <a:pt x="61366" y="723071"/>
                <a:pt x="-9299" y="670106"/>
                <a:pt x="0" y="606273"/>
              </a:cubicBezTo>
              <a:cubicBezTo>
                <a:pt x="-26984" y="402549"/>
                <a:pt x="10306" y="361255"/>
                <a:pt x="0" y="121257"/>
              </a:cubicBezTo>
              <a:close/>
            </a:path>
            <a:path w="1839801" h="727530" stroke="0" extrusionOk="0">
              <a:moveTo>
                <a:pt x="0" y="121257"/>
              </a:moveTo>
              <a:cubicBezTo>
                <a:pt x="564" y="70910"/>
                <a:pt x="47824" y="5504"/>
                <a:pt x="121257" y="0"/>
              </a:cubicBezTo>
              <a:cubicBezTo>
                <a:pt x="251183" y="-27583"/>
                <a:pt x="439174" y="58232"/>
                <a:pt x="637713" y="0"/>
              </a:cubicBezTo>
              <a:cubicBezTo>
                <a:pt x="836252" y="-58232"/>
                <a:pt x="970069" y="56658"/>
                <a:pt x="1170142" y="0"/>
              </a:cubicBezTo>
              <a:cubicBezTo>
                <a:pt x="1370215" y="-56658"/>
                <a:pt x="1584844" y="53447"/>
                <a:pt x="1718544" y="0"/>
              </a:cubicBezTo>
              <a:cubicBezTo>
                <a:pt x="1787158" y="-1368"/>
                <a:pt x="1836823" y="62390"/>
                <a:pt x="1839801" y="121257"/>
              </a:cubicBezTo>
              <a:cubicBezTo>
                <a:pt x="1872601" y="239312"/>
                <a:pt x="1827532" y="472725"/>
                <a:pt x="1839801" y="606273"/>
              </a:cubicBezTo>
              <a:cubicBezTo>
                <a:pt x="1852124" y="660767"/>
                <a:pt x="1787490" y="726428"/>
                <a:pt x="1718544" y="727530"/>
              </a:cubicBezTo>
              <a:cubicBezTo>
                <a:pt x="1565566" y="785957"/>
                <a:pt x="1306111" y="699357"/>
                <a:pt x="1186115" y="727530"/>
              </a:cubicBezTo>
              <a:cubicBezTo>
                <a:pt x="1066119" y="755703"/>
                <a:pt x="748460" y="671579"/>
                <a:pt x="637713" y="727530"/>
              </a:cubicBezTo>
              <a:cubicBezTo>
                <a:pt x="526966" y="783481"/>
                <a:pt x="295264" y="719305"/>
                <a:pt x="121257" y="727530"/>
              </a:cubicBezTo>
              <a:cubicBezTo>
                <a:pt x="55938" y="729965"/>
                <a:pt x="2964" y="653711"/>
                <a:pt x="0" y="606273"/>
              </a:cubicBezTo>
              <a:cubicBezTo>
                <a:pt x="-55806" y="493792"/>
                <a:pt x="49782" y="235386"/>
                <a:pt x="0" y="121257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14980758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500" b="1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  <a:cs typeface="+mn-cs"/>
            </a:rPr>
            <a:t>4-SENARYO BAREMİ</a:t>
          </a:r>
          <a:endParaRPr lang="tr-TR" sz="2500">
            <a:solidFill>
              <a:schemeClr val="bg1"/>
            </a:solidFill>
            <a:effectLst/>
            <a:latin typeface="Burbank Big Cd Bd" pitchFamily="50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42</xdr:col>
      <xdr:colOff>168241</xdr:colOff>
      <xdr:row>2</xdr:row>
      <xdr:rowOff>1346048</xdr:rowOff>
    </xdr:from>
    <xdr:to>
      <xdr:col>45</xdr:col>
      <xdr:colOff>188378</xdr:colOff>
      <xdr:row>2</xdr:row>
      <xdr:rowOff>2067509</xdr:rowOff>
    </xdr:to>
    <xdr:sp macro="" textlink="">
      <xdr:nvSpPr>
        <xdr:cNvPr id="13" name="Dikdörtgen: Köşeleri Yuvarlatılmış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/>
      </xdr:nvSpPr>
      <xdr:spPr bwMode="auto">
        <a:xfrm>
          <a:off x="15173567" y="1815396"/>
          <a:ext cx="1842311" cy="721461"/>
        </a:xfrm>
        <a:custGeom>
          <a:avLst/>
          <a:gdLst>
            <a:gd name="connsiteX0" fmla="*/ 0 w 1842311"/>
            <a:gd name="connsiteY0" fmla="*/ 120246 h 721461"/>
            <a:gd name="connsiteX1" fmla="*/ 120246 w 1842311"/>
            <a:gd name="connsiteY1" fmla="*/ 0 h 721461"/>
            <a:gd name="connsiteX2" fmla="*/ 654186 w 1842311"/>
            <a:gd name="connsiteY2" fmla="*/ 0 h 721461"/>
            <a:gd name="connsiteX3" fmla="*/ 1156089 w 1842311"/>
            <a:gd name="connsiteY3" fmla="*/ 0 h 721461"/>
            <a:gd name="connsiteX4" fmla="*/ 1722065 w 1842311"/>
            <a:gd name="connsiteY4" fmla="*/ 0 h 721461"/>
            <a:gd name="connsiteX5" fmla="*/ 1842311 w 1842311"/>
            <a:gd name="connsiteY5" fmla="*/ 120246 h 721461"/>
            <a:gd name="connsiteX6" fmla="*/ 1842311 w 1842311"/>
            <a:gd name="connsiteY6" fmla="*/ 601215 h 721461"/>
            <a:gd name="connsiteX7" fmla="*/ 1722065 w 1842311"/>
            <a:gd name="connsiteY7" fmla="*/ 721461 h 721461"/>
            <a:gd name="connsiteX8" fmla="*/ 1156089 w 1842311"/>
            <a:gd name="connsiteY8" fmla="*/ 721461 h 721461"/>
            <a:gd name="connsiteX9" fmla="*/ 622149 w 1842311"/>
            <a:gd name="connsiteY9" fmla="*/ 721461 h 721461"/>
            <a:gd name="connsiteX10" fmla="*/ 120246 w 1842311"/>
            <a:gd name="connsiteY10" fmla="*/ 721461 h 721461"/>
            <a:gd name="connsiteX11" fmla="*/ 0 w 1842311"/>
            <a:gd name="connsiteY11" fmla="*/ 601215 h 721461"/>
            <a:gd name="connsiteX12" fmla="*/ 0 w 1842311"/>
            <a:gd name="connsiteY12" fmla="*/ 120246 h 72146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842311" h="721461" fill="none" extrusionOk="0">
              <a:moveTo>
                <a:pt x="0" y="120246"/>
              </a:moveTo>
              <a:cubicBezTo>
                <a:pt x="-12922" y="58500"/>
                <a:pt x="39409" y="11983"/>
                <a:pt x="120246" y="0"/>
              </a:cubicBezTo>
              <a:cubicBezTo>
                <a:pt x="272100" y="-53468"/>
                <a:pt x="510099" y="36817"/>
                <a:pt x="654186" y="0"/>
              </a:cubicBezTo>
              <a:cubicBezTo>
                <a:pt x="798273" y="-36817"/>
                <a:pt x="914547" y="9859"/>
                <a:pt x="1156089" y="0"/>
              </a:cubicBezTo>
              <a:cubicBezTo>
                <a:pt x="1397631" y="-9859"/>
                <a:pt x="1554733" y="3101"/>
                <a:pt x="1722065" y="0"/>
              </a:cubicBezTo>
              <a:cubicBezTo>
                <a:pt x="1783251" y="-13557"/>
                <a:pt x="1844716" y="44274"/>
                <a:pt x="1842311" y="120246"/>
              </a:cubicBezTo>
              <a:cubicBezTo>
                <a:pt x="1875823" y="248692"/>
                <a:pt x="1814710" y="384521"/>
                <a:pt x="1842311" y="601215"/>
              </a:cubicBezTo>
              <a:cubicBezTo>
                <a:pt x="1847021" y="662694"/>
                <a:pt x="1788027" y="717226"/>
                <a:pt x="1722065" y="721461"/>
              </a:cubicBezTo>
              <a:cubicBezTo>
                <a:pt x="1483457" y="729612"/>
                <a:pt x="1320379" y="716493"/>
                <a:pt x="1156089" y="721461"/>
              </a:cubicBezTo>
              <a:cubicBezTo>
                <a:pt x="991799" y="726429"/>
                <a:pt x="734867" y="672764"/>
                <a:pt x="622149" y="721461"/>
              </a:cubicBezTo>
              <a:cubicBezTo>
                <a:pt x="509431" y="770158"/>
                <a:pt x="291889" y="692982"/>
                <a:pt x="120246" y="721461"/>
              </a:cubicBezTo>
              <a:cubicBezTo>
                <a:pt x="47420" y="714018"/>
                <a:pt x="3353" y="653853"/>
                <a:pt x="0" y="601215"/>
              </a:cubicBezTo>
              <a:cubicBezTo>
                <a:pt x="-30012" y="366250"/>
                <a:pt x="21609" y="300659"/>
                <a:pt x="0" y="120246"/>
              </a:cubicBezTo>
              <a:close/>
            </a:path>
            <a:path w="1842311" h="721461" stroke="0" extrusionOk="0">
              <a:moveTo>
                <a:pt x="0" y="120246"/>
              </a:moveTo>
              <a:cubicBezTo>
                <a:pt x="-3871" y="64444"/>
                <a:pt x="48486" y="8945"/>
                <a:pt x="120246" y="0"/>
              </a:cubicBezTo>
              <a:cubicBezTo>
                <a:pt x="361140" y="-44565"/>
                <a:pt x="476253" y="28298"/>
                <a:pt x="670204" y="0"/>
              </a:cubicBezTo>
              <a:cubicBezTo>
                <a:pt x="864155" y="-28298"/>
                <a:pt x="1053291" y="19430"/>
                <a:pt x="1172107" y="0"/>
              </a:cubicBezTo>
              <a:cubicBezTo>
                <a:pt x="1290923" y="-19430"/>
                <a:pt x="1478513" y="40078"/>
                <a:pt x="1722065" y="0"/>
              </a:cubicBezTo>
              <a:cubicBezTo>
                <a:pt x="1789898" y="-1754"/>
                <a:pt x="1861247" y="54383"/>
                <a:pt x="1842311" y="120246"/>
              </a:cubicBezTo>
              <a:cubicBezTo>
                <a:pt x="1852094" y="360120"/>
                <a:pt x="1827895" y="473594"/>
                <a:pt x="1842311" y="601215"/>
              </a:cubicBezTo>
              <a:cubicBezTo>
                <a:pt x="1841628" y="656991"/>
                <a:pt x="1798341" y="728744"/>
                <a:pt x="1722065" y="721461"/>
              </a:cubicBezTo>
              <a:cubicBezTo>
                <a:pt x="1518769" y="756246"/>
                <a:pt x="1375030" y="682309"/>
                <a:pt x="1188125" y="721461"/>
              </a:cubicBezTo>
              <a:cubicBezTo>
                <a:pt x="1001220" y="760613"/>
                <a:pt x="872739" y="655570"/>
                <a:pt x="638167" y="721461"/>
              </a:cubicBezTo>
              <a:cubicBezTo>
                <a:pt x="403595" y="787352"/>
                <a:pt x="230421" y="702594"/>
                <a:pt x="120246" y="721461"/>
              </a:cubicBezTo>
              <a:cubicBezTo>
                <a:pt x="59828" y="724860"/>
                <a:pt x="13993" y="671060"/>
                <a:pt x="0" y="601215"/>
              </a:cubicBezTo>
              <a:cubicBezTo>
                <a:pt x="-28670" y="436247"/>
                <a:pt x="45789" y="297091"/>
                <a:pt x="0" y="120246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39243469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500" b="1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</a:rPr>
            <a:t>5-SENARYO</a:t>
          </a:r>
          <a:r>
            <a:rPr lang="tr-TR" sz="2500" b="1" baseline="0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</a:rPr>
            <a:t> GİR</a:t>
          </a:r>
          <a:endParaRPr lang="tr-TR" sz="2500" b="1">
            <a:solidFill>
              <a:schemeClr val="bg1"/>
            </a:solidFill>
            <a:effectLst/>
            <a:latin typeface="Burbank Big Cd Bd" pitchFamily="50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27</xdr:col>
      <xdr:colOff>103443</xdr:colOff>
      <xdr:row>20</xdr:row>
      <xdr:rowOff>72785</xdr:rowOff>
    </xdr:from>
    <xdr:to>
      <xdr:col>30</xdr:col>
      <xdr:colOff>166464</xdr:colOff>
      <xdr:row>23</xdr:row>
      <xdr:rowOff>108638</xdr:rowOff>
    </xdr:to>
    <xdr:sp macro="" textlink="">
      <xdr:nvSpPr>
        <xdr:cNvPr id="14" name="Dikdörtgen: Köşeleri Yuvarlatılmış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/>
      </xdr:nvSpPr>
      <xdr:spPr bwMode="auto">
        <a:xfrm>
          <a:off x="12320843" y="5330585"/>
          <a:ext cx="1891821" cy="493053"/>
        </a:xfrm>
        <a:custGeom>
          <a:avLst/>
          <a:gdLst>
            <a:gd name="connsiteX0" fmla="*/ 0 w 1891821"/>
            <a:gd name="connsiteY0" fmla="*/ 82177 h 493053"/>
            <a:gd name="connsiteX1" fmla="*/ 82177 w 1891821"/>
            <a:gd name="connsiteY1" fmla="*/ 0 h 493053"/>
            <a:gd name="connsiteX2" fmla="*/ 657999 w 1891821"/>
            <a:gd name="connsiteY2" fmla="*/ 0 h 493053"/>
            <a:gd name="connsiteX3" fmla="*/ 1251096 w 1891821"/>
            <a:gd name="connsiteY3" fmla="*/ 0 h 493053"/>
            <a:gd name="connsiteX4" fmla="*/ 1809644 w 1891821"/>
            <a:gd name="connsiteY4" fmla="*/ 0 h 493053"/>
            <a:gd name="connsiteX5" fmla="*/ 1891821 w 1891821"/>
            <a:gd name="connsiteY5" fmla="*/ 82177 h 493053"/>
            <a:gd name="connsiteX6" fmla="*/ 1891821 w 1891821"/>
            <a:gd name="connsiteY6" fmla="*/ 410876 h 493053"/>
            <a:gd name="connsiteX7" fmla="*/ 1809644 w 1891821"/>
            <a:gd name="connsiteY7" fmla="*/ 493053 h 493053"/>
            <a:gd name="connsiteX8" fmla="*/ 1268371 w 1891821"/>
            <a:gd name="connsiteY8" fmla="*/ 493053 h 493053"/>
            <a:gd name="connsiteX9" fmla="*/ 744373 w 1891821"/>
            <a:gd name="connsiteY9" fmla="*/ 493053 h 493053"/>
            <a:gd name="connsiteX10" fmla="*/ 82177 w 1891821"/>
            <a:gd name="connsiteY10" fmla="*/ 493053 h 493053"/>
            <a:gd name="connsiteX11" fmla="*/ 0 w 1891821"/>
            <a:gd name="connsiteY11" fmla="*/ 410876 h 493053"/>
            <a:gd name="connsiteX12" fmla="*/ 0 w 1891821"/>
            <a:gd name="connsiteY12" fmla="*/ 82177 h 49305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891821" h="493053" fill="none" extrusionOk="0">
              <a:moveTo>
                <a:pt x="0" y="82177"/>
              </a:moveTo>
              <a:cubicBezTo>
                <a:pt x="-2113" y="29680"/>
                <a:pt x="34169" y="-3076"/>
                <a:pt x="82177" y="0"/>
              </a:cubicBezTo>
              <a:cubicBezTo>
                <a:pt x="228302" y="-34828"/>
                <a:pt x="529533" y="19829"/>
                <a:pt x="657999" y="0"/>
              </a:cubicBezTo>
              <a:cubicBezTo>
                <a:pt x="786465" y="-19829"/>
                <a:pt x="1002303" y="17613"/>
                <a:pt x="1251096" y="0"/>
              </a:cubicBezTo>
              <a:cubicBezTo>
                <a:pt x="1499889" y="-17613"/>
                <a:pt x="1572781" y="43098"/>
                <a:pt x="1809644" y="0"/>
              </a:cubicBezTo>
              <a:cubicBezTo>
                <a:pt x="1864285" y="2654"/>
                <a:pt x="1883016" y="35010"/>
                <a:pt x="1891821" y="82177"/>
              </a:cubicBezTo>
              <a:cubicBezTo>
                <a:pt x="1901319" y="243540"/>
                <a:pt x="1880803" y="281086"/>
                <a:pt x="1891821" y="410876"/>
              </a:cubicBezTo>
              <a:cubicBezTo>
                <a:pt x="1889197" y="458907"/>
                <a:pt x="1857353" y="489001"/>
                <a:pt x="1809644" y="493053"/>
              </a:cubicBezTo>
              <a:cubicBezTo>
                <a:pt x="1648201" y="493877"/>
                <a:pt x="1436046" y="460138"/>
                <a:pt x="1268371" y="493053"/>
              </a:cubicBezTo>
              <a:cubicBezTo>
                <a:pt x="1100696" y="525968"/>
                <a:pt x="932340" y="436919"/>
                <a:pt x="744373" y="493053"/>
              </a:cubicBezTo>
              <a:cubicBezTo>
                <a:pt x="556406" y="549187"/>
                <a:pt x="321165" y="437892"/>
                <a:pt x="82177" y="493053"/>
              </a:cubicBezTo>
              <a:cubicBezTo>
                <a:pt x="37316" y="491346"/>
                <a:pt x="-1695" y="463977"/>
                <a:pt x="0" y="410876"/>
              </a:cubicBezTo>
              <a:cubicBezTo>
                <a:pt x="-20363" y="310136"/>
                <a:pt x="8012" y="214178"/>
                <a:pt x="0" y="82177"/>
              </a:cubicBezTo>
              <a:close/>
            </a:path>
            <a:path w="1891821" h="493053" stroke="0" extrusionOk="0">
              <a:moveTo>
                <a:pt x="0" y="82177"/>
              </a:moveTo>
              <a:cubicBezTo>
                <a:pt x="11089" y="38717"/>
                <a:pt x="39183" y="-474"/>
                <a:pt x="82177" y="0"/>
              </a:cubicBezTo>
              <a:cubicBezTo>
                <a:pt x="214986" y="-28249"/>
                <a:pt x="406661" y="47207"/>
                <a:pt x="623450" y="0"/>
              </a:cubicBezTo>
              <a:cubicBezTo>
                <a:pt x="840239" y="-47207"/>
                <a:pt x="1019836" y="72050"/>
                <a:pt x="1233822" y="0"/>
              </a:cubicBezTo>
              <a:cubicBezTo>
                <a:pt x="1447808" y="-72050"/>
                <a:pt x="1595872" y="24749"/>
                <a:pt x="1809644" y="0"/>
              </a:cubicBezTo>
              <a:cubicBezTo>
                <a:pt x="1849953" y="586"/>
                <a:pt x="1886832" y="41323"/>
                <a:pt x="1891821" y="82177"/>
              </a:cubicBezTo>
              <a:cubicBezTo>
                <a:pt x="1923736" y="179707"/>
                <a:pt x="1885531" y="343050"/>
                <a:pt x="1891821" y="410876"/>
              </a:cubicBezTo>
              <a:cubicBezTo>
                <a:pt x="1891528" y="457566"/>
                <a:pt x="1846357" y="487128"/>
                <a:pt x="1809644" y="493053"/>
              </a:cubicBezTo>
              <a:cubicBezTo>
                <a:pt x="1567181" y="544716"/>
                <a:pt x="1491696" y="450337"/>
                <a:pt x="1285646" y="493053"/>
              </a:cubicBezTo>
              <a:cubicBezTo>
                <a:pt x="1079596" y="535769"/>
                <a:pt x="993143" y="482895"/>
                <a:pt x="727098" y="493053"/>
              </a:cubicBezTo>
              <a:cubicBezTo>
                <a:pt x="461053" y="503211"/>
                <a:pt x="392994" y="449707"/>
                <a:pt x="82177" y="493053"/>
              </a:cubicBezTo>
              <a:cubicBezTo>
                <a:pt x="32255" y="488912"/>
                <a:pt x="2378" y="451164"/>
                <a:pt x="0" y="410876"/>
              </a:cubicBezTo>
              <a:cubicBezTo>
                <a:pt x="-14858" y="308646"/>
                <a:pt x="7809" y="201342"/>
                <a:pt x="0" y="82177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790708863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800" b="1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  <a:cs typeface="+mn-cs"/>
            </a:rPr>
            <a:t> 2.YAZILI NOT GİR</a:t>
          </a:r>
          <a:endParaRPr lang="tr-TR" sz="3600">
            <a:solidFill>
              <a:schemeClr val="bg1"/>
            </a:solidFill>
            <a:effectLst/>
            <a:latin typeface="Burbank Big Cd Bd" pitchFamily="50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25</xdr:col>
      <xdr:colOff>41414</xdr:colOff>
      <xdr:row>2</xdr:row>
      <xdr:rowOff>890137</xdr:rowOff>
    </xdr:from>
    <xdr:to>
      <xdr:col>27</xdr:col>
      <xdr:colOff>1</xdr:colOff>
      <xdr:row>2</xdr:row>
      <xdr:rowOff>1334637</xdr:rowOff>
    </xdr:to>
    <xdr:sp macro="" textlink="">
      <xdr:nvSpPr>
        <xdr:cNvPr id="3" name="Metin kutusu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2769023" y="1318072"/>
          <a:ext cx="2236304" cy="444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r-TR" sz="1800" b="1"/>
            <a:t>SEÇİLEN</a:t>
          </a:r>
        </a:p>
      </xdr:txBody>
    </xdr:sp>
    <xdr:clientData/>
  </xdr:twoCellAnchor>
  <xdr:twoCellAnchor>
    <xdr:from>
      <xdr:col>42</xdr:col>
      <xdr:colOff>180064</xdr:colOff>
      <xdr:row>3</xdr:row>
      <xdr:rowOff>126063</xdr:rowOff>
    </xdr:from>
    <xdr:to>
      <xdr:col>45</xdr:col>
      <xdr:colOff>593585</xdr:colOff>
      <xdr:row>4</xdr:row>
      <xdr:rowOff>581406</xdr:rowOff>
    </xdr:to>
    <xdr:sp macro="" textlink="">
      <xdr:nvSpPr>
        <xdr:cNvPr id="16" name="Dikdörtgen: Köşeleri Yuvarlatılmış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B9C4501-8A53-478A-9F9A-A310305A8FF6}"/>
            </a:ext>
          </a:extLst>
        </xdr:cNvPr>
        <xdr:cNvSpPr/>
      </xdr:nvSpPr>
      <xdr:spPr bwMode="auto">
        <a:xfrm>
          <a:off x="15185390" y="3798020"/>
          <a:ext cx="2235695" cy="759038"/>
        </a:xfrm>
        <a:custGeom>
          <a:avLst/>
          <a:gdLst>
            <a:gd name="connsiteX0" fmla="*/ 0 w 2235695"/>
            <a:gd name="connsiteY0" fmla="*/ 126509 h 759038"/>
            <a:gd name="connsiteX1" fmla="*/ 126509 w 2235695"/>
            <a:gd name="connsiteY1" fmla="*/ 0 h 759038"/>
            <a:gd name="connsiteX2" fmla="*/ 582525 w 2235695"/>
            <a:gd name="connsiteY2" fmla="*/ 0 h 759038"/>
            <a:gd name="connsiteX3" fmla="*/ 1098021 w 2235695"/>
            <a:gd name="connsiteY3" fmla="*/ 0 h 759038"/>
            <a:gd name="connsiteX4" fmla="*/ 1573863 w 2235695"/>
            <a:gd name="connsiteY4" fmla="*/ 0 h 759038"/>
            <a:gd name="connsiteX5" fmla="*/ 2109186 w 2235695"/>
            <a:gd name="connsiteY5" fmla="*/ 0 h 759038"/>
            <a:gd name="connsiteX6" fmla="*/ 2235695 w 2235695"/>
            <a:gd name="connsiteY6" fmla="*/ 126509 h 759038"/>
            <a:gd name="connsiteX7" fmla="*/ 2235695 w 2235695"/>
            <a:gd name="connsiteY7" fmla="*/ 632529 h 759038"/>
            <a:gd name="connsiteX8" fmla="*/ 2109186 w 2235695"/>
            <a:gd name="connsiteY8" fmla="*/ 759038 h 759038"/>
            <a:gd name="connsiteX9" fmla="*/ 1633344 w 2235695"/>
            <a:gd name="connsiteY9" fmla="*/ 759038 h 759038"/>
            <a:gd name="connsiteX10" fmla="*/ 1157501 w 2235695"/>
            <a:gd name="connsiteY10" fmla="*/ 759038 h 759038"/>
            <a:gd name="connsiteX11" fmla="*/ 721312 w 2235695"/>
            <a:gd name="connsiteY11" fmla="*/ 759038 h 759038"/>
            <a:gd name="connsiteX12" fmla="*/ 126509 w 2235695"/>
            <a:gd name="connsiteY12" fmla="*/ 759038 h 759038"/>
            <a:gd name="connsiteX13" fmla="*/ 0 w 2235695"/>
            <a:gd name="connsiteY13" fmla="*/ 632529 h 759038"/>
            <a:gd name="connsiteX14" fmla="*/ 0 w 2235695"/>
            <a:gd name="connsiteY14" fmla="*/ 126509 h 75903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235695" h="759038" fill="none" extrusionOk="0">
              <a:moveTo>
                <a:pt x="0" y="126509"/>
              </a:moveTo>
              <a:cubicBezTo>
                <a:pt x="-17990" y="62416"/>
                <a:pt x="64140" y="2008"/>
                <a:pt x="126509" y="0"/>
              </a:cubicBezTo>
              <a:cubicBezTo>
                <a:pt x="279369" y="-31589"/>
                <a:pt x="440589" y="22441"/>
                <a:pt x="582525" y="0"/>
              </a:cubicBezTo>
              <a:cubicBezTo>
                <a:pt x="724461" y="-22441"/>
                <a:pt x="852747" y="11766"/>
                <a:pt x="1098021" y="0"/>
              </a:cubicBezTo>
              <a:cubicBezTo>
                <a:pt x="1343295" y="-11766"/>
                <a:pt x="1447977" y="36037"/>
                <a:pt x="1573863" y="0"/>
              </a:cubicBezTo>
              <a:cubicBezTo>
                <a:pt x="1699749" y="-36037"/>
                <a:pt x="1987147" y="61564"/>
                <a:pt x="2109186" y="0"/>
              </a:cubicBezTo>
              <a:cubicBezTo>
                <a:pt x="2166264" y="12902"/>
                <a:pt x="2241300" y="46869"/>
                <a:pt x="2235695" y="126509"/>
              </a:cubicBezTo>
              <a:cubicBezTo>
                <a:pt x="2270926" y="266500"/>
                <a:pt x="2228248" y="439712"/>
                <a:pt x="2235695" y="632529"/>
              </a:cubicBezTo>
              <a:cubicBezTo>
                <a:pt x="2243776" y="707792"/>
                <a:pt x="2189763" y="760271"/>
                <a:pt x="2109186" y="759038"/>
              </a:cubicBezTo>
              <a:cubicBezTo>
                <a:pt x="2007751" y="765954"/>
                <a:pt x="1812304" y="708045"/>
                <a:pt x="1633344" y="759038"/>
              </a:cubicBezTo>
              <a:cubicBezTo>
                <a:pt x="1454384" y="810031"/>
                <a:pt x="1306427" y="703043"/>
                <a:pt x="1157501" y="759038"/>
              </a:cubicBezTo>
              <a:cubicBezTo>
                <a:pt x="1008575" y="815033"/>
                <a:pt x="937346" y="744772"/>
                <a:pt x="721312" y="759038"/>
              </a:cubicBezTo>
              <a:cubicBezTo>
                <a:pt x="505278" y="773304"/>
                <a:pt x="281837" y="756696"/>
                <a:pt x="126509" y="759038"/>
              </a:cubicBezTo>
              <a:cubicBezTo>
                <a:pt x="56133" y="755677"/>
                <a:pt x="3485" y="706916"/>
                <a:pt x="0" y="632529"/>
              </a:cubicBezTo>
              <a:cubicBezTo>
                <a:pt x="-18086" y="518912"/>
                <a:pt x="49522" y="242016"/>
                <a:pt x="0" y="126509"/>
              </a:cubicBezTo>
              <a:close/>
            </a:path>
            <a:path w="2235695" h="759038" stroke="0" extrusionOk="0">
              <a:moveTo>
                <a:pt x="0" y="126509"/>
              </a:moveTo>
              <a:cubicBezTo>
                <a:pt x="16326" y="59475"/>
                <a:pt x="64111" y="-1480"/>
                <a:pt x="126509" y="0"/>
              </a:cubicBezTo>
              <a:cubicBezTo>
                <a:pt x="342286" y="-40829"/>
                <a:pt x="387337" y="26893"/>
                <a:pt x="582525" y="0"/>
              </a:cubicBezTo>
              <a:cubicBezTo>
                <a:pt x="777713" y="-26893"/>
                <a:pt x="1002653" y="59252"/>
                <a:pt x="1117848" y="0"/>
              </a:cubicBezTo>
              <a:cubicBezTo>
                <a:pt x="1233043" y="-59252"/>
                <a:pt x="1463778" y="1948"/>
                <a:pt x="1554036" y="0"/>
              </a:cubicBezTo>
              <a:cubicBezTo>
                <a:pt x="1644294" y="-1948"/>
                <a:pt x="1876783" y="42139"/>
                <a:pt x="2109186" y="0"/>
              </a:cubicBezTo>
              <a:cubicBezTo>
                <a:pt x="2186665" y="-912"/>
                <a:pt x="2237639" y="48472"/>
                <a:pt x="2235695" y="126509"/>
              </a:cubicBezTo>
              <a:cubicBezTo>
                <a:pt x="2295168" y="232657"/>
                <a:pt x="2178777" y="380584"/>
                <a:pt x="2235695" y="632529"/>
              </a:cubicBezTo>
              <a:cubicBezTo>
                <a:pt x="2235108" y="707719"/>
                <a:pt x="2175492" y="777431"/>
                <a:pt x="2109186" y="759038"/>
              </a:cubicBezTo>
              <a:cubicBezTo>
                <a:pt x="1881544" y="790533"/>
                <a:pt x="1744378" y="744751"/>
                <a:pt x="1633344" y="759038"/>
              </a:cubicBezTo>
              <a:cubicBezTo>
                <a:pt x="1522310" y="773325"/>
                <a:pt x="1275307" y="707401"/>
                <a:pt x="1137674" y="759038"/>
              </a:cubicBezTo>
              <a:cubicBezTo>
                <a:pt x="1000041" y="810675"/>
                <a:pt x="839243" y="756986"/>
                <a:pt x="661832" y="759038"/>
              </a:cubicBezTo>
              <a:cubicBezTo>
                <a:pt x="484421" y="761090"/>
                <a:pt x="337105" y="698014"/>
                <a:pt x="126509" y="759038"/>
              </a:cubicBezTo>
              <a:cubicBezTo>
                <a:pt x="56579" y="754296"/>
                <a:pt x="-6166" y="704877"/>
                <a:pt x="0" y="632529"/>
              </a:cubicBezTo>
              <a:cubicBezTo>
                <a:pt x="-5634" y="432116"/>
                <a:pt x="38298" y="264774"/>
                <a:pt x="0" y="126509"/>
              </a:cubicBezTo>
              <a:close/>
            </a:path>
          </a:pathLst>
        </a:custGeom>
        <a:solidFill>
          <a:srgbClr val="00B05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790708863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500" b="1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  <a:cs typeface="+mn-cs"/>
            </a:rPr>
            <a:t>2.YAZILI NOT GİR</a:t>
          </a:r>
          <a:endParaRPr lang="tr-TR" sz="2500">
            <a:solidFill>
              <a:schemeClr val="bg1"/>
            </a:solidFill>
            <a:effectLst/>
            <a:latin typeface="Burbank Big Condensed" pitchFamily="2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42</xdr:col>
      <xdr:colOff>83437</xdr:colOff>
      <xdr:row>2</xdr:row>
      <xdr:rowOff>2303725</xdr:rowOff>
    </xdr:from>
    <xdr:to>
      <xdr:col>46</xdr:col>
      <xdr:colOff>579784</xdr:colOff>
      <xdr:row>2</xdr:row>
      <xdr:rowOff>3090775</xdr:rowOff>
    </xdr:to>
    <xdr:sp macro="" textlink="">
      <xdr:nvSpPr>
        <xdr:cNvPr id="17" name="Dikdörtgen: Köşeleri Yuvarlatılmış 1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5726894-BAAD-4A10-9AE4-D906AF3E6528}"/>
            </a:ext>
          </a:extLst>
        </xdr:cNvPr>
        <xdr:cNvSpPr/>
      </xdr:nvSpPr>
      <xdr:spPr bwMode="auto">
        <a:xfrm>
          <a:off x="15088763" y="2773073"/>
          <a:ext cx="2925912" cy="787050"/>
        </a:xfrm>
        <a:custGeom>
          <a:avLst/>
          <a:gdLst>
            <a:gd name="connsiteX0" fmla="*/ 0 w 2925912"/>
            <a:gd name="connsiteY0" fmla="*/ 131178 h 787050"/>
            <a:gd name="connsiteX1" fmla="*/ 131178 w 2925912"/>
            <a:gd name="connsiteY1" fmla="*/ 0 h 787050"/>
            <a:gd name="connsiteX2" fmla="*/ 663889 w 2925912"/>
            <a:gd name="connsiteY2" fmla="*/ 0 h 787050"/>
            <a:gd name="connsiteX3" fmla="*/ 1223236 w 2925912"/>
            <a:gd name="connsiteY3" fmla="*/ 0 h 787050"/>
            <a:gd name="connsiteX4" fmla="*/ 1676040 w 2925912"/>
            <a:gd name="connsiteY4" fmla="*/ 0 h 787050"/>
            <a:gd name="connsiteX5" fmla="*/ 2208752 w 2925912"/>
            <a:gd name="connsiteY5" fmla="*/ 0 h 787050"/>
            <a:gd name="connsiteX6" fmla="*/ 2794734 w 2925912"/>
            <a:gd name="connsiteY6" fmla="*/ 0 h 787050"/>
            <a:gd name="connsiteX7" fmla="*/ 2925912 w 2925912"/>
            <a:gd name="connsiteY7" fmla="*/ 131178 h 787050"/>
            <a:gd name="connsiteX8" fmla="*/ 2925912 w 2925912"/>
            <a:gd name="connsiteY8" fmla="*/ 655872 h 787050"/>
            <a:gd name="connsiteX9" fmla="*/ 2794734 w 2925912"/>
            <a:gd name="connsiteY9" fmla="*/ 787050 h 787050"/>
            <a:gd name="connsiteX10" fmla="*/ 2341929 w 2925912"/>
            <a:gd name="connsiteY10" fmla="*/ 787050 h 787050"/>
            <a:gd name="connsiteX11" fmla="*/ 1755947 w 2925912"/>
            <a:gd name="connsiteY11" fmla="*/ 787050 h 787050"/>
            <a:gd name="connsiteX12" fmla="*/ 1196600 w 2925912"/>
            <a:gd name="connsiteY12" fmla="*/ 787050 h 787050"/>
            <a:gd name="connsiteX13" fmla="*/ 610618 w 2925912"/>
            <a:gd name="connsiteY13" fmla="*/ 787050 h 787050"/>
            <a:gd name="connsiteX14" fmla="*/ 131178 w 2925912"/>
            <a:gd name="connsiteY14" fmla="*/ 787050 h 787050"/>
            <a:gd name="connsiteX15" fmla="*/ 0 w 2925912"/>
            <a:gd name="connsiteY15" fmla="*/ 655872 h 787050"/>
            <a:gd name="connsiteX16" fmla="*/ 0 w 2925912"/>
            <a:gd name="connsiteY16" fmla="*/ 131178 h 7870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2925912" h="787050" fill="none" extrusionOk="0">
              <a:moveTo>
                <a:pt x="0" y="131178"/>
              </a:moveTo>
              <a:cubicBezTo>
                <a:pt x="-12430" y="67618"/>
                <a:pt x="60177" y="-1876"/>
                <a:pt x="131178" y="0"/>
              </a:cubicBezTo>
              <a:cubicBezTo>
                <a:pt x="314520" y="-51981"/>
                <a:pt x="483831" y="16769"/>
                <a:pt x="663889" y="0"/>
              </a:cubicBezTo>
              <a:cubicBezTo>
                <a:pt x="843947" y="-16769"/>
                <a:pt x="1025708" y="63553"/>
                <a:pt x="1223236" y="0"/>
              </a:cubicBezTo>
              <a:cubicBezTo>
                <a:pt x="1420764" y="-63553"/>
                <a:pt x="1535638" y="33601"/>
                <a:pt x="1676040" y="0"/>
              </a:cubicBezTo>
              <a:cubicBezTo>
                <a:pt x="1816442" y="-33601"/>
                <a:pt x="2019602" y="22542"/>
                <a:pt x="2208752" y="0"/>
              </a:cubicBezTo>
              <a:cubicBezTo>
                <a:pt x="2397902" y="-22542"/>
                <a:pt x="2587062" y="14356"/>
                <a:pt x="2794734" y="0"/>
              </a:cubicBezTo>
              <a:cubicBezTo>
                <a:pt x="2873933" y="9285"/>
                <a:pt x="2919743" y="64989"/>
                <a:pt x="2925912" y="131178"/>
              </a:cubicBezTo>
              <a:cubicBezTo>
                <a:pt x="2984632" y="281725"/>
                <a:pt x="2922935" y="524664"/>
                <a:pt x="2925912" y="655872"/>
              </a:cubicBezTo>
              <a:cubicBezTo>
                <a:pt x="2926998" y="723124"/>
                <a:pt x="2856176" y="788464"/>
                <a:pt x="2794734" y="787050"/>
              </a:cubicBezTo>
              <a:cubicBezTo>
                <a:pt x="2696054" y="805963"/>
                <a:pt x="2493402" y="741585"/>
                <a:pt x="2341929" y="787050"/>
              </a:cubicBezTo>
              <a:cubicBezTo>
                <a:pt x="2190457" y="832515"/>
                <a:pt x="1985919" y="769738"/>
                <a:pt x="1755947" y="787050"/>
              </a:cubicBezTo>
              <a:cubicBezTo>
                <a:pt x="1525975" y="804362"/>
                <a:pt x="1433887" y="737154"/>
                <a:pt x="1196600" y="787050"/>
              </a:cubicBezTo>
              <a:cubicBezTo>
                <a:pt x="959313" y="836946"/>
                <a:pt x="877950" y="751633"/>
                <a:pt x="610618" y="787050"/>
              </a:cubicBezTo>
              <a:cubicBezTo>
                <a:pt x="343286" y="822467"/>
                <a:pt x="332282" y="742125"/>
                <a:pt x="131178" y="787050"/>
              </a:cubicBezTo>
              <a:cubicBezTo>
                <a:pt x="68258" y="795485"/>
                <a:pt x="19053" y="731228"/>
                <a:pt x="0" y="655872"/>
              </a:cubicBezTo>
              <a:cubicBezTo>
                <a:pt x="-62711" y="451753"/>
                <a:pt x="45806" y="240640"/>
                <a:pt x="0" y="131178"/>
              </a:cubicBezTo>
              <a:close/>
            </a:path>
            <a:path w="2925912" h="787050" stroke="0" extrusionOk="0">
              <a:moveTo>
                <a:pt x="0" y="131178"/>
              </a:moveTo>
              <a:cubicBezTo>
                <a:pt x="768" y="48335"/>
                <a:pt x="44918" y="5786"/>
                <a:pt x="131178" y="0"/>
              </a:cubicBezTo>
              <a:cubicBezTo>
                <a:pt x="409653" y="-281"/>
                <a:pt x="447774" y="32605"/>
                <a:pt x="690525" y="0"/>
              </a:cubicBezTo>
              <a:cubicBezTo>
                <a:pt x="933276" y="-32605"/>
                <a:pt x="960752" y="2044"/>
                <a:pt x="1169965" y="0"/>
              </a:cubicBezTo>
              <a:cubicBezTo>
                <a:pt x="1379178" y="-2044"/>
                <a:pt x="1480865" y="66295"/>
                <a:pt x="1729312" y="0"/>
              </a:cubicBezTo>
              <a:cubicBezTo>
                <a:pt x="1977759" y="-66295"/>
                <a:pt x="2049326" y="26821"/>
                <a:pt x="2182116" y="0"/>
              </a:cubicBezTo>
              <a:cubicBezTo>
                <a:pt x="2314906" y="-26821"/>
                <a:pt x="2626833" y="68221"/>
                <a:pt x="2794734" y="0"/>
              </a:cubicBezTo>
              <a:cubicBezTo>
                <a:pt x="2850226" y="8656"/>
                <a:pt x="2915674" y="66489"/>
                <a:pt x="2925912" y="131178"/>
              </a:cubicBezTo>
              <a:cubicBezTo>
                <a:pt x="2969059" y="236871"/>
                <a:pt x="2924476" y="456906"/>
                <a:pt x="2925912" y="655872"/>
              </a:cubicBezTo>
              <a:cubicBezTo>
                <a:pt x="2936896" y="726030"/>
                <a:pt x="2879947" y="795847"/>
                <a:pt x="2794734" y="787050"/>
              </a:cubicBezTo>
              <a:cubicBezTo>
                <a:pt x="2618602" y="814967"/>
                <a:pt x="2427937" y="784840"/>
                <a:pt x="2288658" y="787050"/>
              </a:cubicBezTo>
              <a:cubicBezTo>
                <a:pt x="2149379" y="789260"/>
                <a:pt x="1855812" y="731008"/>
                <a:pt x="1729312" y="787050"/>
              </a:cubicBezTo>
              <a:cubicBezTo>
                <a:pt x="1602812" y="843092"/>
                <a:pt x="1467682" y="763564"/>
                <a:pt x="1276507" y="787050"/>
              </a:cubicBezTo>
              <a:cubicBezTo>
                <a:pt x="1085333" y="810536"/>
                <a:pt x="970137" y="747646"/>
                <a:pt x="717160" y="787050"/>
              </a:cubicBezTo>
              <a:cubicBezTo>
                <a:pt x="464183" y="826454"/>
                <a:pt x="288604" y="769168"/>
                <a:pt x="131178" y="787050"/>
              </a:cubicBezTo>
              <a:cubicBezTo>
                <a:pt x="55141" y="785710"/>
                <a:pt x="-1680" y="726168"/>
                <a:pt x="0" y="655872"/>
              </a:cubicBezTo>
              <a:cubicBezTo>
                <a:pt x="-38563" y="485590"/>
                <a:pt x="14463" y="254454"/>
                <a:pt x="0" y="131178"/>
              </a:cubicBezTo>
              <a:close/>
            </a:path>
          </a:pathLst>
        </a:custGeom>
        <a:solidFill>
          <a:srgbClr val="FF000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727351844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3600" b="1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  <a:cs typeface="+mn-cs"/>
            </a:rPr>
            <a:t>1.YAZILI NOT GİR</a:t>
          </a:r>
          <a:endParaRPr lang="tr-TR" sz="3600">
            <a:solidFill>
              <a:schemeClr val="bg1"/>
            </a:solidFill>
            <a:effectLst/>
            <a:latin typeface="Burbank Big Condensed" pitchFamily="2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11</xdr:col>
      <xdr:colOff>50799</xdr:colOff>
      <xdr:row>91</xdr:row>
      <xdr:rowOff>12698</xdr:rowOff>
    </xdr:from>
    <xdr:to>
      <xdr:col>26</xdr:col>
      <xdr:colOff>762000</xdr:colOff>
      <xdr:row>97</xdr:row>
      <xdr:rowOff>64575</xdr:rowOff>
    </xdr:to>
    <xdr:graphicFrame macro="">
      <xdr:nvGraphicFramePr>
        <xdr:cNvPr id="5" name="Grafik 4">
          <a:extLst>
            <a:ext uri="{FF2B5EF4-FFF2-40B4-BE49-F238E27FC236}">
              <a16:creationId xmlns:a16="http://schemas.microsoft.com/office/drawing/2014/main" id="{25FB0521-EC99-4209-BEAF-183A4E6213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42</xdr:col>
      <xdr:colOff>165652</xdr:colOff>
      <xdr:row>5</xdr:row>
      <xdr:rowOff>179454</xdr:rowOff>
    </xdr:from>
    <xdr:to>
      <xdr:col>45</xdr:col>
      <xdr:colOff>593586</xdr:colOff>
      <xdr:row>9</xdr:row>
      <xdr:rowOff>165652</xdr:rowOff>
    </xdr:to>
    <xdr:sp macro="" textlink="">
      <xdr:nvSpPr>
        <xdr:cNvPr id="15" name="Dikdörtgen: Köşeleri Yuvarlatılmış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FE239D9C-5673-418C-945C-6D7AD4FAA905}"/>
            </a:ext>
          </a:extLst>
        </xdr:cNvPr>
        <xdr:cNvSpPr/>
      </xdr:nvSpPr>
      <xdr:spPr bwMode="auto">
        <a:xfrm>
          <a:off x="15170978" y="4845324"/>
          <a:ext cx="2250108" cy="759241"/>
        </a:xfrm>
        <a:custGeom>
          <a:avLst/>
          <a:gdLst>
            <a:gd name="connsiteX0" fmla="*/ 0 w 2250108"/>
            <a:gd name="connsiteY0" fmla="*/ 126543 h 759241"/>
            <a:gd name="connsiteX1" fmla="*/ 126543 w 2250108"/>
            <a:gd name="connsiteY1" fmla="*/ 0 h 759241"/>
            <a:gd name="connsiteX2" fmla="*/ 665739 w 2250108"/>
            <a:gd name="connsiteY2" fmla="*/ 0 h 759241"/>
            <a:gd name="connsiteX3" fmla="*/ 1204935 w 2250108"/>
            <a:gd name="connsiteY3" fmla="*/ 0 h 759241"/>
            <a:gd name="connsiteX4" fmla="*/ 1664250 w 2250108"/>
            <a:gd name="connsiteY4" fmla="*/ 0 h 759241"/>
            <a:gd name="connsiteX5" fmla="*/ 2123565 w 2250108"/>
            <a:gd name="connsiteY5" fmla="*/ 0 h 759241"/>
            <a:gd name="connsiteX6" fmla="*/ 2250108 w 2250108"/>
            <a:gd name="connsiteY6" fmla="*/ 126543 h 759241"/>
            <a:gd name="connsiteX7" fmla="*/ 2250108 w 2250108"/>
            <a:gd name="connsiteY7" fmla="*/ 632698 h 759241"/>
            <a:gd name="connsiteX8" fmla="*/ 2123565 w 2250108"/>
            <a:gd name="connsiteY8" fmla="*/ 759241 h 759241"/>
            <a:gd name="connsiteX9" fmla="*/ 1684220 w 2250108"/>
            <a:gd name="connsiteY9" fmla="*/ 759241 h 759241"/>
            <a:gd name="connsiteX10" fmla="*/ 1224905 w 2250108"/>
            <a:gd name="connsiteY10" fmla="*/ 759241 h 759241"/>
            <a:gd name="connsiteX11" fmla="*/ 705679 w 2250108"/>
            <a:gd name="connsiteY11" fmla="*/ 759241 h 759241"/>
            <a:gd name="connsiteX12" fmla="*/ 126543 w 2250108"/>
            <a:gd name="connsiteY12" fmla="*/ 759241 h 759241"/>
            <a:gd name="connsiteX13" fmla="*/ 0 w 2250108"/>
            <a:gd name="connsiteY13" fmla="*/ 632698 h 759241"/>
            <a:gd name="connsiteX14" fmla="*/ 0 w 2250108"/>
            <a:gd name="connsiteY14" fmla="*/ 126543 h 75924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250108" h="759241" fill="none" extrusionOk="0">
              <a:moveTo>
                <a:pt x="0" y="126543"/>
              </a:moveTo>
              <a:cubicBezTo>
                <a:pt x="-5600" y="64179"/>
                <a:pt x="68120" y="1758"/>
                <a:pt x="126543" y="0"/>
              </a:cubicBezTo>
              <a:cubicBezTo>
                <a:pt x="262447" y="-53649"/>
                <a:pt x="518024" y="45589"/>
                <a:pt x="665739" y="0"/>
              </a:cubicBezTo>
              <a:cubicBezTo>
                <a:pt x="813454" y="-45589"/>
                <a:pt x="1040115" y="24989"/>
                <a:pt x="1204935" y="0"/>
              </a:cubicBezTo>
              <a:cubicBezTo>
                <a:pt x="1369755" y="-24989"/>
                <a:pt x="1558021" y="39191"/>
                <a:pt x="1664250" y="0"/>
              </a:cubicBezTo>
              <a:cubicBezTo>
                <a:pt x="1770479" y="-39191"/>
                <a:pt x="1907964" y="14440"/>
                <a:pt x="2123565" y="0"/>
              </a:cubicBezTo>
              <a:cubicBezTo>
                <a:pt x="2201522" y="-10338"/>
                <a:pt x="2241909" y="51287"/>
                <a:pt x="2250108" y="126543"/>
              </a:cubicBezTo>
              <a:cubicBezTo>
                <a:pt x="2304421" y="322553"/>
                <a:pt x="2223846" y="424933"/>
                <a:pt x="2250108" y="632698"/>
              </a:cubicBezTo>
              <a:cubicBezTo>
                <a:pt x="2261127" y="717741"/>
                <a:pt x="2182466" y="770388"/>
                <a:pt x="2123565" y="759241"/>
              </a:cubicBezTo>
              <a:cubicBezTo>
                <a:pt x="1987220" y="783567"/>
                <a:pt x="1844105" y="744804"/>
                <a:pt x="1684220" y="759241"/>
              </a:cubicBezTo>
              <a:cubicBezTo>
                <a:pt x="1524335" y="773678"/>
                <a:pt x="1409552" y="755230"/>
                <a:pt x="1224905" y="759241"/>
              </a:cubicBezTo>
              <a:cubicBezTo>
                <a:pt x="1040258" y="763252"/>
                <a:pt x="916587" y="719202"/>
                <a:pt x="705679" y="759241"/>
              </a:cubicBezTo>
              <a:cubicBezTo>
                <a:pt x="494771" y="799280"/>
                <a:pt x="409468" y="693912"/>
                <a:pt x="126543" y="759241"/>
              </a:cubicBezTo>
              <a:cubicBezTo>
                <a:pt x="54394" y="764379"/>
                <a:pt x="926" y="698218"/>
                <a:pt x="0" y="632698"/>
              </a:cubicBezTo>
              <a:cubicBezTo>
                <a:pt x="-56634" y="519462"/>
                <a:pt x="8521" y="327182"/>
                <a:pt x="0" y="126543"/>
              </a:cubicBezTo>
              <a:close/>
            </a:path>
            <a:path w="2250108" h="759241" stroke="0" extrusionOk="0">
              <a:moveTo>
                <a:pt x="0" y="126543"/>
              </a:moveTo>
              <a:cubicBezTo>
                <a:pt x="1166" y="40869"/>
                <a:pt x="38610" y="7560"/>
                <a:pt x="126543" y="0"/>
              </a:cubicBezTo>
              <a:cubicBezTo>
                <a:pt x="270052" y="-55444"/>
                <a:pt x="428693" y="46048"/>
                <a:pt x="645769" y="0"/>
              </a:cubicBezTo>
              <a:cubicBezTo>
                <a:pt x="862845" y="-46048"/>
                <a:pt x="951218" y="9566"/>
                <a:pt x="1105084" y="0"/>
              </a:cubicBezTo>
              <a:cubicBezTo>
                <a:pt x="1258951" y="-9566"/>
                <a:pt x="1424341" y="61370"/>
                <a:pt x="1624310" y="0"/>
              </a:cubicBezTo>
              <a:cubicBezTo>
                <a:pt x="1824279" y="-61370"/>
                <a:pt x="1967374" y="23312"/>
                <a:pt x="2123565" y="0"/>
              </a:cubicBezTo>
              <a:cubicBezTo>
                <a:pt x="2187422" y="2798"/>
                <a:pt x="2231179" y="53877"/>
                <a:pt x="2250108" y="126543"/>
              </a:cubicBezTo>
              <a:cubicBezTo>
                <a:pt x="2259237" y="240994"/>
                <a:pt x="2190443" y="403752"/>
                <a:pt x="2250108" y="632698"/>
              </a:cubicBezTo>
              <a:cubicBezTo>
                <a:pt x="2269092" y="710033"/>
                <a:pt x="2194923" y="758566"/>
                <a:pt x="2123565" y="759241"/>
              </a:cubicBezTo>
              <a:cubicBezTo>
                <a:pt x="2000232" y="798393"/>
                <a:pt x="1882955" y="718065"/>
                <a:pt x="1664250" y="759241"/>
              </a:cubicBezTo>
              <a:cubicBezTo>
                <a:pt x="1445546" y="800417"/>
                <a:pt x="1373286" y="739455"/>
                <a:pt x="1204935" y="759241"/>
              </a:cubicBezTo>
              <a:cubicBezTo>
                <a:pt x="1036585" y="779027"/>
                <a:pt x="915537" y="730583"/>
                <a:pt x="685709" y="759241"/>
              </a:cubicBezTo>
              <a:cubicBezTo>
                <a:pt x="455881" y="787899"/>
                <a:pt x="394434" y="709522"/>
                <a:pt x="126543" y="759241"/>
              </a:cubicBezTo>
              <a:cubicBezTo>
                <a:pt x="57439" y="779673"/>
                <a:pt x="1802" y="721587"/>
                <a:pt x="0" y="632698"/>
              </a:cubicBezTo>
              <a:cubicBezTo>
                <a:pt x="-56345" y="510479"/>
                <a:pt x="8501" y="339183"/>
                <a:pt x="0" y="126543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727351844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500" b="1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  <a:cs typeface="+mn-cs"/>
            </a:rPr>
            <a:t>TEDBİR</a:t>
          </a:r>
          <a:r>
            <a:rPr lang="tr-TR" sz="2500" b="1" baseline="0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  <a:cs typeface="+mn-cs"/>
            </a:rPr>
            <a:t> RAPORU</a:t>
          </a:r>
          <a:endParaRPr lang="tr-TR" sz="2500">
            <a:solidFill>
              <a:schemeClr val="bg1"/>
            </a:solidFill>
            <a:effectLst/>
            <a:latin typeface="Burbank Big Condensed" pitchFamily="2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42</xdr:col>
      <xdr:colOff>179456</xdr:colOff>
      <xdr:row>10</xdr:row>
      <xdr:rowOff>82827</xdr:rowOff>
    </xdr:from>
    <xdr:to>
      <xdr:col>46</xdr:col>
      <xdr:colOff>96631</xdr:colOff>
      <xdr:row>24</xdr:row>
      <xdr:rowOff>27608</xdr:rowOff>
    </xdr:to>
    <xdr:sp macro="" textlink="">
      <xdr:nvSpPr>
        <xdr:cNvPr id="18" name="Dikdörtgen: Köşeleri Yuvarlatılmış 1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5A7DA14C-264C-40B7-8E3D-1420994EE4A5}"/>
            </a:ext>
          </a:extLst>
        </xdr:cNvPr>
        <xdr:cNvSpPr/>
      </xdr:nvSpPr>
      <xdr:spPr bwMode="auto">
        <a:xfrm>
          <a:off x="15184782" y="5715001"/>
          <a:ext cx="2346740" cy="2650433"/>
        </a:xfrm>
        <a:custGeom>
          <a:avLst/>
          <a:gdLst>
            <a:gd name="connsiteX0" fmla="*/ 0 w 2346740"/>
            <a:gd name="connsiteY0" fmla="*/ 391131 h 2650433"/>
            <a:gd name="connsiteX1" fmla="*/ 391131 w 2346740"/>
            <a:gd name="connsiteY1" fmla="*/ 0 h 2650433"/>
            <a:gd name="connsiteX2" fmla="*/ 865689 w 2346740"/>
            <a:gd name="connsiteY2" fmla="*/ 0 h 2650433"/>
            <a:gd name="connsiteX3" fmla="*/ 1371537 w 2346740"/>
            <a:gd name="connsiteY3" fmla="*/ 0 h 2650433"/>
            <a:gd name="connsiteX4" fmla="*/ 1955609 w 2346740"/>
            <a:gd name="connsiteY4" fmla="*/ 0 h 2650433"/>
            <a:gd name="connsiteX5" fmla="*/ 2346740 w 2346740"/>
            <a:gd name="connsiteY5" fmla="*/ 391131 h 2650433"/>
            <a:gd name="connsiteX6" fmla="*/ 2346740 w 2346740"/>
            <a:gd name="connsiteY6" fmla="*/ 839492 h 2650433"/>
            <a:gd name="connsiteX7" fmla="*/ 2346740 w 2346740"/>
            <a:gd name="connsiteY7" fmla="*/ 1287853 h 2650433"/>
            <a:gd name="connsiteX8" fmla="*/ 2346740 w 2346740"/>
            <a:gd name="connsiteY8" fmla="*/ 1698851 h 2650433"/>
            <a:gd name="connsiteX9" fmla="*/ 2346740 w 2346740"/>
            <a:gd name="connsiteY9" fmla="*/ 2259302 h 2650433"/>
            <a:gd name="connsiteX10" fmla="*/ 1955609 w 2346740"/>
            <a:gd name="connsiteY10" fmla="*/ 2650433 h 2650433"/>
            <a:gd name="connsiteX11" fmla="*/ 1465406 w 2346740"/>
            <a:gd name="connsiteY11" fmla="*/ 2650433 h 2650433"/>
            <a:gd name="connsiteX12" fmla="*/ 912624 w 2346740"/>
            <a:gd name="connsiteY12" fmla="*/ 2650433 h 2650433"/>
            <a:gd name="connsiteX13" fmla="*/ 391131 w 2346740"/>
            <a:gd name="connsiteY13" fmla="*/ 2650433 h 2650433"/>
            <a:gd name="connsiteX14" fmla="*/ 0 w 2346740"/>
            <a:gd name="connsiteY14" fmla="*/ 2259302 h 2650433"/>
            <a:gd name="connsiteX15" fmla="*/ 0 w 2346740"/>
            <a:gd name="connsiteY15" fmla="*/ 1773578 h 2650433"/>
            <a:gd name="connsiteX16" fmla="*/ 0 w 2346740"/>
            <a:gd name="connsiteY16" fmla="*/ 1287853 h 2650433"/>
            <a:gd name="connsiteX17" fmla="*/ 0 w 2346740"/>
            <a:gd name="connsiteY17" fmla="*/ 820810 h 2650433"/>
            <a:gd name="connsiteX18" fmla="*/ 0 w 2346740"/>
            <a:gd name="connsiteY18" fmla="*/ 391131 h 265043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</a:cxnLst>
          <a:rect l="l" t="t" r="r" b="b"/>
          <a:pathLst>
            <a:path w="2346740" h="2650433" fill="none" extrusionOk="0">
              <a:moveTo>
                <a:pt x="0" y="391131"/>
              </a:moveTo>
              <a:cubicBezTo>
                <a:pt x="9577" y="186823"/>
                <a:pt x="176551" y="63496"/>
                <a:pt x="391131" y="0"/>
              </a:cubicBezTo>
              <a:cubicBezTo>
                <a:pt x="590688" y="-15096"/>
                <a:pt x="741190" y="29786"/>
                <a:pt x="865689" y="0"/>
              </a:cubicBezTo>
              <a:cubicBezTo>
                <a:pt x="990188" y="-29786"/>
                <a:pt x="1210432" y="12564"/>
                <a:pt x="1371537" y="0"/>
              </a:cubicBezTo>
              <a:cubicBezTo>
                <a:pt x="1532642" y="-12564"/>
                <a:pt x="1680352" y="48897"/>
                <a:pt x="1955609" y="0"/>
              </a:cubicBezTo>
              <a:cubicBezTo>
                <a:pt x="2200028" y="18959"/>
                <a:pt x="2381691" y="179138"/>
                <a:pt x="2346740" y="391131"/>
              </a:cubicBezTo>
              <a:cubicBezTo>
                <a:pt x="2351690" y="586040"/>
                <a:pt x="2318808" y="724133"/>
                <a:pt x="2346740" y="839492"/>
              </a:cubicBezTo>
              <a:cubicBezTo>
                <a:pt x="2374672" y="954851"/>
                <a:pt x="2324246" y="1119641"/>
                <a:pt x="2346740" y="1287853"/>
              </a:cubicBezTo>
              <a:cubicBezTo>
                <a:pt x="2369234" y="1456065"/>
                <a:pt x="2306356" y="1601102"/>
                <a:pt x="2346740" y="1698851"/>
              </a:cubicBezTo>
              <a:cubicBezTo>
                <a:pt x="2387124" y="1796600"/>
                <a:pt x="2309342" y="1998870"/>
                <a:pt x="2346740" y="2259302"/>
              </a:cubicBezTo>
              <a:cubicBezTo>
                <a:pt x="2343857" y="2456193"/>
                <a:pt x="2189331" y="2673385"/>
                <a:pt x="1955609" y="2650433"/>
              </a:cubicBezTo>
              <a:cubicBezTo>
                <a:pt x="1713797" y="2693374"/>
                <a:pt x="1671647" y="2605593"/>
                <a:pt x="1465406" y="2650433"/>
              </a:cubicBezTo>
              <a:cubicBezTo>
                <a:pt x="1259165" y="2695273"/>
                <a:pt x="1136241" y="2601854"/>
                <a:pt x="912624" y="2650433"/>
              </a:cubicBezTo>
              <a:cubicBezTo>
                <a:pt x="689007" y="2699012"/>
                <a:pt x="497800" y="2597525"/>
                <a:pt x="391131" y="2650433"/>
              </a:cubicBezTo>
              <a:cubicBezTo>
                <a:pt x="193022" y="2649339"/>
                <a:pt x="39347" y="2473262"/>
                <a:pt x="0" y="2259302"/>
              </a:cubicBezTo>
              <a:cubicBezTo>
                <a:pt x="-19554" y="2055005"/>
                <a:pt x="23959" y="1982610"/>
                <a:pt x="0" y="1773578"/>
              </a:cubicBezTo>
              <a:cubicBezTo>
                <a:pt x="-23959" y="1564546"/>
                <a:pt x="42445" y="1502523"/>
                <a:pt x="0" y="1287853"/>
              </a:cubicBezTo>
              <a:cubicBezTo>
                <a:pt x="-42445" y="1073183"/>
                <a:pt x="37135" y="919699"/>
                <a:pt x="0" y="820810"/>
              </a:cubicBezTo>
              <a:cubicBezTo>
                <a:pt x="-37135" y="721921"/>
                <a:pt x="51267" y="530122"/>
                <a:pt x="0" y="391131"/>
              </a:cubicBezTo>
              <a:close/>
            </a:path>
            <a:path w="2346740" h="2650433" stroke="0" extrusionOk="0">
              <a:moveTo>
                <a:pt x="0" y="391131"/>
              </a:moveTo>
              <a:cubicBezTo>
                <a:pt x="20629" y="178697"/>
                <a:pt x="213674" y="-7641"/>
                <a:pt x="391131" y="0"/>
              </a:cubicBezTo>
              <a:cubicBezTo>
                <a:pt x="608217" y="-11599"/>
                <a:pt x="743631" y="50250"/>
                <a:pt x="881334" y="0"/>
              </a:cubicBezTo>
              <a:cubicBezTo>
                <a:pt x="1019037" y="-50250"/>
                <a:pt x="1281951" y="45254"/>
                <a:pt x="1434116" y="0"/>
              </a:cubicBezTo>
              <a:cubicBezTo>
                <a:pt x="1586281" y="-45254"/>
                <a:pt x="1759394" y="2913"/>
                <a:pt x="1955609" y="0"/>
              </a:cubicBezTo>
              <a:cubicBezTo>
                <a:pt x="2115517" y="6478"/>
                <a:pt x="2316359" y="202710"/>
                <a:pt x="2346740" y="391131"/>
              </a:cubicBezTo>
              <a:cubicBezTo>
                <a:pt x="2367881" y="566263"/>
                <a:pt x="2334659" y="740524"/>
                <a:pt x="2346740" y="839492"/>
              </a:cubicBezTo>
              <a:cubicBezTo>
                <a:pt x="2358821" y="938460"/>
                <a:pt x="2329656" y="1106740"/>
                <a:pt x="2346740" y="1343898"/>
              </a:cubicBezTo>
              <a:cubicBezTo>
                <a:pt x="2363824" y="1581056"/>
                <a:pt x="2296575" y="1655272"/>
                <a:pt x="2346740" y="1773578"/>
              </a:cubicBezTo>
              <a:cubicBezTo>
                <a:pt x="2396905" y="1891884"/>
                <a:pt x="2326289" y="2064287"/>
                <a:pt x="2346740" y="2259302"/>
              </a:cubicBezTo>
              <a:cubicBezTo>
                <a:pt x="2371022" y="2450005"/>
                <a:pt x="2190878" y="2620529"/>
                <a:pt x="1955609" y="2650433"/>
              </a:cubicBezTo>
              <a:cubicBezTo>
                <a:pt x="1825975" y="2710436"/>
                <a:pt x="1602152" y="2638387"/>
                <a:pt x="1449761" y="2650433"/>
              </a:cubicBezTo>
              <a:cubicBezTo>
                <a:pt x="1297370" y="2662479"/>
                <a:pt x="1177708" y="2595156"/>
                <a:pt x="912624" y="2650433"/>
              </a:cubicBezTo>
              <a:cubicBezTo>
                <a:pt x="647540" y="2705710"/>
                <a:pt x="637957" y="2646362"/>
                <a:pt x="391131" y="2650433"/>
              </a:cubicBezTo>
              <a:cubicBezTo>
                <a:pt x="172758" y="2642500"/>
                <a:pt x="-11332" y="2462028"/>
                <a:pt x="0" y="2259302"/>
              </a:cubicBezTo>
              <a:cubicBezTo>
                <a:pt x="-61" y="2054398"/>
                <a:pt x="32977" y="1961640"/>
                <a:pt x="0" y="1792259"/>
              </a:cubicBezTo>
              <a:cubicBezTo>
                <a:pt x="-32977" y="1622878"/>
                <a:pt x="45042" y="1422825"/>
                <a:pt x="0" y="1306535"/>
              </a:cubicBezTo>
              <a:cubicBezTo>
                <a:pt x="-45042" y="1190245"/>
                <a:pt x="25780" y="1033568"/>
                <a:pt x="0" y="876855"/>
              </a:cubicBezTo>
              <a:cubicBezTo>
                <a:pt x="-25780" y="720142"/>
                <a:pt x="24892" y="586268"/>
                <a:pt x="0" y="391131"/>
              </a:cubicBezTo>
              <a:close/>
            </a:path>
          </a:pathLst>
        </a:custGeom>
        <a:solidFill>
          <a:schemeClr val="tx1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790708863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800" b="1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  <a:cs typeface="+mn-cs"/>
            </a:rPr>
            <a:t>SOSYAL DIŞINDAKİ KAZANIMLARI EKLEMEK İÇİN TIKLAYIN.</a:t>
          </a:r>
          <a:endParaRPr lang="tr-TR" sz="2800">
            <a:solidFill>
              <a:schemeClr val="bg1"/>
            </a:solidFill>
            <a:effectLst/>
            <a:latin typeface="Burbank Big Condensed" pitchFamily="2" charset="-94"/>
            <a:ea typeface="STHupo" panose="02010800040101010101" pitchFamily="2" charset="-122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24426</xdr:colOff>
      <xdr:row>62</xdr:row>
      <xdr:rowOff>24423</xdr:rowOff>
    </xdr:from>
    <xdr:to>
      <xdr:col>26</xdr:col>
      <xdr:colOff>675612</xdr:colOff>
      <xdr:row>78</xdr:row>
      <xdr:rowOff>114301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29158</xdr:colOff>
      <xdr:row>81</xdr:row>
      <xdr:rowOff>9525</xdr:rowOff>
    </xdr:from>
    <xdr:to>
      <xdr:col>26</xdr:col>
      <xdr:colOff>686686</xdr:colOff>
      <xdr:row>89</xdr:row>
      <xdr:rowOff>0</xdr:rowOff>
    </xdr:to>
    <xdr:graphicFrame macro="">
      <xdr:nvGraphicFramePr>
        <xdr:cNvPr id="4" name="Chart 1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36636</xdr:colOff>
      <xdr:row>97</xdr:row>
      <xdr:rowOff>69361</xdr:rowOff>
    </xdr:from>
    <xdr:to>
      <xdr:col>26</xdr:col>
      <xdr:colOff>675612</xdr:colOff>
      <xdr:row>108</xdr:row>
      <xdr:rowOff>59836</xdr:rowOff>
    </xdr:to>
    <xdr:graphicFrame macro="">
      <xdr:nvGraphicFramePr>
        <xdr:cNvPr id="17" name="Grafik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188284</xdr:colOff>
      <xdr:row>1</xdr:row>
      <xdr:rowOff>33226</xdr:rowOff>
    </xdr:from>
    <xdr:to>
      <xdr:col>30</xdr:col>
      <xdr:colOff>263412</xdr:colOff>
      <xdr:row>2</xdr:row>
      <xdr:rowOff>354418</xdr:rowOff>
    </xdr:to>
    <xdr:sp macro="" textlink="">
      <xdr:nvSpPr>
        <xdr:cNvPr id="12" name="Dikdörtgen: Köşeleri Yuvarlatılmış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/>
      </xdr:nvSpPr>
      <xdr:spPr bwMode="auto">
        <a:xfrm>
          <a:off x="12504331" y="254738"/>
          <a:ext cx="1902598" cy="531628"/>
        </a:xfrm>
        <a:custGeom>
          <a:avLst/>
          <a:gdLst>
            <a:gd name="connsiteX0" fmla="*/ 0 w 1902598"/>
            <a:gd name="connsiteY0" fmla="*/ 88606 h 531628"/>
            <a:gd name="connsiteX1" fmla="*/ 88606 w 1902598"/>
            <a:gd name="connsiteY1" fmla="*/ 0 h 531628"/>
            <a:gd name="connsiteX2" fmla="*/ 680989 w 1902598"/>
            <a:gd name="connsiteY2" fmla="*/ 0 h 531628"/>
            <a:gd name="connsiteX3" fmla="*/ 1238863 w 1902598"/>
            <a:gd name="connsiteY3" fmla="*/ 0 h 531628"/>
            <a:gd name="connsiteX4" fmla="*/ 1813992 w 1902598"/>
            <a:gd name="connsiteY4" fmla="*/ 0 h 531628"/>
            <a:gd name="connsiteX5" fmla="*/ 1902598 w 1902598"/>
            <a:gd name="connsiteY5" fmla="*/ 88606 h 531628"/>
            <a:gd name="connsiteX6" fmla="*/ 1902598 w 1902598"/>
            <a:gd name="connsiteY6" fmla="*/ 443022 h 531628"/>
            <a:gd name="connsiteX7" fmla="*/ 1813992 w 1902598"/>
            <a:gd name="connsiteY7" fmla="*/ 531628 h 531628"/>
            <a:gd name="connsiteX8" fmla="*/ 1238863 w 1902598"/>
            <a:gd name="connsiteY8" fmla="*/ 531628 h 531628"/>
            <a:gd name="connsiteX9" fmla="*/ 715496 w 1902598"/>
            <a:gd name="connsiteY9" fmla="*/ 531628 h 531628"/>
            <a:gd name="connsiteX10" fmla="*/ 88606 w 1902598"/>
            <a:gd name="connsiteY10" fmla="*/ 531628 h 531628"/>
            <a:gd name="connsiteX11" fmla="*/ 0 w 1902598"/>
            <a:gd name="connsiteY11" fmla="*/ 443022 h 531628"/>
            <a:gd name="connsiteX12" fmla="*/ 0 w 1902598"/>
            <a:gd name="connsiteY12" fmla="*/ 88606 h 53162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902598" h="531628" fill="none" extrusionOk="0">
              <a:moveTo>
                <a:pt x="0" y="88606"/>
              </a:moveTo>
              <a:cubicBezTo>
                <a:pt x="6300" y="38370"/>
                <a:pt x="37554" y="-11810"/>
                <a:pt x="88606" y="0"/>
              </a:cubicBezTo>
              <a:cubicBezTo>
                <a:pt x="353571" y="-25800"/>
                <a:pt x="421597" y="928"/>
                <a:pt x="680989" y="0"/>
              </a:cubicBezTo>
              <a:cubicBezTo>
                <a:pt x="940381" y="-928"/>
                <a:pt x="1092661" y="5783"/>
                <a:pt x="1238863" y="0"/>
              </a:cubicBezTo>
              <a:cubicBezTo>
                <a:pt x="1385065" y="-5783"/>
                <a:pt x="1678283" y="56858"/>
                <a:pt x="1813992" y="0"/>
              </a:cubicBezTo>
              <a:cubicBezTo>
                <a:pt x="1857816" y="8070"/>
                <a:pt x="1908393" y="39166"/>
                <a:pt x="1902598" y="88606"/>
              </a:cubicBezTo>
              <a:cubicBezTo>
                <a:pt x="1915129" y="180715"/>
                <a:pt x="1891930" y="367289"/>
                <a:pt x="1902598" y="443022"/>
              </a:cubicBezTo>
              <a:cubicBezTo>
                <a:pt x="1908127" y="497381"/>
                <a:pt x="1858895" y="531292"/>
                <a:pt x="1813992" y="531628"/>
              </a:cubicBezTo>
              <a:cubicBezTo>
                <a:pt x="1578557" y="581048"/>
                <a:pt x="1392598" y="498511"/>
                <a:pt x="1238863" y="531628"/>
              </a:cubicBezTo>
              <a:cubicBezTo>
                <a:pt x="1085128" y="564745"/>
                <a:pt x="967483" y="510607"/>
                <a:pt x="715496" y="531628"/>
              </a:cubicBezTo>
              <a:cubicBezTo>
                <a:pt x="463509" y="552649"/>
                <a:pt x="337955" y="499429"/>
                <a:pt x="88606" y="531628"/>
              </a:cubicBezTo>
              <a:cubicBezTo>
                <a:pt x="36367" y="536335"/>
                <a:pt x="-8086" y="489134"/>
                <a:pt x="0" y="443022"/>
              </a:cubicBezTo>
              <a:cubicBezTo>
                <a:pt x="-25115" y="280472"/>
                <a:pt x="5104" y="252635"/>
                <a:pt x="0" y="88606"/>
              </a:cubicBezTo>
              <a:close/>
            </a:path>
            <a:path w="1902598" h="531628" stroke="0" extrusionOk="0">
              <a:moveTo>
                <a:pt x="0" y="88606"/>
              </a:moveTo>
              <a:cubicBezTo>
                <a:pt x="675" y="42668"/>
                <a:pt x="44364" y="13510"/>
                <a:pt x="88606" y="0"/>
              </a:cubicBezTo>
              <a:cubicBezTo>
                <a:pt x="240904" y="-47996"/>
                <a:pt x="427229" y="16656"/>
                <a:pt x="646481" y="0"/>
              </a:cubicBezTo>
              <a:cubicBezTo>
                <a:pt x="865733" y="-16656"/>
                <a:pt x="1012311" y="32930"/>
                <a:pt x="1169848" y="0"/>
              </a:cubicBezTo>
              <a:cubicBezTo>
                <a:pt x="1327385" y="-32930"/>
                <a:pt x="1682419" y="54918"/>
                <a:pt x="1813992" y="0"/>
              </a:cubicBezTo>
              <a:cubicBezTo>
                <a:pt x="1862664" y="4757"/>
                <a:pt x="1899110" y="43491"/>
                <a:pt x="1902598" y="88606"/>
              </a:cubicBezTo>
              <a:cubicBezTo>
                <a:pt x="1922914" y="210957"/>
                <a:pt x="1881055" y="331407"/>
                <a:pt x="1902598" y="443022"/>
              </a:cubicBezTo>
              <a:cubicBezTo>
                <a:pt x="1898034" y="488339"/>
                <a:pt x="1872083" y="524649"/>
                <a:pt x="1813992" y="531628"/>
              </a:cubicBezTo>
              <a:cubicBezTo>
                <a:pt x="1559816" y="536650"/>
                <a:pt x="1435758" y="490378"/>
                <a:pt x="1238863" y="531628"/>
              </a:cubicBezTo>
              <a:cubicBezTo>
                <a:pt x="1041968" y="572878"/>
                <a:pt x="884486" y="481959"/>
                <a:pt x="715496" y="531628"/>
              </a:cubicBezTo>
              <a:cubicBezTo>
                <a:pt x="546506" y="581297"/>
                <a:pt x="262383" y="513034"/>
                <a:pt x="88606" y="531628"/>
              </a:cubicBezTo>
              <a:cubicBezTo>
                <a:pt x="36734" y="543128"/>
                <a:pt x="56" y="505606"/>
                <a:pt x="0" y="443022"/>
              </a:cubicBezTo>
              <a:cubicBezTo>
                <a:pt x="-22474" y="275221"/>
                <a:pt x="41456" y="203895"/>
                <a:pt x="0" y="88606"/>
              </a:cubicBezTo>
              <a:close/>
            </a:path>
          </a:pathLst>
        </a:cu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45237263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glow rad="101600">
            <a:schemeClr val="tx1">
              <a:lumMod val="95000"/>
              <a:lumOff val="5000"/>
              <a:alpha val="60000"/>
            </a:schemeClr>
          </a:glow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400" b="1">
              <a:effectLst/>
            </a:rPr>
            <a:t>ANASAYFA</a:t>
          </a:r>
        </a:p>
      </xdr:txBody>
    </xdr:sp>
    <xdr:clientData/>
  </xdr:twoCellAnchor>
  <xdr:oneCellAnchor>
    <xdr:from>
      <xdr:col>30</xdr:col>
      <xdr:colOff>422763</xdr:colOff>
      <xdr:row>2</xdr:row>
      <xdr:rowOff>1007878</xdr:rowOff>
    </xdr:from>
    <xdr:ext cx="1353141" cy="1293555"/>
    <xdr:pic>
      <xdr:nvPicPr>
        <xdr:cNvPr id="13" name="Resim 1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66280" y="1439826"/>
          <a:ext cx="1353141" cy="1293555"/>
        </a:xfrm>
        <a:prstGeom prst="rect">
          <a:avLst/>
        </a:prstGeom>
      </xdr:spPr>
    </xdr:pic>
    <xdr:clientData/>
  </xdr:oneCellAnchor>
  <xdr:twoCellAnchor>
    <xdr:from>
      <xdr:col>27</xdr:col>
      <xdr:colOff>189990</xdr:colOff>
      <xdr:row>2</xdr:row>
      <xdr:rowOff>486709</xdr:rowOff>
    </xdr:from>
    <xdr:to>
      <xdr:col>30</xdr:col>
      <xdr:colOff>276278</xdr:colOff>
      <xdr:row>2</xdr:row>
      <xdr:rowOff>1020415</xdr:rowOff>
    </xdr:to>
    <xdr:sp macro="" textlink="">
      <xdr:nvSpPr>
        <xdr:cNvPr id="14" name="Dikdörtgen: Köşeleri Yuvarlatılmış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/>
      </xdr:nvSpPr>
      <xdr:spPr bwMode="auto">
        <a:xfrm>
          <a:off x="12506037" y="918657"/>
          <a:ext cx="1913758" cy="533706"/>
        </a:xfrm>
        <a:custGeom>
          <a:avLst/>
          <a:gdLst>
            <a:gd name="connsiteX0" fmla="*/ 0 w 1913758"/>
            <a:gd name="connsiteY0" fmla="*/ 88953 h 533706"/>
            <a:gd name="connsiteX1" fmla="*/ 88953 w 1913758"/>
            <a:gd name="connsiteY1" fmla="*/ 0 h 533706"/>
            <a:gd name="connsiteX2" fmla="*/ 615495 w 1913758"/>
            <a:gd name="connsiteY2" fmla="*/ 0 h 533706"/>
            <a:gd name="connsiteX3" fmla="*/ 1176754 w 1913758"/>
            <a:gd name="connsiteY3" fmla="*/ 0 h 533706"/>
            <a:gd name="connsiteX4" fmla="*/ 1824805 w 1913758"/>
            <a:gd name="connsiteY4" fmla="*/ 0 h 533706"/>
            <a:gd name="connsiteX5" fmla="*/ 1913758 w 1913758"/>
            <a:gd name="connsiteY5" fmla="*/ 88953 h 533706"/>
            <a:gd name="connsiteX6" fmla="*/ 1913758 w 1913758"/>
            <a:gd name="connsiteY6" fmla="*/ 444753 h 533706"/>
            <a:gd name="connsiteX7" fmla="*/ 1824805 w 1913758"/>
            <a:gd name="connsiteY7" fmla="*/ 533706 h 533706"/>
            <a:gd name="connsiteX8" fmla="*/ 1211471 w 1913758"/>
            <a:gd name="connsiteY8" fmla="*/ 533706 h 533706"/>
            <a:gd name="connsiteX9" fmla="*/ 650212 w 1913758"/>
            <a:gd name="connsiteY9" fmla="*/ 533706 h 533706"/>
            <a:gd name="connsiteX10" fmla="*/ 88953 w 1913758"/>
            <a:gd name="connsiteY10" fmla="*/ 533706 h 533706"/>
            <a:gd name="connsiteX11" fmla="*/ 0 w 1913758"/>
            <a:gd name="connsiteY11" fmla="*/ 444753 h 533706"/>
            <a:gd name="connsiteX12" fmla="*/ 0 w 1913758"/>
            <a:gd name="connsiteY12" fmla="*/ 88953 h 53370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913758" h="533706" fill="none" extrusionOk="0">
              <a:moveTo>
                <a:pt x="0" y="88953"/>
              </a:moveTo>
              <a:cubicBezTo>
                <a:pt x="-3482" y="43116"/>
                <a:pt x="37092" y="-8780"/>
                <a:pt x="88953" y="0"/>
              </a:cubicBezTo>
              <a:cubicBezTo>
                <a:pt x="224387" y="-13524"/>
                <a:pt x="485521" y="50543"/>
                <a:pt x="615495" y="0"/>
              </a:cubicBezTo>
              <a:cubicBezTo>
                <a:pt x="745469" y="-50543"/>
                <a:pt x="1046088" y="57789"/>
                <a:pt x="1176754" y="0"/>
              </a:cubicBezTo>
              <a:cubicBezTo>
                <a:pt x="1307420" y="-57789"/>
                <a:pt x="1670074" y="59588"/>
                <a:pt x="1824805" y="0"/>
              </a:cubicBezTo>
              <a:cubicBezTo>
                <a:pt x="1872091" y="13093"/>
                <a:pt x="1914199" y="41947"/>
                <a:pt x="1913758" y="88953"/>
              </a:cubicBezTo>
              <a:cubicBezTo>
                <a:pt x="1939749" y="180502"/>
                <a:pt x="1871515" y="272869"/>
                <a:pt x="1913758" y="444753"/>
              </a:cubicBezTo>
              <a:cubicBezTo>
                <a:pt x="1914586" y="508454"/>
                <a:pt x="1869418" y="540552"/>
                <a:pt x="1824805" y="533706"/>
              </a:cubicBezTo>
              <a:cubicBezTo>
                <a:pt x="1518241" y="585582"/>
                <a:pt x="1462202" y="531437"/>
                <a:pt x="1211471" y="533706"/>
              </a:cubicBezTo>
              <a:cubicBezTo>
                <a:pt x="960740" y="535975"/>
                <a:pt x="895692" y="521437"/>
                <a:pt x="650212" y="533706"/>
              </a:cubicBezTo>
              <a:cubicBezTo>
                <a:pt x="404732" y="545975"/>
                <a:pt x="295478" y="501371"/>
                <a:pt x="88953" y="533706"/>
              </a:cubicBezTo>
              <a:cubicBezTo>
                <a:pt x="49425" y="527658"/>
                <a:pt x="-1443" y="493394"/>
                <a:pt x="0" y="444753"/>
              </a:cubicBezTo>
              <a:cubicBezTo>
                <a:pt x="-19119" y="305930"/>
                <a:pt x="14712" y="181526"/>
                <a:pt x="0" y="88953"/>
              </a:cubicBezTo>
              <a:close/>
            </a:path>
            <a:path w="1913758" h="533706" stroke="0" extrusionOk="0">
              <a:moveTo>
                <a:pt x="0" y="88953"/>
              </a:moveTo>
              <a:cubicBezTo>
                <a:pt x="367" y="50635"/>
                <a:pt x="34189" y="4799"/>
                <a:pt x="88953" y="0"/>
              </a:cubicBezTo>
              <a:cubicBezTo>
                <a:pt x="321908" y="-59072"/>
                <a:pt x="450401" y="66471"/>
                <a:pt x="650212" y="0"/>
              </a:cubicBezTo>
              <a:cubicBezTo>
                <a:pt x="850023" y="-66471"/>
                <a:pt x="991981" y="2406"/>
                <a:pt x="1228829" y="0"/>
              </a:cubicBezTo>
              <a:cubicBezTo>
                <a:pt x="1465677" y="-2406"/>
                <a:pt x="1649851" y="13918"/>
                <a:pt x="1824805" y="0"/>
              </a:cubicBezTo>
              <a:cubicBezTo>
                <a:pt x="1876209" y="-1893"/>
                <a:pt x="1910687" y="48178"/>
                <a:pt x="1913758" y="88953"/>
              </a:cubicBezTo>
              <a:cubicBezTo>
                <a:pt x="1952450" y="196707"/>
                <a:pt x="1875114" y="282257"/>
                <a:pt x="1913758" y="444753"/>
              </a:cubicBezTo>
              <a:cubicBezTo>
                <a:pt x="1923092" y="484431"/>
                <a:pt x="1882287" y="529052"/>
                <a:pt x="1824805" y="533706"/>
              </a:cubicBezTo>
              <a:cubicBezTo>
                <a:pt x="1632551" y="589197"/>
                <a:pt x="1394340" y="465202"/>
                <a:pt x="1246188" y="533706"/>
              </a:cubicBezTo>
              <a:cubicBezTo>
                <a:pt x="1098036" y="602210"/>
                <a:pt x="882522" y="467023"/>
                <a:pt x="650212" y="533706"/>
              </a:cubicBezTo>
              <a:cubicBezTo>
                <a:pt x="417902" y="600389"/>
                <a:pt x="222557" y="478614"/>
                <a:pt x="88953" y="533706"/>
              </a:cubicBezTo>
              <a:cubicBezTo>
                <a:pt x="40684" y="534973"/>
                <a:pt x="772" y="488791"/>
                <a:pt x="0" y="444753"/>
              </a:cubicBezTo>
              <a:cubicBezTo>
                <a:pt x="-251" y="361693"/>
                <a:pt x="26097" y="212908"/>
                <a:pt x="0" y="88953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14980758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400" b="1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  <a:cs typeface="+mn-cs"/>
            </a:rPr>
            <a:t>4-SENARYO BAREMİ</a:t>
          </a:r>
          <a:endParaRPr lang="tr-TR" sz="2400">
            <a:solidFill>
              <a:schemeClr val="bg1"/>
            </a:solidFill>
            <a:effectLst/>
            <a:latin typeface="Burbank Big Cd Bd" pitchFamily="50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27</xdr:col>
      <xdr:colOff>173370</xdr:colOff>
      <xdr:row>2</xdr:row>
      <xdr:rowOff>1178205</xdr:rowOff>
    </xdr:from>
    <xdr:to>
      <xdr:col>30</xdr:col>
      <xdr:colOff>282891</xdr:colOff>
      <xdr:row>2</xdr:row>
      <xdr:rowOff>1667293</xdr:rowOff>
    </xdr:to>
    <xdr:sp macro="" textlink="">
      <xdr:nvSpPr>
        <xdr:cNvPr id="15" name="Dikdörtgen: Köşeleri Yuvarlatılmış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 bwMode="auto">
        <a:xfrm>
          <a:off x="12489417" y="1610153"/>
          <a:ext cx="1936991" cy="489088"/>
        </a:xfrm>
        <a:custGeom>
          <a:avLst/>
          <a:gdLst>
            <a:gd name="connsiteX0" fmla="*/ 0 w 1936991"/>
            <a:gd name="connsiteY0" fmla="*/ 81516 h 489088"/>
            <a:gd name="connsiteX1" fmla="*/ 81516 w 1936991"/>
            <a:gd name="connsiteY1" fmla="*/ 0 h 489088"/>
            <a:gd name="connsiteX2" fmla="*/ 672836 w 1936991"/>
            <a:gd name="connsiteY2" fmla="*/ 0 h 489088"/>
            <a:gd name="connsiteX3" fmla="*/ 1228676 w 1936991"/>
            <a:gd name="connsiteY3" fmla="*/ 0 h 489088"/>
            <a:gd name="connsiteX4" fmla="*/ 1855475 w 1936991"/>
            <a:gd name="connsiteY4" fmla="*/ 0 h 489088"/>
            <a:gd name="connsiteX5" fmla="*/ 1936991 w 1936991"/>
            <a:gd name="connsiteY5" fmla="*/ 81516 h 489088"/>
            <a:gd name="connsiteX6" fmla="*/ 1936991 w 1936991"/>
            <a:gd name="connsiteY6" fmla="*/ 407572 h 489088"/>
            <a:gd name="connsiteX7" fmla="*/ 1855475 w 1936991"/>
            <a:gd name="connsiteY7" fmla="*/ 489088 h 489088"/>
            <a:gd name="connsiteX8" fmla="*/ 1228676 w 1936991"/>
            <a:gd name="connsiteY8" fmla="*/ 489088 h 489088"/>
            <a:gd name="connsiteX9" fmla="*/ 637356 w 1936991"/>
            <a:gd name="connsiteY9" fmla="*/ 489088 h 489088"/>
            <a:gd name="connsiteX10" fmla="*/ 81516 w 1936991"/>
            <a:gd name="connsiteY10" fmla="*/ 489088 h 489088"/>
            <a:gd name="connsiteX11" fmla="*/ 0 w 1936991"/>
            <a:gd name="connsiteY11" fmla="*/ 407572 h 489088"/>
            <a:gd name="connsiteX12" fmla="*/ 0 w 1936991"/>
            <a:gd name="connsiteY12" fmla="*/ 81516 h 48908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936991" h="489088" fill="none" extrusionOk="0">
              <a:moveTo>
                <a:pt x="0" y="81516"/>
              </a:moveTo>
              <a:cubicBezTo>
                <a:pt x="-5044" y="38317"/>
                <a:pt x="28310" y="6799"/>
                <a:pt x="81516" y="0"/>
              </a:cubicBezTo>
              <a:cubicBezTo>
                <a:pt x="260015" y="-44410"/>
                <a:pt x="435537" y="27594"/>
                <a:pt x="672836" y="0"/>
              </a:cubicBezTo>
              <a:cubicBezTo>
                <a:pt x="910135" y="-27594"/>
                <a:pt x="1000006" y="28647"/>
                <a:pt x="1228676" y="0"/>
              </a:cubicBezTo>
              <a:cubicBezTo>
                <a:pt x="1457346" y="-28647"/>
                <a:pt x="1569425" y="66596"/>
                <a:pt x="1855475" y="0"/>
              </a:cubicBezTo>
              <a:cubicBezTo>
                <a:pt x="1898991" y="-3903"/>
                <a:pt x="1939954" y="24717"/>
                <a:pt x="1936991" y="81516"/>
              </a:cubicBezTo>
              <a:cubicBezTo>
                <a:pt x="1965284" y="167920"/>
                <a:pt x="1934607" y="264710"/>
                <a:pt x="1936991" y="407572"/>
              </a:cubicBezTo>
              <a:cubicBezTo>
                <a:pt x="1940600" y="448814"/>
                <a:pt x="1899074" y="475661"/>
                <a:pt x="1855475" y="489088"/>
              </a:cubicBezTo>
              <a:cubicBezTo>
                <a:pt x="1594907" y="550410"/>
                <a:pt x="1363723" y="476481"/>
                <a:pt x="1228676" y="489088"/>
              </a:cubicBezTo>
              <a:cubicBezTo>
                <a:pt x="1093629" y="501695"/>
                <a:pt x="792756" y="462622"/>
                <a:pt x="637356" y="489088"/>
              </a:cubicBezTo>
              <a:cubicBezTo>
                <a:pt x="481956" y="515554"/>
                <a:pt x="231188" y="444507"/>
                <a:pt x="81516" y="489088"/>
              </a:cubicBezTo>
              <a:cubicBezTo>
                <a:pt x="30529" y="482165"/>
                <a:pt x="2433" y="442602"/>
                <a:pt x="0" y="407572"/>
              </a:cubicBezTo>
              <a:cubicBezTo>
                <a:pt x="-21636" y="279525"/>
                <a:pt x="10211" y="210520"/>
                <a:pt x="0" y="81516"/>
              </a:cubicBezTo>
              <a:close/>
            </a:path>
            <a:path w="1936991" h="489088" stroke="0" extrusionOk="0">
              <a:moveTo>
                <a:pt x="0" y="81516"/>
              </a:moveTo>
              <a:cubicBezTo>
                <a:pt x="-4453" y="48698"/>
                <a:pt x="35574" y="1542"/>
                <a:pt x="81516" y="0"/>
              </a:cubicBezTo>
              <a:cubicBezTo>
                <a:pt x="298565" y="-30192"/>
                <a:pt x="398463" y="31730"/>
                <a:pt x="690575" y="0"/>
              </a:cubicBezTo>
              <a:cubicBezTo>
                <a:pt x="982687" y="-31730"/>
                <a:pt x="1075564" y="7389"/>
                <a:pt x="1246416" y="0"/>
              </a:cubicBezTo>
              <a:cubicBezTo>
                <a:pt x="1417268" y="-7389"/>
                <a:pt x="1618742" y="25493"/>
                <a:pt x="1855475" y="0"/>
              </a:cubicBezTo>
              <a:cubicBezTo>
                <a:pt x="1906528" y="-7440"/>
                <a:pt x="1942799" y="36664"/>
                <a:pt x="1936991" y="81516"/>
              </a:cubicBezTo>
              <a:cubicBezTo>
                <a:pt x="1945324" y="242320"/>
                <a:pt x="1930316" y="337125"/>
                <a:pt x="1936991" y="407572"/>
              </a:cubicBezTo>
              <a:cubicBezTo>
                <a:pt x="1936489" y="444767"/>
                <a:pt x="1908038" y="494657"/>
                <a:pt x="1855475" y="489088"/>
              </a:cubicBezTo>
              <a:cubicBezTo>
                <a:pt x="1652376" y="517107"/>
                <a:pt x="1463924" y="471935"/>
                <a:pt x="1264155" y="489088"/>
              </a:cubicBezTo>
              <a:cubicBezTo>
                <a:pt x="1064386" y="506241"/>
                <a:pt x="790034" y="435858"/>
                <a:pt x="655096" y="489088"/>
              </a:cubicBezTo>
              <a:cubicBezTo>
                <a:pt x="520158" y="542318"/>
                <a:pt x="315636" y="464288"/>
                <a:pt x="81516" y="489088"/>
              </a:cubicBezTo>
              <a:cubicBezTo>
                <a:pt x="40115" y="491141"/>
                <a:pt x="3772" y="453518"/>
                <a:pt x="0" y="407572"/>
              </a:cubicBezTo>
              <a:cubicBezTo>
                <a:pt x="-20982" y="251528"/>
                <a:pt x="7847" y="163730"/>
                <a:pt x="0" y="81516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39243469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400" b="1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</a:rPr>
            <a:t>5-SENARYO</a:t>
          </a:r>
          <a:r>
            <a:rPr lang="tr-TR" sz="2400" b="1" baseline="0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</a:rPr>
            <a:t> GİR</a:t>
          </a:r>
          <a:endParaRPr lang="tr-TR" sz="2400" b="1">
            <a:solidFill>
              <a:schemeClr val="bg1"/>
            </a:solidFill>
            <a:effectLst/>
            <a:latin typeface="Burbank Big Cd Bd" pitchFamily="50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25</xdr:col>
      <xdr:colOff>147515</xdr:colOff>
      <xdr:row>2</xdr:row>
      <xdr:rowOff>898768</xdr:rowOff>
    </xdr:from>
    <xdr:to>
      <xdr:col>26</xdr:col>
      <xdr:colOff>764930</xdr:colOff>
      <xdr:row>2</xdr:row>
      <xdr:rowOff>1343268</xdr:rowOff>
    </xdr:to>
    <xdr:sp macro="" textlink="">
      <xdr:nvSpPr>
        <xdr:cNvPr id="16" name="Metin kutusu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 txBox="1"/>
      </xdr:nvSpPr>
      <xdr:spPr>
        <a:xfrm>
          <a:off x="12593515" y="1330568"/>
          <a:ext cx="1112715" cy="444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2000" b="1"/>
            <a:t>SEÇİLEN</a:t>
          </a:r>
        </a:p>
      </xdr:txBody>
    </xdr:sp>
    <xdr:clientData/>
  </xdr:twoCellAnchor>
  <xdr:twoCellAnchor>
    <xdr:from>
      <xdr:col>27</xdr:col>
      <xdr:colOff>156162</xdr:colOff>
      <xdr:row>2</xdr:row>
      <xdr:rowOff>2655722</xdr:rowOff>
    </xdr:from>
    <xdr:to>
      <xdr:col>32</xdr:col>
      <xdr:colOff>128919</xdr:colOff>
      <xdr:row>3</xdr:row>
      <xdr:rowOff>215604</xdr:rowOff>
    </xdr:to>
    <xdr:sp macro="" textlink="">
      <xdr:nvSpPr>
        <xdr:cNvPr id="19" name="Dikdörtgen: Köşeleri Yuvarlatılmış 1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555111D-41F9-4091-9742-2A27F59341EA}"/>
            </a:ext>
          </a:extLst>
        </xdr:cNvPr>
        <xdr:cNvSpPr/>
      </xdr:nvSpPr>
      <xdr:spPr bwMode="auto">
        <a:xfrm>
          <a:off x="12472209" y="3087670"/>
          <a:ext cx="3018541" cy="605667"/>
        </a:xfrm>
        <a:custGeom>
          <a:avLst/>
          <a:gdLst>
            <a:gd name="connsiteX0" fmla="*/ 0 w 3018541"/>
            <a:gd name="connsiteY0" fmla="*/ 100947 h 605667"/>
            <a:gd name="connsiteX1" fmla="*/ 100947 w 3018541"/>
            <a:gd name="connsiteY1" fmla="*/ 0 h 605667"/>
            <a:gd name="connsiteX2" fmla="*/ 720609 w 3018541"/>
            <a:gd name="connsiteY2" fmla="*/ 0 h 605667"/>
            <a:gd name="connsiteX3" fmla="*/ 1283939 w 3018541"/>
            <a:gd name="connsiteY3" fmla="*/ 0 h 605667"/>
            <a:gd name="connsiteX4" fmla="*/ 1819102 w 3018541"/>
            <a:gd name="connsiteY4" fmla="*/ 0 h 605667"/>
            <a:gd name="connsiteX5" fmla="*/ 2354265 w 3018541"/>
            <a:gd name="connsiteY5" fmla="*/ 0 h 605667"/>
            <a:gd name="connsiteX6" fmla="*/ 2917594 w 3018541"/>
            <a:gd name="connsiteY6" fmla="*/ 0 h 605667"/>
            <a:gd name="connsiteX7" fmla="*/ 3018541 w 3018541"/>
            <a:gd name="connsiteY7" fmla="*/ 100947 h 605667"/>
            <a:gd name="connsiteX8" fmla="*/ 3018541 w 3018541"/>
            <a:gd name="connsiteY8" fmla="*/ 504720 h 605667"/>
            <a:gd name="connsiteX9" fmla="*/ 2917594 w 3018541"/>
            <a:gd name="connsiteY9" fmla="*/ 605667 h 605667"/>
            <a:gd name="connsiteX10" fmla="*/ 2297932 w 3018541"/>
            <a:gd name="connsiteY10" fmla="*/ 605667 h 605667"/>
            <a:gd name="connsiteX11" fmla="*/ 1819102 w 3018541"/>
            <a:gd name="connsiteY11" fmla="*/ 605667 h 605667"/>
            <a:gd name="connsiteX12" fmla="*/ 1283939 w 3018541"/>
            <a:gd name="connsiteY12" fmla="*/ 605667 h 605667"/>
            <a:gd name="connsiteX13" fmla="*/ 720609 w 3018541"/>
            <a:gd name="connsiteY13" fmla="*/ 605667 h 605667"/>
            <a:gd name="connsiteX14" fmla="*/ 100947 w 3018541"/>
            <a:gd name="connsiteY14" fmla="*/ 605667 h 605667"/>
            <a:gd name="connsiteX15" fmla="*/ 0 w 3018541"/>
            <a:gd name="connsiteY15" fmla="*/ 504720 h 605667"/>
            <a:gd name="connsiteX16" fmla="*/ 0 w 3018541"/>
            <a:gd name="connsiteY16" fmla="*/ 100947 h 60566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3018541" h="605667" fill="none" extrusionOk="0">
              <a:moveTo>
                <a:pt x="0" y="100947"/>
              </a:moveTo>
              <a:cubicBezTo>
                <a:pt x="4251" y="49040"/>
                <a:pt x="54171" y="10819"/>
                <a:pt x="100947" y="0"/>
              </a:cubicBezTo>
              <a:cubicBezTo>
                <a:pt x="395550" y="-38946"/>
                <a:pt x="444995" y="56341"/>
                <a:pt x="720609" y="0"/>
              </a:cubicBezTo>
              <a:cubicBezTo>
                <a:pt x="996223" y="-56341"/>
                <a:pt x="1094346" y="10691"/>
                <a:pt x="1283939" y="0"/>
              </a:cubicBezTo>
              <a:cubicBezTo>
                <a:pt x="1473532" y="-10691"/>
                <a:pt x="1633740" y="58211"/>
                <a:pt x="1819102" y="0"/>
              </a:cubicBezTo>
              <a:cubicBezTo>
                <a:pt x="2004464" y="-58211"/>
                <a:pt x="2186085" y="34447"/>
                <a:pt x="2354265" y="0"/>
              </a:cubicBezTo>
              <a:cubicBezTo>
                <a:pt x="2522445" y="-34447"/>
                <a:pt x="2671999" y="55489"/>
                <a:pt x="2917594" y="0"/>
              </a:cubicBezTo>
              <a:cubicBezTo>
                <a:pt x="2976797" y="2304"/>
                <a:pt x="3021569" y="45545"/>
                <a:pt x="3018541" y="100947"/>
              </a:cubicBezTo>
              <a:cubicBezTo>
                <a:pt x="3040365" y="267499"/>
                <a:pt x="2978503" y="408873"/>
                <a:pt x="3018541" y="504720"/>
              </a:cubicBezTo>
              <a:cubicBezTo>
                <a:pt x="3026190" y="550448"/>
                <a:pt x="2969200" y="605744"/>
                <a:pt x="2917594" y="605667"/>
              </a:cubicBezTo>
              <a:cubicBezTo>
                <a:pt x="2651041" y="618101"/>
                <a:pt x="2573270" y="566332"/>
                <a:pt x="2297932" y="605667"/>
              </a:cubicBezTo>
              <a:cubicBezTo>
                <a:pt x="2022594" y="645002"/>
                <a:pt x="1971849" y="591925"/>
                <a:pt x="1819102" y="605667"/>
              </a:cubicBezTo>
              <a:cubicBezTo>
                <a:pt x="1666355" y="619409"/>
                <a:pt x="1402796" y="591608"/>
                <a:pt x="1283939" y="605667"/>
              </a:cubicBezTo>
              <a:cubicBezTo>
                <a:pt x="1165082" y="619726"/>
                <a:pt x="912982" y="566337"/>
                <a:pt x="720609" y="605667"/>
              </a:cubicBezTo>
              <a:cubicBezTo>
                <a:pt x="528236" y="644997"/>
                <a:pt x="307690" y="539026"/>
                <a:pt x="100947" y="605667"/>
              </a:cubicBezTo>
              <a:cubicBezTo>
                <a:pt x="41540" y="593833"/>
                <a:pt x="-1207" y="561358"/>
                <a:pt x="0" y="504720"/>
              </a:cubicBezTo>
              <a:cubicBezTo>
                <a:pt x="-41806" y="342496"/>
                <a:pt x="3453" y="272531"/>
                <a:pt x="0" y="100947"/>
              </a:cubicBezTo>
              <a:close/>
            </a:path>
            <a:path w="3018541" h="605667" stroke="0" extrusionOk="0">
              <a:moveTo>
                <a:pt x="0" y="100947"/>
              </a:moveTo>
              <a:cubicBezTo>
                <a:pt x="11523" y="47197"/>
                <a:pt x="56601" y="-2260"/>
                <a:pt x="100947" y="0"/>
              </a:cubicBezTo>
              <a:cubicBezTo>
                <a:pt x="300211" y="-4557"/>
                <a:pt x="375215" y="22448"/>
                <a:pt x="607943" y="0"/>
              </a:cubicBezTo>
              <a:cubicBezTo>
                <a:pt x="840671" y="-22448"/>
                <a:pt x="942524" y="13510"/>
                <a:pt x="1227606" y="0"/>
              </a:cubicBezTo>
              <a:cubicBezTo>
                <a:pt x="1512688" y="-13510"/>
                <a:pt x="1602553" y="40568"/>
                <a:pt x="1706436" y="0"/>
              </a:cubicBezTo>
              <a:cubicBezTo>
                <a:pt x="1810319" y="-40568"/>
                <a:pt x="2030898" y="55694"/>
                <a:pt x="2241599" y="0"/>
              </a:cubicBezTo>
              <a:cubicBezTo>
                <a:pt x="2452300" y="-55694"/>
                <a:pt x="2683092" y="43174"/>
                <a:pt x="2917594" y="0"/>
              </a:cubicBezTo>
              <a:cubicBezTo>
                <a:pt x="2959445" y="3677"/>
                <a:pt x="3030629" y="35219"/>
                <a:pt x="3018541" y="100947"/>
              </a:cubicBezTo>
              <a:cubicBezTo>
                <a:pt x="3066007" y="202322"/>
                <a:pt x="3001342" y="381381"/>
                <a:pt x="3018541" y="504720"/>
              </a:cubicBezTo>
              <a:cubicBezTo>
                <a:pt x="3021946" y="564963"/>
                <a:pt x="2973639" y="607968"/>
                <a:pt x="2917594" y="605667"/>
              </a:cubicBezTo>
              <a:cubicBezTo>
                <a:pt x="2782123" y="655601"/>
                <a:pt x="2447974" y="543072"/>
                <a:pt x="2326098" y="605667"/>
              </a:cubicBezTo>
              <a:cubicBezTo>
                <a:pt x="2204222" y="668262"/>
                <a:pt x="1919463" y="551151"/>
                <a:pt x="1790935" y="605667"/>
              </a:cubicBezTo>
              <a:cubicBezTo>
                <a:pt x="1662407" y="660183"/>
                <a:pt x="1429801" y="590484"/>
                <a:pt x="1199439" y="605667"/>
              </a:cubicBezTo>
              <a:cubicBezTo>
                <a:pt x="969077" y="620850"/>
                <a:pt x="811951" y="597588"/>
                <a:pt x="607943" y="605667"/>
              </a:cubicBezTo>
              <a:cubicBezTo>
                <a:pt x="403935" y="613746"/>
                <a:pt x="292710" y="583799"/>
                <a:pt x="100947" y="605667"/>
              </a:cubicBezTo>
              <a:cubicBezTo>
                <a:pt x="45932" y="598118"/>
                <a:pt x="-3485" y="559966"/>
                <a:pt x="0" y="504720"/>
              </a:cubicBezTo>
              <a:cubicBezTo>
                <a:pt x="-10576" y="384675"/>
                <a:pt x="35640" y="292226"/>
                <a:pt x="0" y="100947"/>
              </a:cubicBezTo>
              <a:close/>
            </a:path>
          </a:pathLst>
        </a:custGeom>
        <a:solidFill>
          <a:srgbClr val="FF000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790708863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3600" b="1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  <a:cs typeface="+mn-cs"/>
            </a:rPr>
            <a:t>2.YAZILI NOT GİR</a:t>
          </a:r>
          <a:endParaRPr lang="tr-TR" sz="3600">
            <a:solidFill>
              <a:schemeClr val="bg1"/>
            </a:solidFill>
            <a:effectLst/>
            <a:latin typeface="Burbank Big Condensed" pitchFamily="2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27</xdr:col>
      <xdr:colOff>154320</xdr:colOff>
      <xdr:row>2</xdr:row>
      <xdr:rowOff>1944724</xdr:rowOff>
    </xdr:from>
    <xdr:to>
      <xdr:col>30</xdr:col>
      <xdr:colOff>302181</xdr:colOff>
      <xdr:row>2</xdr:row>
      <xdr:rowOff>2482553</xdr:rowOff>
    </xdr:to>
    <xdr:sp macro="" textlink="">
      <xdr:nvSpPr>
        <xdr:cNvPr id="20" name="Dikdörtgen: Köşeleri Yuvarlatılmış 1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25E6816-D378-41F7-A242-7203DFF8C579}"/>
            </a:ext>
          </a:extLst>
        </xdr:cNvPr>
        <xdr:cNvSpPr/>
      </xdr:nvSpPr>
      <xdr:spPr bwMode="auto">
        <a:xfrm>
          <a:off x="12470367" y="2376672"/>
          <a:ext cx="1975331" cy="537829"/>
        </a:xfrm>
        <a:custGeom>
          <a:avLst/>
          <a:gdLst>
            <a:gd name="connsiteX0" fmla="*/ 0 w 1975331"/>
            <a:gd name="connsiteY0" fmla="*/ 89640 h 537829"/>
            <a:gd name="connsiteX1" fmla="*/ 89640 w 1975331"/>
            <a:gd name="connsiteY1" fmla="*/ 0 h 537829"/>
            <a:gd name="connsiteX2" fmla="*/ 652403 w 1975331"/>
            <a:gd name="connsiteY2" fmla="*/ 0 h 537829"/>
            <a:gd name="connsiteX3" fmla="*/ 1287007 w 1975331"/>
            <a:gd name="connsiteY3" fmla="*/ 0 h 537829"/>
            <a:gd name="connsiteX4" fmla="*/ 1885691 w 1975331"/>
            <a:gd name="connsiteY4" fmla="*/ 0 h 537829"/>
            <a:gd name="connsiteX5" fmla="*/ 1975331 w 1975331"/>
            <a:gd name="connsiteY5" fmla="*/ 89640 h 537829"/>
            <a:gd name="connsiteX6" fmla="*/ 1975331 w 1975331"/>
            <a:gd name="connsiteY6" fmla="*/ 448189 h 537829"/>
            <a:gd name="connsiteX7" fmla="*/ 1885691 w 1975331"/>
            <a:gd name="connsiteY7" fmla="*/ 537829 h 537829"/>
            <a:gd name="connsiteX8" fmla="*/ 1340889 w 1975331"/>
            <a:gd name="connsiteY8" fmla="*/ 537829 h 537829"/>
            <a:gd name="connsiteX9" fmla="*/ 742205 w 1975331"/>
            <a:gd name="connsiteY9" fmla="*/ 537829 h 537829"/>
            <a:gd name="connsiteX10" fmla="*/ 89640 w 1975331"/>
            <a:gd name="connsiteY10" fmla="*/ 537829 h 537829"/>
            <a:gd name="connsiteX11" fmla="*/ 0 w 1975331"/>
            <a:gd name="connsiteY11" fmla="*/ 448189 h 537829"/>
            <a:gd name="connsiteX12" fmla="*/ 0 w 1975331"/>
            <a:gd name="connsiteY12" fmla="*/ 89640 h 53782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975331" h="537829" fill="none" extrusionOk="0">
              <a:moveTo>
                <a:pt x="0" y="89640"/>
              </a:moveTo>
              <a:cubicBezTo>
                <a:pt x="-5760" y="36845"/>
                <a:pt x="27345" y="2422"/>
                <a:pt x="89640" y="0"/>
              </a:cubicBezTo>
              <a:cubicBezTo>
                <a:pt x="290704" y="-24252"/>
                <a:pt x="490353" y="17106"/>
                <a:pt x="652403" y="0"/>
              </a:cubicBezTo>
              <a:cubicBezTo>
                <a:pt x="814453" y="-17106"/>
                <a:pt x="1062328" y="71527"/>
                <a:pt x="1287007" y="0"/>
              </a:cubicBezTo>
              <a:cubicBezTo>
                <a:pt x="1511686" y="-71527"/>
                <a:pt x="1707697" y="50173"/>
                <a:pt x="1885691" y="0"/>
              </a:cubicBezTo>
              <a:cubicBezTo>
                <a:pt x="1948809" y="2483"/>
                <a:pt x="1976758" y="37471"/>
                <a:pt x="1975331" y="89640"/>
              </a:cubicBezTo>
              <a:cubicBezTo>
                <a:pt x="2006770" y="224619"/>
                <a:pt x="1964960" y="281675"/>
                <a:pt x="1975331" y="448189"/>
              </a:cubicBezTo>
              <a:cubicBezTo>
                <a:pt x="1980194" y="491466"/>
                <a:pt x="1928277" y="533298"/>
                <a:pt x="1885691" y="537829"/>
              </a:cubicBezTo>
              <a:cubicBezTo>
                <a:pt x="1759708" y="568067"/>
                <a:pt x="1519492" y="537750"/>
                <a:pt x="1340889" y="537829"/>
              </a:cubicBezTo>
              <a:cubicBezTo>
                <a:pt x="1162286" y="537908"/>
                <a:pt x="1014340" y="509744"/>
                <a:pt x="742205" y="537829"/>
              </a:cubicBezTo>
              <a:cubicBezTo>
                <a:pt x="470070" y="565914"/>
                <a:pt x="293783" y="477881"/>
                <a:pt x="89640" y="537829"/>
              </a:cubicBezTo>
              <a:cubicBezTo>
                <a:pt x="42168" y="537546"/>
                <a:pt x="-1543" y="492333"/>
                <a:pt x="0" y="448189"/>
              </a:cubicBezTo>
              <a:cubicBezTo>
                <a:pt x="-22939" y="305950"/>
                <a:pt x="6886" y="261466"/>
                <a:pt x="0" y="89640"/>
              </a:cubicBezTo>
              <a:close/>
            </a:path>
            <a:path w="1975331" h="537829" stroke="0" extrusionOk="0">
              <a:moveTo>
                <a:pt x="0" y="89640"/>
              </a:moveTo>
              <a:cubicBezTo>
                <a:pt x="687" y="30827"/>
                <a:pt x="27326" y="5365"/>
                <a:pt x="89640" y="0"/>
              </a:cubicBezTo>
              <a:cubicBezTo>
                <a:pt x="282500" y="-14482"/>
                <a:pt x="401393" y="21322"/>
                <a:pt x="706284" y="0"/>
              </a:cubicBezTo>
              <a:cubicBezTo>
                <a:pt x="1011175" y="-21322"/>
                <a:pt x="1093271" y="23540"/>
                <a:pt x="1269047" y="0"/>
              </a:cubicBezTo>
              <a:cubicBezTo>
                <a:pt x="1444823" y="-23540"/>
                <a:pt x="1623735" y="34064"/>
                <a:pt x="1885691" y="0"/>
              </a:cubicBezTo>
              <a:cubicBezTo>
                <a:pt x="1928372" y="4672"/>
                <a:pt x="1975239" y="38545"/>
                <a:pt x="1975331" y="89640"/>
              </a:cubicBezTo>
              <a:cubicBezTo>
                <a:pt x="1979677" y="195304"/>
                <a:pt x="1963465" y="317419"/>
                <a:pt x="1975331" y="448189"/>
              </a:cubicBezTo>
              <a:cubicBezTo>
                <a:pt x="1977540" y="493171"/>
                <a:pt x="1935951" y="541158"/>
                <a:pt x="1885691" y="537829"/>
              </a:cubicBezTo>
              <a:cubicBezTo>
                <a:pt x="1616721" y="561783"/>
                <a:pt x="1451517" y="531377"/>
                <a:pt x="1251086" y="537829"/>
              </a:cubicBezTo>
              <a:cubicBezTo>
                <a:pt x="1050656" y="544281"/>
                <a:pt x="798676" y="480764"/>
                <a:pt x="670363" y="537829"/>
              </a:cubicBezTo>
              <a:cubicBezTo>
                <a:pt x="542050" y="594894"/>
                <a:pt x="327554" y="535247"/>
                <a:pt x="89640" y="537829"/>
              </a:cubicBezTo>
              <a:cubicBezTo>
                <a:pt x="52174" y="544333"/>
                <a:pt x="-905" y="502861"/>
                <a:pt x="0" y="448189"/>
              </a:cubicBezTo>
              <a:cubicBezTo>
                <a:pt x="-26788" y="282631"/>
                <a:pt x="33317" y="221361"/>
                <a:pt x="0" y="89640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727351844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400" b="1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  <a:cs typeface="+mn-cs"/>
            </a:rPr>
            <a:t>1.YAZILI NOT GİR</a:t>
          </a:r>
          <a:endParaRPr lang="tr-TR" sz="2400">
            <a:solidFill>
              <a:schemeClr val="bg1"/>
            </a:solidFill>
            <a:effectLst/>
            <a:latin typeface="Burbank Big Condensed" pitchFamily="2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9</xdr:col>
      <xdr:colOff>58316</xdr:colOff>
      <xdr:row>91</xdr:row>
      <xdr:rowOff>12699</xdr:rowOff>
    </xdr:from>
    <xdr:to>
      <xdr:col>26</xdr:col>
      <xdr:colOff>686686</xdr:colOff>
      <xdr:row>97</xdr:row>
      <xdr:rowOff>38100</xdr:rowOff>
    </xdr:to>
    <xdr:graphicFrame macro="">
      <xdr:nvGraphicFramePr>
        <xdr:cNvPr id="6" name="Grafik 5">
          <a:extLst>
            <a:ext uri="{FF2B5EF4-FFF2-40B4-BE49-F238E27FC236}">
              <a16:creationId xmlns:a16="http://schemas.microsoft.com/office/drawing/2014/main" id="{3D4348D5-FCA3-45A6-816A-996B9FF3AD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27</xdr:col>
      <xdr:colOff>141915</xdr:colOff>
      <xdr:row>3</xdr:row>
      <xdr:rowOff>326065</xdr:rowOff>
    </xdr:from>
    <xdr:to>
      <xdr:col>30</xdr:col>
      <xdr:colOff>289776</xdr:colOff>
      <xdr:row>4</xdr:row>
      <xdr:rowOff>476250</xdr:rowOff>
    </xdr:to>
    <xdr:sp macro="" textlink="">
      <xdr:nvSpPr>
        <xdr:cNvPr id="18" name="Dikdörtgen: Köşeleri Yuvarlatılmış 1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5A203F63-8C14-4FAE-919B-CABBF2393CF7}"/>
            </a:ext>
          </a:extLst>
        </xdr:cNvPr>
        <xdr:cNvSpPr/>
      </xdr:nvSpPr>
      <xdr:spPr bwMode="auto">
        <a:xfrm>
          <a:off x="12457962" y="3803798"/>
          <a:ext cx="1975331" cy="537830"/>
        </a:xfrm>
        <a:custGeom>
          <a:avLst/>
          <a:gdLst>
            <a:gd name="connsiteX0" fmla="*/ 0 w 1975331"/>
            <a:gd name="connsiteY0" fmla="*/ 89640 h 537830"/>
            <a:gd name="connsiteX1" fmla="*/ 89640 w 1975331"/>
            <a:gd name="connsiteY1" fmla="*/ 0 h 537830"/>
            <a:gd name="connsiteX2" fmla="*/ 652403 w 1975331"/>
            <a:gd name="connsiteY2" fmla="*/ 0 h 537830"/>
            <a:gd name="connsiteX3" fmla="*/ 1287007 w 1975331"/>
            <a:gd name="connsiteY3" fmla="*/ 0 h 537830"/>
            <a:gd name="connsiteX4" fmla="*/ 1885691 w 1975331"/>
            <a:gd name="connsiteY4" fmla="*/ 0 h 537830"/>
            <a:gd name="connsiteX5" fmla="*/ 1975331 w 1975331"/>
            <a:gd name="connsiteY5" fmla="*/ 89640 h 537830"/>
            <a:gd name="connsiteX6" fmla="*/ 1975331 w 1975331"/>
            <a:gd name="connsiteY6" fmla="*/ 448190 h 537830"/>
            <a:gd name="connsiteX7" fmla="*/ 1885691 w 1975331"/>
            <a:gd name="connsiteY7" fmla="*/ 537830 h 537830"/>
            <a:gd name="connsiteX8" fmla="*/ 1340889 w 1975331"/>
            <a:gd name="connsiteY8" fmla="*/ 537830 h 537830"/>
            <a:gd name="connsiteX9" fmla="*/ 742205 w 1975331"/>
            <a:gd name="connsiteY9" fmla="*/ 537830 h 537830"/>
            <a:gd name="connsiteX10" fmla="*/ 89640 w 1975331"/>
            <a:gd name="connsiteY10" fmla="*/ 537830 h 537830"/>
            <a:gd name="connsiteX11" fmla="*/ 0 w 1975331"/>
            <a:gd name="connsiteY11" fmla="*/ 448190 h 537830"/>
            <a:gd name="connsiteX12" fmla="*/ 0 w 1975331"/>
            <a:gd name="connsiteY12" fmla="*/ 89640 h 53783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975331" h="537830" fill="none" extrusionOk="0">
              <a:moveTo>
                <a:pt x="0" y="89640"/>
              </a:moveTo>
              <a:cubicBezTo>
                <a:pt x="-5760" y="36845"/>
                <a:pt x="27345" y="2422"/>
                <a:pt x="89640" y="0"/>
              </a:cubicBezTo>
              <a:cubicBezTo>
                <a:pt x="290704" y="-24252"/>
                <a:pt x="490353" y="17106"/>
                <a:pt x="652403" y="0"/>
              </a:cubicBezTo>
              <a:cubicBezTo>
                <a:pt x="814453" y="-17106"/>
                <a:pt x="1062328" y="71527"/>
                <a:pt x="1287007" y="0"/>
              </a:cubicBezTo>
              <a:cubicBezTo>
                <a:pt x="1511686" y="-71527"/>
                <a:pt x="1707697" y="50173"/>
                <a:pt x="1885691" y="0"/>
              </a:cubicBezTo>
              <a:cubicBezTo>
                <a:pt x="1948809" y="2483"/>
                <a:pt x="1976758" y="37471"/>
                <a:pt x="1975331" y="89640"/>
              </a:cubicBezTo>
              <a:cubicBezTo>
                <a:pt x="2010277" y="221953"/>
                <a:pt x="1971087" y="271735"/>
                <a:pt x="1975331" y="448190"/>
              </a:cubicBezTo>
              <a:cubicBezTo>
                <a:pt x="1980194" y="491467"/>
                <a:pt x="1928277" y="533299"/>
                <a:pt x="1885691" y="537830"/>
              </a:cubicBezTo>
              <a:cubicBezTo>
                <a:pt x="1759708" y="568068"/>
                <a:pt x="1519492" y="537751"/>
                <a:pt x="1340889" y="537830"/>
              </a:cubicBezTo>
              <a:cubicBezTo>
                <a:pt x="1162286" y="537909"/>
                <a:pt x="1014340" y="509745"/>
                <a:pt x="742205" y="537830"/>
              </a:cubicBezTo>
              <a:cubicBezTo>
                <a:pt x="470070" y="565915"/>
                <a:pt x="293783" y="477882"/>
                <a:pt x="89640" y="537830"/>
              </a:cubicBezTo>
              <a:cubicBezTo>
                <a:pt x="42168" y="537547"/>
                <a:pt x="-1543" y="492334"/>
                <a:pt x="0" y="448190"/>
              </a:cubicBezTo>
              <a:cubicBezTo>
                <a:pt x="-26702" y="306026"/>
                <a:pt x="4717" y="266009"/>
                <a:pt x="0" y="89640"/>
              </a:cubicBezTo>
              <a:close/>
            </a:path>
            <a:path w="1975331" h="537830" stroke="0" extrusionOk="0">
              <a:moveTo>
                <a:pt x="0" y="89640"/>
              </a:moveTo>
              <a:cubicBezTo>
                <a:pt x="687" y="30827"/>
                <a:pt x="27326" y="5365"/>
                <a:pt x="89640" y="0"/>
              </a:cubicBezTo>
              <a:cubicBezTo>
                <a:pt x="282500" y="-14482"/>
                <a:pt x="401393" y="21322"/>
                <a:pt x="706284" y="0"/>
              </a:cubicBezTo>
              <a:cubicBezTo>
                <a:pt x="1011175" y="-21322"/>
                <a:pt x="1093271" y="23540"/>
                <a:pt x="1269047" y="0"/>
              </a:cubicBezTo>
              <a:cubicBezTo>
                <a:pt x="1444823" y="-23540"/>
                <a:pt x="1623735" y="34064"/>
                <a:pt x="1885691" y="0"/>
              </a:cubicBezTo>
              <a:cubicBezTo>
                <a:pt x="1928372" y="4672"/>
                <a:pt x="1975239" y="38545"/>
                <a:pt x="1975331" y="89640"/>
              </a:cubicBezTo>
              <a:cubicBezTo>
                <a:pt x="1990546" y="192214"/>
                <a:pt x="1973815" y="311645"/>
                <a:pt x="1975331" y="448190"/>
              </a:cubicBezTo>
              <a:cubicBezTo>
                <a:pt x="1977540" y="493172"/>
                <a:pt x="1935951" y="541159"/>
                <a:pt x="1885691" y="537830"/>
              </a:cubicBezTo>
              <a:cubicBezTo>
                <a:pt x="1616721" y="561784"/>
                <a:pt x="1451517" y="531378"/>
                <a:pt x="1251086" y="537830"/>
              </a:cubicBezTo>
              <a:cubicBezTo>
                <a:pt x="1050656" y="544282"/>
                <a:pt x="798676" y="480765"/>
                <a:pt x="670363" y="537830"/>
              </a:cubicBezTo>
              <a:cubicBezTo>
                <a:pt x="542050" y="594895"/>
                <a:pt x="327554" y="535248"/>
                <a:pt x="89640" y="537830"/>
              </a:cubicBezTo>
              <a:cubicBezTo>
                <a:pt x="52174" y="544334"/>
                <a:pt x="-905" y="502862"/>
                <a:pt x="0" y="448190"/>
              </a:cubicBezTo>
              <a:cubicBezTo>
                <a:pt x="-35294" y="287008"/>
                <a:pt x="27860" y="229737"/>
                <a:pt x="0" y="89640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727351844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400" b="1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  <a:cs typeface="+mn-cs"/>
            </a:rPr>
            <a:t>TEDBİR</a:t>
          </a:r>
          <a:r>
            <a:rPr lang="tr-TR" sz="2400" b="1" baseline="0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  <a:cs typeface="+mn-cs"/>
            </a:rPr>
            <a:t> RAPORU</a:t>
          </a:r>
          <a:endParaRPr lang="tr-TR" sz="2400">
            <a:solidFill>
              <a:schemeClr val="bg1"/>
            </a:solidFill>
            <a:effectLst/>
            <a:latin typeface="Burbank Big Condensed" pitchFamily="2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27</xdr:col>
      <xdr:colOff>132906</xdr:colOff>
      <xdr:row>5</xdr:row>
      <xdr:rowOff>88605</xdr:rowOff>
    </xdr:from>
    <xdr:to>
      <xdr:col>31</xdr:col>
      <xdr:colOff>43019</xdr:colOff>
      <xdr:row>17</xdr:row>
      <xdr:rowOff>55379</xdr:rowOff>
    </xdr:to>
    <xdr:sp macro="" textlink="">
      <xdr:nvSpPr>
        <xdr:cNvPr id="21" name="Dikdörtgen: Köşeleri Yuvarlatılmış 2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6ED3DBEF-F67D-423A-846C-715AFCE65CA7}"/>
            </a:ext>
          </a:extLst>
        </xdr:cNvPr>
        <xdr:cNvSpPr/>
      </xdr:nvSpPr>
      <xdr:spPr bwMode="auto">
        <a:xfrm>
          <a:off x="12448953" y="4441308"/>
          <a:ext cx="2346740" cy="1827472"/>
        </a:xfrm>
        <a:custGeom>
          <a:avLst/>
          <a:gdLst>
            <a:gd name="connsiteX0" fmla="*/ 0 w 2346740"/>
            <a:gd name="connsiteY0" fmla="*/ 304585 h 1827472"/>
            <a:gd name="connsiteX1" fmla="*/ 304585 w 2346740"/>
            <a:gd name="connsiteY1" fmla="*/ 0 h 1827472"/>
            <a:gd name="connsiteX2" fmla="*/ 918526 w 2346740"/>
            <a:gd name="connsiteY2" fmla="*/ 0 h 1827472"/>
            <a:gd name="connsiteX3" fmla="*/ 1497716 w 2346740"/>
            <a:gd name="connsiteY3" fmla="*/ 0 h 1827472"/>
            <a:gd name="connsiteX4" fmla="*/ 2042155 w 2346740"/>
            <a:gd name="connsiteY4" fmla="*/ 0 h 1827472"/>
            <a:gd name="connsiteX5" fmla="*/ 2346740 w 2346740"/>
            <a:gd name="connsiteY5" fmla="*/ 304585 h 1827472"/>
            <a:gd name="connsiteX6" fmla="*/ 2346740 w 2346740"/>
            <a:gd name="connsiteY6" fmla="*/ 710686 h 1827472"/>
            <a:gd name="connsiteX7" fmla="*/ 2346740 w 2346740"/>
            <a:gd name="connsiteY7" fmla="*/ 1116786 h 1827472"/>
            <a:gd name="connsiteX8" fmla="*/ 2346740 w 2346740"/>
            <a:gd name="connsiteY8" fmla="*/ 1522887 h 1827472"/>
            <a:gd name="connsiteX9" fmla="*/ 2042155 w 2346740"/>
            <a:gd name="connsiteY9" fmla="*/ 1827472 h 1827472"/>
            <a:gd name="connsiteX10" fmla="*/ 1428214 w 2346740"/>
            <a:gd name="connsiteY10" fmla="*/ 1827472 h 1827472"/>
            <a:gd name="connsiteX11" fmla="*/ 901151 w 2346740"/>
            <a:gd name="connsiteY11" fmla="*/ 1827472 h 1827472"/>
            <a:gd name="connsiteX12" fmla="*/ 304585 w 2346740"/>
            <a:gd name="connsiteY12" fmla="*/ 1827472 h 1827472"/>
            <a:gd name="connsiteX13" fmla="*/ 0 w 2346740"/>
            <a:gd name="connsiteY13" fmla="*/ 1522887 h 1827472"/>
            <a:gd name="connsiteX14" fmla="*/ 0 w 2346740"/>
            <a:gd name="connsiteY14" fmla="*/ 1128969 h 1827472"/>
            <a:gd name="connsiteX15" fmla="*/ 0 w 2346740"/>
            <a:gd name="connsiteY15" fmla="*/ 698503 h 1827472"/>
            <a:gd name="connsiteX16" fmla="*/ 0 w 2346740"/>
            <a:gd name="connsiteY16" fmla="*/ 304585 h 182747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2346740" h="1827472" fill="none" extrusionOk="0">
              <a:moveTo>
                <a:pt x="0" y="304585"/>
              </a:moveTo>
              <a:cubicBezTo>
                <a:pt x="21206" y="155547"/>
                <a:pt x="143103" y="8120"/>
                <a:pt x="304585" y="0"/>
              </a:cubicBezTo>
              <a:cubicBezTo>
                <a:pt x="456388" y="-60718"/>
                <a:pt x="725899" y="34779"/>
                <a:pt x="918526" y="0"/>
              </a:cubicBezTo>
              <a:cubicBezTo>
                <a:pt x="1111153" y="-34779"/>
                <a:pt x="1315247" y="14033"/>
                <a:pt x="1497716" y="0"/>
              </a:cubicBezTo>
              <a:cubicBezTo>
                <a:pt x="1680185" y="-14033"/>
                <a:pt x="1837352" y="51342"/>
                <a:pt x="2042155" y="0"/>
              </a:cubicBezTo>
              <a:cubicBezTo>
                <a:pt x="2219206" y="-31707"/>
                <a:pt x="2368394" y="171647"/>
                <a:pt x="2346740" y="304585"/>
              </a:cubicBezTo>
              <a:cubicBezTo>
                <a:pt x="2385202" y="502156"/>
                <a:pt x="2342065" y="620207"/>
                <a:pt x="2346740" y="710686"/>
              </a:cubicBezTo>
              <a:cubicBezTo>
                <a:pt x="2351415" y="801165"/>
                <a:pt x="2314634" y="936823"/>
                <a:pt x="2346740" y="1116786"/>
              </a:cubicBezTo>
              <a:cubicBezTo>
                <a:pt x="2378846" y="1296749"/>
                <a:pt x="2307815" y="1340817"/>
                <a:pt x="2346740" y="1522887"/>
              </a:cubicBezTo>
              <a:cubicBezTo>
                <a:pt x="2375696" y="1653164"/>
                <a:pt x="2194921" y="1827760"/>
                <a:pt x="2042155" y="1827472"/>
              </a:cubicBezTo>
              <a:cubicBezTo>
                <a:pt x="1868242" y="1833147"/>
                <a:pt x="1652067" y="1777468"/>
                <a:pt x="1428214" y="1827472"/>
              </a:cubicBezTo>
              <a:cubicBezTo>
                <a:pt x="1204361" y="1877476"/>
                <a:pt x="1079113" y="1765072"/>
                <a:pt x="901151" y="1827472"/>
              </a:cubicBezTo>
              <a:cubicBezTo>
                <a:pt x="723189" y="1889872"/>
                <a:pt x="538917" y="1768050"/>
                <a:pt x="304585" y="1827472"/>
              </a:cubicBezTo>
              <a:cubicBezTo>
                <a:pt x="131289" y="1823295"/>
                <a:pt x="-26023" y="1693836"/>
                <a:pt x="0" y="1522887"/>
              </a:cubicBezTo>
              <a:cubicBezTo>
                <a:pt x="-15516" y="1400564"/>
                <a:pt x="9259" y="1314600"/>
                <a:pt x="0" y="1128969"/>
              </a:cubicBezTo>
              <a:cubicBezTo>
                <a:pt x="-9259" y="943338"/>
                <a:pt x="25464" y="802370"/>
                <a:pt x="0" y="698503"/>
              </a:cubicBezTo>
              <a:cubicBezTo>
                <a:pt x="-25464" y="594636"/>
                <a:pt x="26664" y="460884"/>
                <a:pt x="0" y="304585"/>
              </a:cubicBezTo>
              <a:close/>
            </a:path>
            <a:path w="2346740" h="1827472" stroke="0" extrusionOk="0">
              <a:moveTo>
                <a:pt x="0" y="304585"/>
              </a:moveTo>
              <a:cubicBezTo>
                <a:pt x="33822" y="142240"/>
                <a:pt x="180347" y="-8715"/>
                <a:pt x="304585" y="0"/>
              </a:cubicBezTo>
              <a:cubicBezTo>
                <a:pt x="425342" y="-48451"/>
                <a:pt x="582363" y="48443"/>
                <a:pt x="849024" y="0"/>
              </a:cubicBezTo>
              <a:cubicBezTo>
                <a:pt x="1115685" y="-48443"/>
                <a:pt x="1260575" y="4762"/>
                <a:pt x="1462965" y="0"/>
              </a:cubicBezTo>
              <a:cubicBezTo>
                <a:pt x="1665355" y="-4762"/>
                <a:pt x="1866512" y="44163"/>
                <a:pt x="2042155" y="0"/>
              </a:cubicBezTo>
              <a:cubicBezTo>
                <a:pt x="2173406" y="4268"/>
                <a:pt x="2342397" y="140311"/>
                <a:pt x="2346740" y="304585"/>
              </a:cubicBezTo>
              <a:cubicBezTo>
                <a:pt x="2360964" y="392243"/>
                <a:pt x="2345275" y="543925"/>
                <a:pt x="2346740" y="698503"/>
              </a:cubicBezTo>
              <a:cubicBezTo>
                <a:pt x="2348205" y="853081"/>
                <a:pt x="2330210" y="938219"/>
                <a:pt x="2346740" y="1128969"/>
              </a:cubicBezTo>
              <a:cubicBezTo>
                <a:pt x="2363270" y="1319719"/>
                <a:pt x="2329529" y="1370637"/>
                <a:pt x="2346740" y="1522887"/>
              </a:cubicBezTo>
              <a:cubicBezTo>
                <a:pt x="2350630" y="1696237"/>
                <a:pt x="2210933" y="1831856"/>
                <a:pt x="2042155" y="1827472"/>
              </a:cubicBezTo>
              <a:cubicBezTo>
                <a:pt x="1769323" y="1832646"/>
                <a:pt x="1592846" y="1799948"/>
                <a:pt x="1445589" y="1827472"/>
              </a:cubicBezTo>
              <a:cubicBezTo>
                <a:pt x="1298332" y="1854996"/>
                <a:pt x="1123191" y="1792279"/>
                <a:pt x="883775" y="1827472"/>
              </a:cubicBezTo>
              <a:cubicBezTo>
                <a:pt x="644359" y="1862665"/>
                <a:pt x="465952" y="1801619"/>
                <a:pt x="304585" y="1827472"/>
              </a:cubicBezTo>
              <a:cubicBezTo>
                <a:pt x="135933" y="1793436"/>
                <a:pt x="-38100" y="1706425"/>
                <a:pt x="0" y="1522887"/>
              </a:cubicBezTo>
              <a:cubicBezTo>
                <a:pt x="-11977" y="1377275"/>
                <a:pt x="13777" y="1286079"/>
                <a:pt x="0" y="1153335"/>
              </a:cubicBezTo>
              <a:cubicBezTo>
                <a:pt x="-13777" y="1020591"/>
                <a:pt x="40929" y="838435"/>
                <a:pt x="0" y="759418"/>
              </a:cubicBezTo>
              <a:cubicBezTo>
                <a:pt x="-40929" y="680401"/>
                <a:pt x="51989" y="514874"/>
                <a:pt x="0" y="304585"/>
              </a:cubicBezTo>
              <a:close/>
            </a:path>
          </a:pathLst>
        </a:custGeom>
        <a:solidFill>
          <a:schemeClr val="tx1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790708863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400" b="1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  <a:cs typeface="+mn-cs"/>
            </a:rPr>
            <a:t>SOSYAL DIŞINDAKİ KAZANIMLARI EKLEMEK İÇİN TIKLAYIN.</a:t>
          </a:r>
          <a:endParaRPr lang="tr-TR" sz="2400">
            <a:solidFill>
              <a:schemeClr val="bg1"/>
            </a:solidFill>
            <a:effectLst/>
            <a:latin typeface="Burbank Big Condensed" pitchFamily="2" charset="-94"/>
            <a:ea typeface="STHupo" panose="02010800040101010101" pitchFamily="2" charset="-122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51704</xdr:colOff>
      <xdr:row>0</xdr:row>
      <xdr:rowOff>297655</xdr:rowOff>
    </xdr:from>
    <xdr:to>
      <xdr:col>10</xdr:col>
      <xdr:colOff>357186</xdr:colOff>
      <xdr:row>2</xdr:row>
      <xdr:rowOff>154780</xdr:rowOff>
    </xdr:to>
    <xdr:sp macro="" textlink="">
      <xdr:nvSpPr>
        <xdr:cNvPr id="2" name="Dikdörtgen: Köşeleri Yuvarlatılmış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52E33B-81E3-426B-B443-4C13522521AF}"/>
            </a:ext>
          </a:extLst>
        </xdr:cNvPr>
        <xdr:cNvSpPr/>
      </xdr:nvSpPr>
      <xdr:spPr bwMode="auto">
        <a:xfrm>
          <a:off x="11255485" y="297655"/>
          <a:ext cx="2127139" cy="535781"/>
        </a:xfrm>
        <a:custGeom>
          <a:avLst/>
          <a:gdLst>
            <a:gd name="connsiteX0" fmla="*/ 0 w 2127139"/>
            <a:gd name="connsiteY0" fmla="*/ 89299 h 535781"/>
            <a:gd name="connsiteX1" fmla="*/ 89299 w 2127139"/>
            <a:gd name="connsiteY1" fmla="*/ 0 h 535781"/>
            <a:gd name="connsiteX2" fmla="*/ 595920 w 2127139"/>
            <a:gd name="connsiteY2" fmla="*/ 0 h 535781"/>
            <a:gd name="connsiteX3" fmla="*/ 1102540 w 2127139"/>
            <a:gd name="connsiteY3" fmla="*/ 0 h 535781"/>
            <a:gd name="connsiteX4" fmla="*/ 1609161 w 2127139"/>
            <a:gd name="connsiteY4" fmla="*/ 0 h 535781"/>
            <a:gd name="connsiteX5" fmla="*/ 2037840 w 2127139"/>
            <a:gd name="connsiteY5" fmla="*/ 0 h 535781"/>
            <a:gd name="connsiteX6" fmla="*/ 2127139 w 2127139"/>
            <a:gd name="connsiteY6" fmla="*/ 89299 h 535781"/>
            <a:gd name="connsiteX7" fmla="*/ 2127139 w 2127139"/>
            <a:gd name="connsiteY7" fmla="*/ 446482 h 535781"/>
            <a:gd name="connsiteX8" fmla="*/ 2037840 w 2127139"/>
            <a:gd name="connsiteY8" fmla="*/ 535781 h 535781"/>
            <a:gd name="connsiteX9" fmla="*/ 1570190 w 2127139"/>
            <a:gd name="connsiteY9" fmla="*/ 535781 h 535781"/>
            <a:gd name="connsiteX10" fmla="*/ 1083055 w 2127139"/>
            <a:gd name="connsiteY10" fmla="*/ 535781 h 535781"/>
            <a:gd name="connsiteX11" fmla="*/ 576434 w 2127139"/>
            <a:gd name="connsiteY11" fmla="*/ 535781 h 535781"/>
            <a:gd name="connsiteX12" fmla="*/ 89299 w 2127139"/>
            <a:gd name="connsiteY12" fmla="*/ 535781 h 535781"/>
            <a:gd name="connsiteX13" fmla="*/ 0 w 2127139"/>
            <a:gd name="connsiteY13" fmla="*/ 446482 h 535781"/>
            <a:gd name="connsiteX14" fmla="*/ 0 w 2127139"/>
            <a:gd name="connsiteY14" fmla="*/ 89299 h 53578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127139" h="535781" fill="none" extrusionOk="0">
              <a:moveTo>
                <a:pt x="0" y="89299"/>
              </a:moveTo>
              <a:cubicBezTo>
                <a:pt x="4040" y="43227"/>
                <a:pt x="47879" y="-8883"/>
                <a:pt x="89299" y="0"/>
              </a:cubicBezTo>
              <a:cubicBezTo>
                <a:pt x="271982" y="-51168"/>
                <a:pt x="416651" y="33100"/>
                <a:pt x="595920" y="0"/>
              </a:cubicBezTo>
              <a:cubicBezTo>
                <a:pt x="775189" y="-33100"/>
                <a:pt x="899187" y="4213"/>
                <a:pt x="1102540" y="0"/>
              </a:cubicBezTo>
              <a:cubicBezTo>
                <a:pt x="1305893" y="-4213"/>
                <a:pt x="1382121" y="43450"/>
                <a:pt x="1609161" y="0"/>
              </a:cubicBezTo>
              <a:cubicBezTo>
                <a:pt x="1836201" y="-43450"/>
                <a:pt x="1922463" y="18868"/>
                <a:pt x="2037840" y="0"/>
              </a:cubicBezTo>
              <a:cubicBezTo>
                <a:pt x="2096289" y="8955"/>
                <a:pt x="2120635" y="39439"/>
                <a:pt x="2127139" y="89299"/>
              </a:cubicBezTo>
              <a:cubicBezTo>
                <a:pt x="2150287" y="215551"/>
                <a:pt x="2125211" y="340711"/>
                <a:pt x="2127139" y="446482"/>
              </a:cubicBezTo>
              <a:cubicBezTo>
                <a:pt x="2121755" y="494383"/>
                <a:pt x="2094436" y="530823"/>
                <a:pt x="2037840" y="535781"/>
              </a:cubicBezTo>
              <a:cubicBezTo>
                <a:pt x="1878604" y="568093"/>
                <a:pt x="1759529" y="490981"/>
                <a:pt x="1570190" y="535781"/>
              </a:cubicBezTo>
              <a:cubicBezTo>
                <a:pt x="1380851" y="580581"/>
                <a:pt x="1300261" y="494798"/>
                <a:pt x="1083055" y="535781"/>
              </a:cubicBezTo>
              <a:cubicBezTo>
                <a:pt x="865850" y="576764"/>
                <a:pt x="805305" y="505193"/>
                <a:pt x="576434" y="535781"/>
              </a:cubicBezTo>
              <a:cubicBezTo>
                <a:pt x="347563" y="566369"/>
                <a:pt x="214608" y="519985"/>
                <a:pt x="89299" y="535781"/>
              </a:cubicBezTo>
              <a:cubicBezTo>
                <a:pt x="36617" y="542585"/>
                <a:pt x="12213" y="499086"/>
                <a:pt x="0" y="446482"/>
              </a:cubicBezTo>
              <a:cubicBezTo>
                <a:pt x="-36801" y="311400"/>
                <a:pt x="2294" y="169048"/>
                <a:pt x="0" y="89299"/>
              </a:cubicBezTo>
              <a:close/>
            </a:path>
            <a:path w="2127139" h="535781" stroke="0" extrusionOk="0">
              <a:moveTo>
                <a:pt x="0" y="89299"/>
              </a:moveTo>
              <a:cubicBezTo>
                <a:pt x="1122" y="44965"/>
                <a:pt x="41818" y="5286"/>
                <a:pt x="89299" y="0"/>
              </a:cubicBezTo>
              <a:cubicBezTo>
                <a:pt x="312879" y="-15233"/>
                <a:pt x="325513" y="27963"/>
                <a:pt x="556949" y="0"/>
              </a:cubicBezTo>
              <a:cubicBezTo>
                <a:pt x="788385" y="-27963"/>
                <a:pt x="773109" y="21476"/>
                <a:pt x="985628" y="0"/>
              </a:cubicBezTo>
              <a:cubicBezTo>
                <a:pt x="1198147" y="-21476"/>
                <a:pt x="1314428" y="46780"/>
                <a:pt x="1433792" y="0"/>
              </a:cubicBezTo>
              <a:cubicBezTo>
                <a:pt x="1553156" y="-46780"/>
                <a:pt x="1864652" y="63351"/>
                <a:pt x="2037840" y="0"/>
              </a:cubicBezTo>
              <a:cubicBezTo>
                <a:pt x="2088683" y="4318"/>
                <a:pt x="2122539" y="30794"/>
                <a:pt x="2127139" y="89299"/>
              </a:cubicBezTo>
              <a:cubicBezTo>
                <a:pt x="2150390" y="191432"/>
                <a:pt x="2112558" y="368938"/>
                <a:pt x="2127139" y="446482"/>
              </a:cubicBezTo>
              <a:cubicBezTo>
                <a:pt x="2125256" y="494646"/>
                <a:pt x="2083463" y="530341"/>
                <a:pt x="2037840" y="535781"/>
              </a:cubicBezTo>
              <a:cubicBezTo>
                <a:pt x="1846261" y="553261"/>
                <a:pt x="1771468" y="513421"/>
                <a:pt x="1550705" y="535781"/>
              </a:cubicBezTo>
              <a:cubicBezTo>
                <a:pt x="1329943" y="558141"/>
                <a:pt x="1195820" y="487100"/>
                <a:pt x="1102540" y="535781"/>
              </a:cubicBezTo>
              <a:cubicBezTo>
                <a:pt x="1009261" y="584462"/>
                <a:pt x="887845" y="523731"/>
                <a:pt x="673861" y="535781"/>
              </a:cubicBezTo>
              <a:cubicBezTo>
                <a:pt x="459877" y="547831"/>
                <a:pt x="376202" y="507046"/>
                <a:pt x="89299" y="535781"/>
              </a:cubicBezTo>
              <a:cubicBezTo>
                <a:pt x="46064" y="532319"/>
                <a:pt x="1264" y="496489"/>
                <a:pt x="0" y="446482"/>
              </a:cubicBezTo>
              <a:cubicBezTo>
                <a:pt x="-9492" y="315702"/>
                <a:pt x="41508" y="222285"/>
                <a:pt x="0" y="89299"/>
              </a:cubicBezTo>
              <a:close/>
            </a:path>
          </a:pathLst>
        </a:cu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45237263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glow rad="101600">
            <a:schemeClr val="tx1">
              <a:lumMod val="95000"/>
              <a:lumOff val="5000"/>
              <a:alpha val="60000"/>
            </a:schemeClr>
          </a:glow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600" b="1">
              <a:effectLst/>
            </a:rPr>
            <a:t>ANASAYFA</a:t>
          </a:r>
        </a:p>
      </xdr:txBody>
    </xdr:sp>
    <xdr:clientData/>
  </xdr:twoCellAnchor>
  <xdr:oneCellAnchor>
    <xdr:from>
      <xdr:col>7</xdr:col>
      <xdr:colOff>481093</xdr:colOff>
      <xdr:row>2</xdr:row>
      <xdr:rowOff>228372</xdr:rowOff>
    </xdr:from>
    <xdr:ext cx="1353141" cy="1293555"/>
    <xdr:pic>
      <xdr:nvPicPr>
        <xdr:cNvPr id="3" name="Resi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ADBE4C-6372-45DE-AA45-6FBD908C7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874" y="907028"/>
          <a:ext cx="1353141" cy="1293555"/>
        </a:xfrm>
        <a:prstGeom prst="rect">
          <a:avLst/>
        </a:prstGeom>
      </xdr:spPr>
    </xdr:pic>
    <xdr:clientData/>
  </xdr:oneCellAnchor>
  <xdr:twoCellAnchor>
    <xdr:from>
      <xdr:col>7</xdr:col>
      <xdr:colOff>214263</xdr:colOff>
      <xdr:row>5</xdr:row>
      <xdr:rowOff>263296</xdr:rowOff>
    </xdr:from>
    <xdr:to>
      <xdr:col>10</xdr:col>
      <xdr:colOff>307694</xdr:colOff>
      <xdr:row>6</xdr:row>
      <xdr:rowOff>166687</xdr:rowOff>
    </xdr:to>
    <xdr:sp macro="" textlink="">
      <xdr:nvSpPr>
        <xdr:cNvPr id="4" name="Dikdörtgen: Köşeleri Yuvarlatılmış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640CEE-A2D5-4A8B-A43A-C928A41E0D2C}"/>
            </a:ext>
          </a:extLst>
        </xdr:cNvPr>
        <xdr:cNvSpPr/>
      </xdr:nvSpPr>
      <xdr:spPr bwMode="auto">
        <a:xfrm>
          <a:off x="11418044" y="2180202"/>
          <a:ext cx="1915088" cy="665391"/>
        </a:xfrm>
        <a:custGeom>
          <a:avLst/>
          <a:gdLst>
            <a:gd name="connsiteX0" fmla="*/ 0 w 1915088"/>
            <a:gd name="connsiteY0" fmla="*/ 110901 h 665391"/>
            <a:gd name="connsiteX1" fmla="*/ 110901 w 1915088"/>
            <a:gd name="connsiteY1" fmla="*/ 0 h 665391"/>
            <a:gd name="connsiteX2" fmla="*/ 624531 w 1915088"/>
            <a:gd name="connsiteY2" fmla="*/ 0 h 665391"/>
            <a:gd name="connsiteX3" fmla="*/ 1172027 w 1915088"/>
            <a:gd name="connsiteY3" fmla="*/ 0 h 665391"/>
            <a:gd name="connsiteX4" fmla="*/ 1804187 w 1915088"/>
            <a:gd name="connsiteY4" fmla="*/ 0 h 665391"/>
            <a:gd name="connsiteX5" fmla="*/ 1915088 w 1915088"/>
            <a:gd name="connsiteY5" fmla="*/ 110901 h 665391"/>
            <a:gd name="connsiteX6" fmla="*/ 1915088 w 1915088"/>
            <a:gd name="connsiteY6" fmla="*/ 554490 h 665391"/>
            <a:gd name="connsiteX7" fmla="*/ 1804187 w 1915088"/>
            <a:gd name="connsiteY7" fmla="*/ 665391 h 665391"/>
            <a:gd name="connsiteX8" fmla="*/ 1205893 w 1915088"/>
            <a:gd name="connsiteY8" fmla="*/ 665391 h 665391"/>
            <a:gd name="connsiteX9" fmla="*/ 658397 w 1915088"/>
            <a:gd name="connsiteY9" fmla="*/ 665391 h 665391"/>
            <a:gd name="connsiteX10" fmla="*/ 110901 w 1915088"/>
            <a:gd name="connsiteY10" fmla="*/ 665391 h 665391"/>
            <a:gd name="connsiteX11" fmla="*/ 0 w 1915088"/>
            <a:gd name="connsiteY11" fmla="*/ 554490 h 665391"/>
            <a:gd name="connsiteX12" fmla="*/ 0 w 1915088"/>
            <a:gd name="connsiteY12" fmla="*/ 110901 h 66539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915088" h="665391" fill="none" extrusionOk="0">
              <a:moveTo>
                <a:pt x="0" y="110901"/>
              </a:moveTo>
              <a:cubicBezTo>
                <a:pt x="-10673" y="59738"/>
                <a:pt x="48763" y="-2854"/>
                <a:pt x="110901" y="0"/>
              </a:cubicBezTo>
              <a:cubicBezTo>
                <a:pt x="239416" y="-2102"/>
                <a:pt x="465906" y="5783"/>
                <a:pt x="624531" y="0"/>
              </a:cubicBezTo>
              <a:cubicBezTo>
                <a:pt x="783156" y="-5783"/>
                <a:pt x="1005676" y="56804"/>
                <a:pt x="1172027" y="0"/>
              </a:cubicBezTo>
              <a:cubicBezTo>
                <a:pt x="1338378" y="-56804"/>
                <a:pt x="1601758" y="32189"/>
                <a:pt x="1804187" y="0"/>
              </a:cubicBezTo>
              <a:cubicBezTo>
                <a:pt x="1863056" y="16932"/>
                <a:pt x="1916808" y="57923"/>
                <a:pt x="1915088" y="110901"/>
              </a:cubicBezTo>
              <a:cubicBezTo>
                <a:pt x="1931093" y="301311"/>
                <a:pt x="1905218" y="450009"/>
                <a:pt x="1915088" y="554490"/>
              </a:cubicBezTo>
              <a:cubicBezTo>
                <a:pt x="1915635" y="625365"/>
                <a:pt x="1859303" y="674692"/>
                <a:pt x="1804187" y="665391"/>
              </a:cubicBezTo>
              <a:cubicBezTo>
                <a:pt x="1577581" y="696498"/>
                <a:pt x="1382219" y="642918"/>
                <a:pt x="1205893" y="665391"/>
              </a:cubicBezTo>
              <a:cubicBezTo>
                <a:pt x="1029567" y="687864"/>
                <a:pt x="810211" y="632673"/>
                <a:pt x="658397" y="665391"/>
              </a:cubicBezTo>
              <a:cubicBezTo>
                <a:pt x="506583" y="698109"/>
                <a:pt x="349594" y="654850"/>
                <a:pt x="110901" y="665391"/>
              </a:cubicBezTo>
              <a:cubicBezTo>
                <a:pt x="52262" y="663747"/>
                <a:pt x="-14522" y="610844"/>
                <a:pt x="0" y="554490"/>
              </a:cubicBezTo>
              <a:cubicBezTo>
                <a:pt x="-40208" y="340915"/>
                <a:pt x="15594" y="316896"/>
                <a:pt x="0" y="110901"/>
              </a:cubicBezTo>
              <a:close/>
            </a:path>
            <a:path w="1915088" h="665391" stroke="0" extrusionOk="0">
              <a:moveTo>
                <a:pt x="0" y="110901"/>
              </a:moveTo>
              <a:cubicBezTo>
                <a:pt x="241" y="56755"/>
                <a:pt x="41062" y="7313"/>
                <a:pt x="110901" y="0"/>
              </a:cubicBezTo>
              <a:cubicBezTo>
                <a:pt x="306795" y="-41843"/>
                <a:pt x="517817" y="22267"/>
                <a:pt x="658397" y="0"/>
              </a:cubicBezTo>
              <a:cubicBezTo>
                <a:pt x="798977" y="-22267"/>
                <a:pt x="972441" y="53221"/>
                <a:pt x="1222825" y="0"/>
              </a:cubicBezTo>
              <a:cubicBezTo>
                <a:pt x="1473209" y="-53221"/>
                <a:pt x="1581255" y="57234"/>
                <a:pt x="1804187" y="0"/>
              </a:cubicBezTo>
              <a:cubicBezTo>
                <a:pt x="1874657" y="-7664"/>
                <a:pt x="1913047" y="55203"/>
                <a:pt x="1915088" y="110901"/>
              </a:cubicBezTo>
              <a:cubicBezTo>
                <a:pt x="1960454" y="327418"/>
                <a:pt x="1903766" y="379720"/>
                <a:pt x="1915088" y="554490"/>
              </a:cubicBezTo>
              <a:cubicBezTo>
                <a:pt x="1925963" y="604730"/>
                <a:pt x="1869754" y="662986"/>
                <a:pt x="1804187" y="665391"/>
              </a:cubicBezTo>
              <a:cubicBezTo>
                <a:pt x="1605860" y="681723"/>
                <a:pt x="1460027" y="663505"/>
                <a:pt x="1239758" y="665391"/>
              </a:cubicBezTo>
              <a:cubicBezTo>
                <a:pt x="1019489" y="667277"/>
                <a:pt x="940691" y="644591"/>
                <a:pt x="658397" y="665391"/>
              </a:cubicBezTo>
              <a:cubicBezTo>
                <a:pt x="376103" y="686191"/>
                <a:pt x="285783" y="608816"/>
                <a:pt x="110901" y="665391"/>
              </a:cubicBezTo>
              <a:cubicBezTo>
                <a:pt x="57065" y="676339"/>
                <a:pt x="2707" y="597906"/>
                <a:pt x="0" y="554490"/>
              </a:cubicBezTo>
              <a:cubicBezTo>
                <a:pt x="-14556" y="344011"/>
                <a:pt x="41626" y="300318"/>
                <a:pt x="0" y="110901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14980758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000" b="1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  <a:cs typeface="+mn-cs"/>
            </a:rPr>
            <a:t>4-SENARYO BAREMİ</a:t>
          </a:r>
          <a:endParaRPr lang="tr-TR" sz="4000">
            <a:solidFill>
              <a:schemeClr val="bg1"/>
            </a:solidFill>
            <a:effectLst/>
            <a:latin typeface="Burbank Big Cd Bd" pitchFamily="50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7</xdr:col>
      <xdr:colOff>197643</xdr:colOff>
      <xdr:row>6</xdr:row>
      <xdr:rowOff>415375</xdr:rowOff>
    </xdr:from>
    <xdr:to>
      <xdr:col>10</xdr:col>
      <xdr:colOff>314307</xdr:colOff>
      <xdr:row>7</xdr:row>
      <xdr:rowOff>143890</xdr:rowOff>
    </xdr:to>
    <xdr:sp macro="" textlink="">
      <xdr:nvSpPr>
        <xdr:cNvPr id="5" name="Dikdörtgen: Köşeleri Yuvarlatılmış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4BDAF8-9910-441E-B8DD-4D6CBDCF8788}"/>
            </a:ext>
          </a:extLst>
        </xdr:cNvPr>
        <xdr:cNvSpPr/>
      </xdr:nvSpPr>
      <xdr:spPr bwMode="auto">
        <a:xfrm>
          <a:off x="11401424" y="3094281"/>
          <a:ext cx="1938321" cy="490515"/>
        </a:xfrm>
        <a:custGeom>
          <a:avLst/>
          <a:gdLst>
            <a:gd name="connsiteX0" fmla="*/ 0 w 1938321"/>
            <a:gd name="connsiteY0" fmla="*/ 81754 h 490515"/>
            <a:gd name="connsiteX1" fmla="*/ 81754 w 1938321"/>
            <a:gd name="connsiteY1" fmla="*/ 0 h 490515"/>
            <a:gd name="connsiteX2" fmla="*/ 673358 w 1938321"/>
            <a:gd name="connsiteY2" fmla="*/ 0 h 490515"/>
            <a:gd name="connsiteX3" fmla="*/ 1229466 w 1938321"/>
            <a:gd name="connsiteY3" fmla="*/ 0 h 490515"/>
            <a:gd name="connsiteX4" fmla="*/ 1856567 w 1938321"/>
            <a:gd name="connsiteY4" fmla="*/ 0 h 490515"/>
            <a:gd name="connsiteX5" fmla="*/ 1938321 w 1938321"/>
            <a:gd name="connsiteY5" fmla="*/ 81754 h 490515"/>
            <a:gd name="connsiteX6" fmla="*/ 1938321 w 1938321"/>
            <a:gd name="connsiteY6" fmla="*/ 408761 h 490515"/>
            <a:gd name="connsiteX7" fmla="*/ 1856567 w 1938321"/>
            <a:gd name="connsiteY7" fmla="*/ 490515 h 490515"/>
            <a:gd name="connsiteX8" fmla="*/ 1229466 w 1938321"/>
            <a:gd name="connsiteY8" fmla="*/ 490515 h 490515"/>
            <a:gd name="connsiteX9" fmla="*/ 637862 w 1938321"/>
            <a:gd name="connsiteY9" fmla="*/ 490515 h 490515"/>
            <a:gd name="connsiteX10" fmla="*/ 81754 w 1938321"/>
            <a:gd name="connsiteY10" fmla="*/ 490515 h 490515"/>
            <a:gd name="connsiteX11" fmla="*/ 0 w 1938321"/>
            <a:gd name="connsiteY11" fmla="*/ 408761 h 490515"/>
            <a:gd name="connsiteX12" fmla="*/ 0 w 1938321"/>
            <a:gd name="connsiteY12" fmla="*/ 81754 h 49051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938321" h="490515" fill="none" extrusionOk="0">
              <a:moveTo>
                <a:pt x="0" y="81754"/>
              </a:moveTo>
              <a:cubicBezTo>
                <a:pt x="-7755" y="39402"/>
                <a:pt x="26329" y="8533"/>
                <a:pt x="81754" y="0"/>
              </a:cubicBezTo>
              <a:cubicBezTo>
                <a:pt x="354402" y="-70905"/>
                <a:pt x="487814" y="45975"/>
                <a:pt x="673358" y="0"/>
              </a:cubicBezTo>
              <a:cubicBezTo>
                <a:pt x="858902" y="-45975"/>
                <a:pt x="1040480" y="16126"/>
                <a:pt x="1229466" y="0"/>
              </a:cubicBezTo>
              <a:cubicBezTo>
                <a:pt x="1418452" y="-16126"/>
                <a:pt x="1571410" y="11251"/>
                <a:pt x="1856567" y="0"/>
              </a:cubicBezTo>
              <a:cubicBezTo>
                <a:pt x="1897918" y="-9861"/>
                <a:pt x="1939880" y="30404"/>
                <a:pt x="1938321" y="81754"/>
              </a:cubicBezTo>
              <a:cubicBezTo>
                <a:pt x="1939597" y="177828"/>
                <a:pt x="1905393" y="258944"/>
                <a:pt x="1938321" y="408761"/>
              </a:cubicBezTo>
              <a:cubicBezTo>
                <a:pt x="1944137" y="447823"/>
                <a:pt x="1900452" y="478549"/>
                <a:pt x="1856567" y="490515"/>
              </a:cubicBezTo>
              <a:cubicBezTo>
                <a:pt x="1686173" y="518448"/>
                <a:pt x="1412499" y="483164"/>
                <a:pt x="1229466" y="490515"/>
              </a:cubicBezTo>
              <a:cubicBezTo>
                <a:pt x="1046433" y="497866"/>
                <a:pt x="787568" y="469429"/>
                <a:pt x="637862" y="490515"/>
              </a:cubicBezTo>
              <a:cubicBezTo>
                <a:pt x="488156" y="511601"/>
                <a:pt x="233567" y="430908"/>
                <a:pt x="81754" y="490515"/>
              </a:cubicBezTo>
              <a:cubicBezTo>
                <a:pt x="31657" y="484777"/>
                <a:pt x="1458" y="447925"/>
                <a:pt x="0" y="408761"/>
              </a:cubicBezTo>
              <a:cubicBezTo>
                <a:pt x="-1670" y="282917"/>
                <a:pt x="7191" y="169383"/>
                <a:pt x="0" y="81754"/>
              </a:cubicBezTo>
              <a:close/>
            </a:path>
            <a:path w="1938321" h="490515" stroke="0" extrusionOk="0">
              <a:moveTo>
                <a:pt x="0" y="81754"/>
              </a:moveTo>
              <a:cubicBezTo>
                <a:pt x="-2414" y="43218"/>
                <a:pt x="31992" y="7710"/>
                <a:pt x="81754" y="0"/>
              </a:cubicBezTo>
              <a:cubicBezTo>
                <a:pt x="210346" y="-18350"/>
                <a:pt x="547748" y="9618"/>
                <a:pt x="691106" y="0"/>
              </a:cubicBezTo>
              <a:cubicBezTo>
                <a:pt x="834464" y="-9618"/>
                <a:pt x="1049898" y="2229"/>
                <a:pt x="1247215" y="0"/>
              </a:cubicBezTo>
              <a:cubicBezTo>
                <a:pt x="1444532" y="-2229"/>
                <a:pt x="1558481" y="26868"/>
                <a:pt x="1856567" y="0"/>
              </a:cubicBezTo>
              <a:cubicBezTo>
                <a:pt x="1908020" y="-7772"/>
                <a:pt x="1949697" y="36931"/>
                <a:pt x="1938321" y="81754"/>
              </a:cubicBezTo>
              <a:cubicBezTo>
                <a:pt x="1955833" y="170952"/>
                <a:pt x="1929883" y="262243"/>
                <a:pt x="1938321" y="408761"/>
              </a:cubicBezTo>
              <a:cubicBezTo>
                <a:pt x="1938153" y="451292"/>
                <a:pt x="1904726" y="492735"/>
                <a:pt x="1856567" y="490515"/>
              </a:cubicBezTo>
              <a:cubicBezTo>
                <a:pt x="1585806" y="498816"/>
                <a:pt x="1503726" y="437656"/>
                <a:pt x="1264963" y="490515"/>
              </a:cubicBezTo>
              <a:cubicBezTo>
                <a:pt x="1026200" y="543374"/>
                <a:pt x="911190" y="473784"/>
                <a:pt x="655610" y="490515"/>
              </a:cubicBezTo>
              <a:cubicBezTo>
                <a:pt x="400030" y="507246"/>
                <a:pt x="339262" y="459776"/>
                <a:pt x="81754" y="490515"/>
              </a:cubicBezTo>
              <a:cubicBezTo>
                <a:pt x="40581" y="492771"/>
                <a:pt x="1255" y="454220"/>
                <a:pt x="0" y="408761"/>
              </a:cubicBezTo>
              <a:cubicBezTo>
                <a:pt x="-3311" y="296399"/>
                <a:pt x="32374" y="206077"/>
                <a:pt x="0" y="81754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39243469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400" b="1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</a:rPr>
            <a:t>5-SENARYO</a:t>
          </a:r>
          <a:r>
            <a:rPr lang="tr-TR" sz="1600" b="1" baseline="0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</a:rPr>
            <a:t> GİR</a:t>
          </a:r>
          <a:endParaRPr lang="tr-TR" sz="1600" b="1">
            <a:solidFill>
              <a:schemeClr val="bg1"/>
            </a:solidFill>
            <a:effectLst/>
            <a:latin typeface="Burbank Big Cd Bd" pitchFamily="50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7</xdr:col>
      <xdr:colOff>180436</xdr:colOff>
      <xdr:row>8</xdr:row>
      <xdr:rowOff>345560</xdr:rowOff>
    </xdr:from>
    <xdr:to>
      <xdr:col>10</xdr:col>
      <xdr:colOff>404813</xdr:colOff>
      <xdr:row>9</xdr:row>
      <xdr:rowOff>178594</xdr:rowOff>
    </xdr:to>
    <xdr:sp macro="" textlink="">
      <xdr:nvSpPr>
        <xdr:cNvPr id="6" name="Dikdörtgen: Köşeleri Yuvarlatılmış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F419492-CE00-40CA-A198-8D90ACE438A2}"/>
            </a:ext>
          </a:extLst>
        </xdr:cNvPr>
        <xdr:cNvSpPr/>
      </xdr:nvSpPr>
      <xdr:spPr bwMode="auto">
        <a:xfrm>
          <a:off x="11384217" y="4548466"/>
          <a:ext cx="2046034" cy="595034"/>
        </a:xfrm>
        <a:custGeom>
          <a:avLst/>
          <a:gdLst>
            <a:gd name="connsiteX0" fmla="*/ 0 w 2046034"/>
            <a:gd name="connsiteY0" fmla="*/ 99174 h 595034"/>
            <a:gd name="connsiteX1" fmla="*/ 99174 w 2046034"/>
            <a:gd name="connsiteY1" fmla="*/ 0 h 595034"/>
            <a:gd name="connsiteX2" fmla="*/ 524142 w 2046034"/>
            <a:gd name="connsiteY2" fmla="*/ 0 h 595034"/>
            <a:gd name="connsiteX3" fmla="*/ 1004540 w 2046034"/>
            <a:gd name="connsiteY3" fmla="*/ 0 h 595034"/>
            <a:gd name="connsiteX4" fmla="*/ 1447985 w 2046034"/>
            <a:gd name="connsiteY4" fmla="*/ 0 h 595034"/>
            <a:gd name="connsiteX5" fmla="*/ 1946860 w 2046034"/>
            <a:gd name="connsiteY5" fmla="*/ 0 h 595034"/>
            <a:gd name="connsiteX6" fmla="*/ 2046034 w 2046034"/>
            <a:gd name="connsiteY6" fmla="*/ 99174 h 595034"/>
            <a:gd name="connsiteX7" fmla="*/ 2046034 w 2046034"/>
            <a:gd name="connsiteY7" fmla="*/ 495860 h 595034"/>
            <a:gd name="connsiteX8" fmla="*/ 1946860 w 2046034"/>
            <a:gd name="connsiteY8" fmla="*/ 595034 h 595034"/>
            <a:gd name="connsiteX9" fmla="*/ 1503415 w 2046034"/>
            <a:gd name="connsiteY9" fmla="*/ 595034 h 595034"/>
            <a:gd name="connsiteX10" fmla="*/ 1059971 w 2046034"/>
            <a:gd name="connsiteY10" fmla="*/ 595034 h 595034"/>
            <a:gd name="connsiteX11" fmla="*/ 653480 w 2046034"/>
            <a:gd name="connsiteY11" fmla="*/ 595034 h 595034"/>
            <a:gd name="connsiteX12" fmla="*/ 99174 w 2046034"/>
            <a:gd name="connsiteY12" fmla="*/ 595034 h 595034"/>
            <a:gd name="connsiteX13" fmla="*/ 0 w 2046034"/>
            <a:gd name="connsiteY13" fmla="*/ 495860 h 595034"/>
            <a:gd name="connsiteX14" fmla="*/ 0 w 2046034"/>
            <a:gd name="connsiteY14" fmla="*/ 99174 h 59503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046034" h="595034" fill="none" extrusionOk="0">
              <a:moveTo>
                <a:pt x="0" y="99174"/>
              </a:moveTo>
              <a:cubicBezTo>
                <a:pt x="-15011" y="49222"/>
                <a:pt x="57645" y="3546"/>
                <a:pt x="99174" y="0"/>
              </a:cubicBezTo>
              <a:cubicBezTo>
                <a:pt x="222244" y="-20219"/>
                <a:pt x="372424" y="18000"/>
                <a:pt x="524142" y="0"/>
              </a:cubicBezTo>
              <a:cubicBezTo>
                <a:pt x="675860" y="-18000"/>
                <a:pt x="822105" y="24316"/>
                <a:pt x="1004540" y="0"/>
              </a:cubicBezTo>
              <a:cubicBezTo>
                <a:pt x="1186975" y="-24316"/>
                <a:pt x="1286600" y="49098"/>
                <a:pt x="1447985" y="0"/>
              </a:cubicBezTo>
              <a:cubicBezTo>
                <a:pt x="1609370" y="-49098"/>
                <a:pt x="1784305" y="33665"/>
                <a:pt x="1946860" y="0"/>
              </a:cubicBezTo>
              <a:cubicBezTo>
                <a:pt x="1993888" y="7811"/>
                <a:pt x="2049763" y="37901"/>
                <a:pt x="2046034" y="99174"/>
              </a:cubicBezTo>
              <a:cubicBezTo>
                <a:pt x="2046297" y="220360"/>
                <a:pt x="2020186" y="326625"/>
                <a:pt x="2046034" y="495860"/>
              </a:cubicBezTo>
              <a:cubicBezTo>
                <a:pt x="2053923" y="555898"/>
                <a:pt x="2015242" y="596601"/>
                <a:pt x="1946860" y="595034"/>
              </a:cubicBezTo>
              <a:cubicBezTo>
                <a:pt x="1734251" y="602354"/>
                <a:pt x="1669900" y="565369"/>
                <a:pt x="1503415" y="595034"/>
              </a:cubicBezTo>
              <a:cubicBezTo>
                <a:pt x="1336930" y="624699"/>
                <a:pt x="1253311" y="586672"/>
                <a:pt x="1059971" y="595034"/>
              </a:cubicBezTo>
              <a:cubicBezTo>
                <a:pt x="866631" y="603396"/>
                <a:pt x="819172" y="591192"/>
                <a:pt x="653480" y="595034"/>
              </a:cubicBezTo>
              <a:cubicBezTo>
                <a:pt x="487788" y="598876"/>
                <a:pt x="326122" y="571685"/>
                <a:pt x="99174" y="595034"/>
              </a:cubicBezTo>
              <a:cubicBezTo>
                <a:pt x="42887" y="584987"/>
                <a:pt x="3376" y="555008"/>
                <a:pt x="0" y="495860"/>
              </a:cubicBezTo>
              <a:cubicBezTo>
                <a:pt x="-2355" y="354006"/>
                <a:pt x="10342" y="225227"/>
                <a:pt x="0" y="99174"/>
              </a:cubicBezTo>
              <a:close/>
            </a:path>
            <a:path w="2046034" h="595034" stroke="0" extrusionOk="0">
              <a:moveTo>
                <a:pt x="0" y="99174"/>
              </a:moveTo>
              <a:cubicBezTo>
                <a:pt x="3807" y="45063"/>
                <a:pt x="49748" y="-1059"/>
                <a:pt x="99174" y="0"/>
              </a:cubicBezTo>
              <a:cubicBezTo>
                <a:pt x="201067" y="-43466"/>
                <a:pt x="375821" y="9860"/>
                <a:pt x="524142" y="0"/>
              </a:cubicBezTo>
              <a:cubicBezTo>
                <a:pt x="672463" y="-9860"/>
                <a:pt x="778852" y="55033"/>
                <a:pt x="1023017" y="0"/>
              </a:cubicBezTo>
              <a:cubicBezTo>
                <a:pt x="1267183" y="-55033"/>
                <a:pt x="1260818" y="26212"/>
                <a:pt x="1429508" y="0"/>
              </a:cubicBezTo>
              <a:cubicBezTo>
                <a:pt x="1598198" y="-26212"/>
                <a:pt x="1700134" y="17967"/>
                <a:pt x="1946860" y="0"/>
              </a:cubicBezTo>
              <a:cubicBezTo>
                <a:pt x="2017137" y="-1859"/>
                <a:pt x="2046571" y="42146"/>
                <a:pt x="2046034" y="99174"/>
              </a:cubicBezTo>
              <a:cubicBezTo>
                <a:pt x="2068789" y="284623"/>
                <a:pt x="2003878" y="390600"/>
                <a:pt x="2046034" y="495860"/>
              </a:cubicBezTo>
              <a:cubicBezTo>
                <a:pt x="2044936" y="560593"/>
                <a:pt x="1998700" y="610167"/>
                <a:pt x="1946860" y="595034"/>
              </a:cubicBezTo>
              <a:cubicBezTo>
                <a:pt x="1782444" y="606671"/>
                <a:pt x="1637407" y="580579"/>
                <a:pt x="1503415" y="595034"/>
              </a:cubicBezTo>
              <a:cubicBezTo>
                <a:pt x="1369424" y="609489"/>
                <a:pt x="1199289" y="539758"/>
                <a:pt x="1041494" y="595034"/>
              </a:cubicBezTo>
              <a:cubicBezTo>
                <a:pt x="883699" y="650310"/>
                <a:pt x="760719" y="584750"/>
                <a:pt x="598049" y="595034"/>
              </a:cubicBezTo>
              <a:cubicBezTo>
                <a:pt x="435379" y="605318"/>
                <a:pt x="237431" y="594079"/>
                <a:pt x="99174" y="595034"/>
              </a:cubicBezTo>
              <a:cubicBezTo>
                <a:pt x="44204" y="579484"/>
                <a:pt x="-9896" y="554611"/>
                <a:pt x="0" y="495860"/>
              </a:cubicBezTo>
              <a:cubicBezTo>
                <a:pt x="-28639" y="385645"/>
                <a:pt x="15634" y="236105"/>
                <a:pt x="0" y="99174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790708863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400" b="1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  <a:cs typeface="+mn-cs"/>
            </a:rPr>
            <a:t>2.YAZILI NOT GİR</a:t>
          </a:r>
          <a:endParaRPr lang="tr-TR" sz="2400">
            <a:solidFill>
              <a:schemeClr val="bg1"/>
            </a:solidFill>
            <a:effectLst/>
            <a:latin typeface="Burbank Big Condensed" pitchFamily="2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7</xdr:col>
      <xdr:colOff>178593</xdr:colOff>
      <xdr:row>7</xdr:row>
      <xdr:rowOff>407194</xdr:rowOff>
    </xdr:from>
    <xdr:to>
      <xdr:col>10</xdr:col>
      <xdr:colOff>333597</xdr:colOff>
      <xdr:row>8</xdr:row>
      <xdr:rowOff>184738</xdr:rowOff>
    </xdr:to>
    <xdr:sp macro="" textlink="">
      <xdr:nvSpPr>
        <xdr:cNvPr id="7" name="Dikdörtgen: Köşeleri Yuvarlatılmış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4904085-A44D-4E8A-A4AB-246F913445EB}"/>
            </a:ext>
          </a:extLst>
        </xdr:cNvPr>
        <xdr:cNvSpPr/>
      </xdr:nvSpPr>
      <xdr:spPr bwMode="auto">
        <a:xfrm>
          <a:off x="11382374" y="3848100"/>
          <a:ext cx="1976661" cy="539544"/>
        </a:xfrm>
        <a:custGeom>
          <a:avLst/>
          <a:gdLst>
            <a:gd name="connsiteX0" fmla="*/ 0 w 1976661"/>
            <a:gd name="connsiteY0" fmla="*/ 89926 h 539544"/>
            <a:gd name="connsiteX1" fmla="*/ 89926 w 1976661"/>
            <a:gd name="connsiteY1" fmla="*/ 0 h 539544"/>
            <a:gd name="connsiteX2" fmla="*/ 652926 w 1976661"/>
            <a:gd name="connsiteY2" fmla="*/ 0 h 539544"/>
            <a:gd name="connsiteX3" fmla="*/ 1287799 w 1976661"/>
            <a:gd name="connsiteY3" fmla="*/ 0 h 539544"/>
            <a:gd name="connsiteX4" fmla="*/ 1886735 w 1976661"/>
            <a:gd name="connsiteY4" fmla="*/ 0 h 539544"/>
            <a:gd name="connsiteX5" fmla="*/ 1976661 w 1976661"/>
            <a:gd name="connsiteY5" fmla="*/ 89926 h 539544"/>
            <a:gd name="connsiteX6" fmla="*/ 1976661 w 1976661"/>
            <a:gd name="connsiteY6" fmla="*/ 449618 h 539544"/>
            <a:gd name="connsiteX7" fmla="*/ 1886735 w 1976661"/>
            <a:gd name="connsiteY7" fmla="*/ 539544 h 539544"/>
            <a:gd name="connsiteX8" fmla="*/ 1341703 w 1976661"/>
            <a:gd name="connsiteY8" fmla="*/ 539544 h 539544"/>
            <a:gd name="connsiteX9" fmla="*/ 742767 w 1976661"/>
            <a:gd name="connsiteY9" fmla="*/ 539544 h 539544"/>
            <a:gd name="connsiteX10" fmla="*/ 89926 w 1976661"/>
            <a:gd name="connsiteY10" fmla="*/ 539544 h 539544"/>
            <a:gd name="connsiteX11" fmla="*/ 0 w 1976661"/>
            <a:gd name="connsiteY11" fmla="*/ 449618 h 539544"/>
            <a:gd name="connsiteX12" fmla="*/ 0 w 1976661"/>
            <a:gd name="connsiteY12" fmla="*/ 89926 h 53954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976661" h="539544" fill="none" extrusionOk="0">
              <a:moveTo>
                <a:pt x="0" y="89926"/>
              </a:moveTo>
              <a:cubicBezTo>
                <a:pt x="-2672" y="38736"/>
                <a:pt x="37946" y="438"/>
                <a:pt x="89926" y="0"/>
              </a:cubicBezTo>
              <a:cubicBezTo>
                <a:pt x="233704" y="-57254"/>
                <a:pt x="411724" y="56162"/>
                <a:pt x="652926" y="0"/>
              </a:cubicBezTo>
              <a:cubicBezTo>
                <a:pt x="894128" y="-56162"/>
                <a:pt x="1147005" y="10610"/>
                <a:pt x="1287799" y="0"/>
              </a:cubicBezTo>
              <a:cubicBezTo>
                <a:pt x="1428593" y="-10610"/>
                <a:pt x="1613962" y="12153"/>
                <a:pt x="1886735" y="0"/>
              </a:cubicBezTo>
              <a:cubicBezTo>
                <a:pt x="1949312" y="2355"/>
                <a:pt x="1982904" y="28618"/>
                <a:pt x="1976661" y="89926"/>
              </a:cubicBezTo>
              <a:cubicBezTo>
                <a:pt x="2002712" y="199565"/>
                <a:pt x="1934241" y="359195"/>
                <a:pt x="1976661" y="449618"/>
              </a:cubicBezTo>
              <a:cubicBezTo>
                <a:pt x="1982840" y="491366"/>
                <a:pt x="1930877" y="535928"/>
                <a:pt x="1886735" y="539544"/>
              </a:cubicBezTo>
              <a:cubicBezTo>
                <a:pt x="1748689" y="544020"/>
                <a:pt x="1527032" y="503203"/>
                <a:pt x="1341703" y="539544"/>
              </a:cubicBezTo>
              <a:cubicBezTo>
                <a:pt x="1156374" y="575885"/>
                <a:pt x="918923" y="503526"/>
                <a:pt x="742767" y="539544"/>
              </a:cubicBezTo>
              <a:cubicBezTo>
                <a:pt x="566611" y="575562"/>
                <a:pt x="261167" y="494231"/>
                <a:pt x="89926" y="539544"/>
              </a:cubicBezTo>
              <a:cubicBezTo>
                <a:pt x="41564" y="539363"/>
                <a:pt x="-606" y="497179"/>
                <a:pt x="0" y="449618"/>
              </a:cubicBezTo>
              <a:cubicBezTo>
                <a:pt x="-7972" y="285652"/>
                <a:pt x="31586" y="166994"/>
                <a:pt x="0" y="89926"/>
              </a:cubicBezTo>
              <a:close/>
            </a:path>
            <a:path w="1976661" h="539544" stroke="0" extrusionOk="0">
              <a:moveTo>
                <a:pt x="0" y="89926"/>
              </a:moveTo>
              <a:cubicBezTo>
                <a:pt x="553" y="32767"/>
                <a:pt x="28804" y="4800"/>
                <a:pt x="89926" y="0"/>
              </a:cubicBezTo>
              <a:cubicBezTo>
                <a:pt x="245086" y="-72785"/>
                <a:pt x="580064" y="56433"/>
                <a:pt x="706830" y="0"/>
              </a:cubicBezTo>
              <a:cubicBezTo>
                <a:pt x="833596" y="-56433"/>
                <a:pt x="1018931" y="37701"/>
                <a:pt x="1269831" y="0"/>
              </a:cubicBezTo>
              <a:cubicBezTo>
                <a:pt x="1520731" y="-37701"/>
                <a:pt x="1672990" y="9198"/>
                <a:pt x="1886735" y="0"/>
              </a:cubicBezTo>
              <a:cubicBezTo>
                <a:pt x="1933998" y="1644"/>
                <a:pt x="1976117" y="30824"/>
                <a:pt x="1976661" y="89926"/>
              </a:cubicBezTo>
              <a:cubicBezTo>
                <a:pt x="2016207" y="225275"/>
                <a:pt x="1968720" y="300904"/>
                <a:pt x="1976661" y="449618"/>
              </a:cubicBezTo>
              <a:cubicBezTo>
                <a:pt x="1980031" y="492379"/>
                <a:pt x="1938880" y="550511"/>
                <a:pt x="1886735" y="539544"/>
              </a:cubicBezTo>
              <a:cubicBezTo>
                <a:pt x="1676337" y="587687"/>
                <a:pt x="1530093" y="470931"/>
                <a:pt x="1251862" y="539544"/>
              </a:cubicBezTo>
              <a:cubicBezTo>
                <a:pt x="973631" y="608157"/>
                <a:pt x="936113" y="480589"/>
                <a:pt x="670894" y="539544"/>
              </a:cubicBezTo>
              <a:cubicBezTo>
                <a:pt x="405675" y="598499"/>
                <a:pt x="346522" y="519404"/>
                <a:pt x="89926" y="539544"/>
              </a:cubicBezTo>
              <a:cubicBezTo>
                <a:pt x="41558" y="540245"/>
                <a:pt x="-1900" y="510130"/>
                <a:pt x="0" y="449618"/>
              </a:cubicBezTo>
              <a:cubicBezTo>
                <a:pt x="-37827" y="321576"/>
                <a:pt x="11444" y="191435"/>
                <a:pt x="0" y="89926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727351844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200" b="1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  <a:cs typeface="+mn-cs"/>
            </a:rPr>
            <a:t>1.YAZILI NOT GİR</a:t>
          </a:r>
          <a:endParaRPr lang="tr-TR" sz="2200">
            <a:solidFill>
              <a:schemeClr val="bg1"/>
            </a:solidFill>
            <a:effectLst/>
            <a:latin typeface="Burbank Big Condensed" pitchFamily="2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6</xdr:col>
      <xdr:colOff>297656</xdr:colOff>
      <xdr:row>9</xdr:row>
      <xdr:rowOff>488156</xdr:rowOff>
    </xdr:from>
    <xdr:to>
      <xdr:col>12</xdr:col>
      <xdr:colOff>583405</xdr:colOff>
      <xdr:row>10</xdr:row>
      <xdr:rowOff>265700</xdr:rowOff>
    </xdr:to>
    <xdr:sp macro="" textlink="">
      <xdr:nvSpPr>
        <xdr:cNvPr id="8" name="Dikdörtgen: Köşeleri Yuvarlatılmış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37AA9C1-8FF8-4B32-AFEB-AA250C76D895}"/>
            </a:ext>
          </a:extLst>
        </xdr:cNvPr>
        <xdr:cNvSpPr/>
      </xdr:nvSpPr>
      <xdr:spPr bwMode="auto">
        <a:xfrm>
          <a:off x="10894219" y="5453062"/>
          <a:ext cx="3929061" cy="539544"/>
        </a:xfrm>
        <a:custGeom>
          <a:avLst/>
          <a:gdLst>
            <a:gd name="connsiteX0" fmla="*/ 0 w 3929061"/>
            <a:gd name="connsiteY0" fmla="*/ 89926 h 539544"/>
            <a:gd name="connsiteX1" fmla="*/ 89926 w 3929061"/>
            <a:gd name="connsiteY1" fmla="*/ 0 h 539544"/>
            <a:gd name="connsiteX2" fmla="*/ 513051 w 3929061"/>
            <a:gd name="connsiteY2" fmla="*/ 0 h 539544"/>
            <a:gd name="connsiteX3" fmla="*/ 1048652 w 3929061"/>
            <a:gd name="connsiteY3" fmla="*/ 0 h 539544"/>
            <a:gd name="connsiteX4" fmla="*/ 1546761 w 3929061"/>
            <a:gd name="connsiteY4" fmla="*/ 0 h 539544"/>
            <a:gd name="connsiteX5" fmla="*/ 2119855 w 3929061"/>
            <a:gd name="connsiteY5" fmla="*/ 0 h 539544"/>
            <a:gd name="connsiteX6" fmla="*/ 2580472 w 3929061"/>
            <a:gd name="connsiteY6" fmla="*/ 0 h 539544"/>
            <a:gd name="connsiteX7" fmla="*/ 3153565 w 3929061"/>
            <a:gd name="connsiteY7" fmla="*/ 0 h 539544"/>
            <a:gd name="connsiteX8" fmla="*/ 3839135 w 3929061"/>
            <a:gd name="connsiteY8" fmla="*/ 0 h 539544"/>
            <a:gd name="connsiteX9" fmla="*/ 3929061 w 3929061"/>
            <a:gd name="connsiteY9" fmla="*/ 89926 h 539544"/>
            <a:gd name="connsiteX10" fmla="*/ 3929061 w 3929061"/>
            <a:gd name="connsiteY10" fmla="*/ 449618 h 539544"/>
            <a:gd name="connsiteX11" fmla="*/ 3839135 w 3929061"/>
            <a:gd name="connsiteY11" fmla="*/ 539544 h 539544"/>
            <a:gd name="connsiteX12" fmla="*/ 3378518 w 3929061"/>
            <a:gd name="connsiteY12" fmla="*/ 539544 h 539544"/>
            <a:gd name="connsiteX13" fmla="*/ 2767932 w 3929061"/>
            <a:gd name="connsiteY13" fmla="*/ 539544 h 539544"/>
            <a:gd name="connsiteX14" fmla="*/ 2232331 w 3929061"/>
            <a:gd name="connsiteY14" fmla="*/ 539544 h 539544"/>
            <a:gd name="connsiteX15" fmla="*/ 1659238 w 3929061"/>
            <a:gd name="connsiteY15" fmla="*/ 539544 h 539544"/>
            <a:gd name="connsiteX16" fmla="*/ 1123636 w 3929061"/>
            <a:gd name="connsiteY16" fmla="*/ 539544 h 539544"/>
            <a:gd name="connsiteX17" fmla="*/ 625527 w 3929061"/>
            <a:gd name="connsiteY17" fmla="*/ 539544 h 539544"/>
            <a:gd name="connsiteX18" fmla="*/ 89926 w 3929061"/>
            <a:gd name="connsiteY18" fmla="*/ 539544 h 539544"/>
            <a:gd name="connsiteX19" fmla="*/ 0 w 3929061"/>
            <a:gd name="connsiteY19" fmla="*/ 449618 h 539544"/>
            <a:gd name="connsiteX20" fmla="*/ 0 w 3929061"/>
            <a:gd name="connsiteY20" fmla="*/ 89926 h 53954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</a:cxnLst>
          <a:rect l="l" t="t" r="r" b="b"/>
          <a:pathLst>
            <a:path w="3929061" h="539544" fill="none" extrusionOk="0">
              <a:moveTo>
                <a:pt x="0" y="89926"/>
              </a:moveTo>
              <a:cubicBezTo>
                <a:pt x="6179" y="32344"/>
                <a:pt x="34738" y="-3616"/>
                <a:pt x="89926" y="0"/>
              </a:cubicBezTo>
              <a:cubicBezTo>
                <a:pt x="225204" y="-5769"/>
                <a:pt x="400328" y="50279"/>
                <a:pt x="513051" y="0"/>
              </a:cubicBezTo>
              <a:cubicBezTo>
                <a:pt x="625774" y="-50279"/>
                <a:pt x="818951" y="5671"/>
                <a:pt x="1048652" y="0"/>
              </a:cubicBezTo>
              <a:cubicBezTo>
                <a:pt x="1278353" y="-5671"/>
                <a:pt x="1415557" y="30877"/>
                <a:pt x="1546761" y="0"/>
              </a:cubicBezTo>
              <a:cubicBezTo>
                <a:pt x="1677965" y="-30877"/>
                <a:pt x="1839700" y="14015"/>
                <a:pt x="2119855" y="0"/>
              </a:cubicBezTo>
              <a:cubicBezTo>
                <a:pt x="2400010" y="-14015"/>
                <a:pt x="2438299" y="37532"/>
                <a:pt x="2580472" y="0"/>
              </a:cubicBezTo>
              <a:cubicBezTo>
                <a:pt x="2722645" y="-37532"/>
                <a:pt x="2951827" y="43854"/>
                <a:pt x="3153565" y="0"/>
              </a:cubicBezTo>
              <a:cubicBezTo>
                <a:pt x="3355303" y="-43854"/>
                <a:pt x="3600457" y="33935"/>
                <a:pt x="3839135" y="0"/>
              </a:cubicBezTo>
              <a:cubicBezTo>
                <a:pt x="3887240" y="3546"/>
                <a:pt x="3930640" y="32812"/>
                <a:pt x="3929061" y="89926"/>
              </a:cubicBezTo>
              <a:cubicBezTo>
                <a:pt x="3954654" y="192542"/>
                <a:pt x="3889984" y="300223"/>
                <a:pt x="3929061" y="449618"/>
              </a:cubicBezTo>
              <a:cubicBezTo>
                <a:pt x="3934676" y="497876"/>
                <a:pt x="3897364" y="546242"/>
                <a:pt x="3839135" y="539544"/>
              </a:cubicBezTo>
              <a:cubicBezTo>
                <a:pt x="3669223" y="583636"/>
                <a:pt x="3587001" y="536628"/>
                <a:pt x="3378518" y="539544"/>
              </a:cubicBezTo>
              <a:cubicBezTo>
                <a:pt x="3170035" y="542460"/>
                <a:pt x="2994375" y="504471"/>
                <a:pt x="2767932" y="539544"/>
              </a:cubicBezTo>
              <a:cubicBezTo>
                <a:pt x="2541489" y="574617"/>
                <a:pt x="2439211" y="534931"/>
                <a:pt x="2232331" y="539544"/>
              </a:cubicBezTo>
              <a:cubicBezTo>
                <a:pt x="2025451" y="544157"/>
                <a:pt x="1784876" y="520269"/>
                <a:pt x="1659238" y="539544"/>
              </a:cubicBezTo>
              <a:cubicBezTo>
                <a:pt x="1533600" y="558819"/>
                <a:pt x="1306073" y="520941"/>
                <a:pt x="1123636" y="539544"/>
              </a:cubicBezTo>
              <a:cubicBezTo>
                <a:pt x="941199" y="558147"/>
                <a:pt x="850025" y="495338"/>
                <a:pt x="625527" y="539544"/>
              </a:cubicBezTo>
              <a:cubicBezTo>
                <a:pt x="401029" y="583750"/>
                <a:pt x="216358" y="535982"/>
                <a:pt x="89926" y="539544"/>
              </a:cubicBezTo>
              <a:cubicBezTo>
                <a:pt x="37828" y="535761"/>
                <a:pt x="993" y="502181"/>
                <a:pt x="0" y="449618"/>
              </a:cubicBezTo>
              <a:cubicBezTo>
                <a:pt x="-4718" y="375984"/>
                <a:pt x="13001" y="193230"/>
                <a:pt x="0" y="89926"/>
              </a:cubicBezTo>
              <a:close/>
            </a:path>
            <a:path w="3929061" h="539544" stroke="0" extrusionOk="0">
              <a:moveTo>
                <a:pt x="0" y="89926"/>
              </a:moveTo>
              <a:cubicBezTo>
                <a:pt x="553" y="32767"/>
                <a:pt x="28804" y="4800"/>
                <a:pt x="89926" y="0"/>
              </a:cubicBezTo>
              <a:cubicBezTo>
                <a:pt x="236312" y="-17971"/>
                <a:pt x="411862" y="39230"/>
                <a:pt x="663019" y="0"/>
              </a:cubicBezTo>
              <a:cubicBezTo>
                <a:pt x="914176" y="-39230"/>
                <a:pt x="944415" y="29953"/>
                <a:pt x="1123636" y="0"/>
              </a:cubicBezTo>
              <a:cubicBezTo>
                <a:pt x="1302857" y="-29953"/>
                <a:pt x="1514845" y="16100"/>
                <a:pt x="1696730" y="0"/>
              </a:cubicBezTo>
              <a:cubicBezTo>
                <a:pt x="1878615" y="-16100"/>
                <a:pt x="1944632" y="2923"/>
                <a:pt x="2119855" y="0"/>
              </a:cubicBezTo>
              <a:cubicBezTo>
                <a:pt x="2295079" y="-2923"/>
                <a:pt x="2462146" y="18482"/>
                <a:pt x="2692948" y="0"/>
              </a:cubicBezTo>
              <a:cubicBezTo>
                <a:pt x="2923750" y="-18482"/>
                <a:pt x="2984638" y="11800"/>
                <a:pt x="3153565" y="0"/>
              </a:cubicBezTo>
              <a:cubicBezTo>
                <a:pt x="3322492" y="-11800"/>
                <a:pt x="3558913" y="72349"/>
                <a:pt x="3839135" y="0"/>
              </a:cubicBezTo>
              <a:cubicBezTo>
                <a:pt x="3901380" y="4935"/>
                <a:pt x="3931365" y="39202"/>
                <a:pt x="3929061" y="89926"/>
              </a:cubicBezTo>
              <a:cubicBezTo>
                <a:pt x="3948176" y="225240"/>
                <a:pt x="3901811" y="278080"/>
                <a:pt x="3929061" y="449618"/>
              </a:cubicBezTo>
              <a:cubicBezTo>
                <a:pt x="3931868" y="507895"/>
                <a:pt x="3889772" y="533327"/>
                <a:pt x="3839135" y="539544"/>
              </a:cubicBezTo>
              <a:cubicBezTo>
                <a:pt x="3675371" y="547116"/>
                <a:pt x="3626042" y="490671"/>
                <a:pt x="3416010" y="539544"/>
              </a:cubicBezTo>
              <a:cubicBezTo>
                <a:pt x="3205978" y="588417"/>
                <a:pt x="2972865" y="512607"/>
                <a:pt x="2842917" y="539544"/>
              </a:cubicBezTo>
              <a:cubicBezTo>
                <a:pt x="2712969" y="566481"/>
                <a:pt x="2557390" y="519077"/>
                <a:pt x="2382300" y="539544"/>
              </a:cubicBezTo>
              <a:cubicBezTo>
                <a:pt x="2207210" y="560011"/>
                <a:pt x="2023707" y="492645"/>
                <a:pt x="1846698" y="539544"/>
              </a:cubicBezTo>
              <a:cubicBezTo>
                <a:pt x="1669689" y="586443"/>
                <a:pt x="1479506" y="483616"/>
                <a:pt x="1273605" y="539544"/>
              </a:cubicBezTo>
              <a:cubicBezTo>
                <a:pt x="1067704" y="595472"/>
                <a:pt x="896960" y="482712"/>
                <a:pt x="663019" y="539544"/>
              </a:cubicBezTo>
              <a:cubicBezTo>
                <a:pt x="429078" y="596376"/>
                <a:pt x="352854" y="539347"/>
                <a:pt x="89926" y="539544"/>
              </a:cubicBezTo>
              <a:cubicBezTo>
                <a:pt x="53173" y="541899"/>
                <a:pt x="6243" y="487640"/>
                <a:pt x="0" y="449618"/>
              </a:cubicBezTo>
              <a:cubicBezTo>
                <a:pt x="-26051" y="339979"/>
                <a:pt x="42420" y="180349"/>
                <a:pt x="0" y="89926"/>
              </a:cubicBezTo>
              <a:close/>
            </a:path>
          </a:pathLst>
        </a:custGeom>
        <a:solidFill>
          <a:srgbClr val="FF000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727351844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200" b="1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  <a:cs typeface="+mn-cs"/>
            </a:rPr>
            <a:t>TEDBİR</a:t>
          </a:r>
          <a:r>
            <a:rPr lang="tr-TR" sz="2200" b="1" baseline="0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  <a:cs typeface="+mn-cs"/>
            </a:rPr>
            <a:t> RAPORU</a:t>
          </a:r>
          <a:endParaRPr lang="tr-TR" sz="2200">
            <a:solidFill>
              <a:schemeClr val="bg1"/>
            </a:solidFill>
            <a:effectLst/>
            <a:latin typeface="Burbank Big Condensed" pitchFamily="2" charset="-94"/>
            <a:ea typeface="STHupo" panose="02010800040101010101" pitchFamily="2" charset="-122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dev%20Tercih%20Listeler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ABCDE"/>
      <sheetName val="10ABCDEF"/>
      <sheetName val="10G"/>
      <sheetName val="11ABCDE"/>
      <sheetName val="11TM"/>
      <sheetName val="12ABCD"/>
      <sheetName val="12TM"/>
      <sheetName val="12A_YILLIK"/>
      <sheetName val="Öğretmenler"/>
      <sheetName val="Kulüp-Ödev"/>
      <sheetName val="KULÜPLER"/>
      <sheetName val="9A"/>
      <sheetName val="9B"/>
      <sheetName val="9C"/>
      <sheetName val="9D"/>
      <sheetName val="9E"/>
      <sheetName val="10A"/>
      <sheetName val="10B"/>
      <sheetName val="10C"/>
      <sheetName val="10D"/>
      <sheetName val="10E"/>
      <sheetName val="10F"/>
      <sheetName val="10TMG"/>
      <sheetName val="11A"/>
      <sheetName val="11B"/>
      <sheetName val="11C"/>
      <sheetName val="11D"/>
      <sheetName val="11E"/>
      <sheetName val="11TMA"/>
      <sheetName val="12A"/>
      <sheetName val="12B"/>
      <sheetName val="12C"/>
      <sheetName val="12D"/>
      <sheetName val="12TMA"/>
    </sheetNames>
    <sheetDataSet>
      <sheetData sheetId="0">
        <row r="4">
          <cell r="C4">
            <v>12</v>
          </cell>
          <cell r="D4" t="str">
            <v>MUHAMMED SAFA DOĞANAY</v>
          </cell>
          <cell r="I4">
            <v>1</v>
          </cell>
          <cell r="J4">
            <v>3</v>
          </cell>
          <cell r="N4">
            <v>4</v>
          </cell>
          <cell r="P4">
            <v>2</v>
          </cell>
          <cell r="R4" t="str">
            <v>Geometri</v>
          </cell>
        </row>
        <row r="5">
          <cell r="C5">
            <v>14</v>
          </cell>
          <cell r="D5" t="str">
            <v>MEHMET KEKEÇ</v>
          </cell>
          <cell r="F5">
            <v>1</v>
          </cell>
          <cell r="I5">
            <v>4</v>
          </cell>
          <cell r="J5">
            <v>2</v>
          </cell>
          <cell r="N5">
            <v>5</v>
          </cell>
          <cell r="P5">
            <v>3</v>
          </cell>
          <cell r="R5" t="str">
            <v>Biyoloji</v>
          </cell>
        </row>
        <row r="6">
          <cell r="C6">
            <v>16</v>
          </cell>
          <cell r="D6" t="str">
            <v>AYŞE MERVE TELİS</v>
          </cell>
          <cell r="I6">
            <v>4</v>
          </cell>
          <cell r="J6">
            <v>1</v>
          </cell>
          <cell r="L6">
            <v>3</v>
          </cell>
          <cell r="N6">
            <v>5</v>
          </cell>
          <cell r="P6">
            <v>2</v>
          </cell>
          <cell r="R6" t="str">
            <v>Coğrafya</v>
          </cell>
        </row>
        <row r="7">
          <cell r="C7">
            <v>18</v>
          </cell>
          <cell r="D7" t="str">
            <v>MEHMET SENCER ALTUNTOP</v>
          </cell>
          <cell r="I7">
            <v>4</v>
          </cell>
          <cell r="J7">
            <v>2</v>
          </cell>
          <cell r="N7">
            <v>5</v>
          </cell>
          <cell r="O7">
            <v>1</v>
          </cell>
          <cell r="P7">
            <v>3</v>
          </cell>
          <cell r="R7" t="str">
            <v>Fizik</v>
          </cell>
        </row>
        <row r="8">
          <cell r="C8">
            <v>21</v>
          </cell>
          <cell r="D8" t="str">
            <v>İBRAHİM DEMİRCAN</v>
          </cell>
          <cell r="E8">
            <v>1</v>
          </cell>
          <cell r="I8">
            <v>3</v>
          </cell>
          <cell r="N8">
            <v>2</v>
          </cell>
          <cell r="O8">
            <v>4</v>
          </cell>
          <cell r="P8">
            <v>5</v>
          </cell>
          <cell r="R8" t="str">
            <v>Matematik</v>
          </cell>
        </row>
        <row r="9">
          <cell r="C9">
            <v>22</v>
          </cell>
          <cell r="D9" t="str">
            <v>HANİFE DUYGU KORKMAZ</v>
          </cell>
          <cell r="J9">
            <v>1</v>
          </cell>
          <cell r="L9">
            <v>2</v>
          </cell>
          <cell r="N9">
            <v>5</v>
          </cell>
          <cell r="O9">
            <v>4</v>
          </cell>
          <cell r="P9">
            <v>3</v>
          </cell>
          <cell r="R9" t="str">
            <v>Coğrafya</v>
          </cell>
        </row>
        <row r="10">
          <cell r="C10">
            <v>23</v>
          </cell>
          <cell r="D10" t="str">
            <v>FATMA ŞEVVAL KÜRK</v>
          </cell>
          <cell r="F10">
            <v>4</v>
          </cell>
          <cell r="J10">
            <v>2</v>
          </cell>
          <cell r="L10">
            <v>3</v>
          </cell>
          <cell r="N10">
            <v>5</v>
          </cell>
          <cell r="P10">
            <v>1</v>
          </cell>
          <cell r="R10" t="str">
            <v>Tarih</v>
          </cell>
        </row>
        <row r="11">
          <cell r="C11">
            <v>24</v>
          </cell>
          <cell r="D11" t="str">
            <v>ASLIŞAH ATA</v>
          </cell>
          <cell r="F11">
            <v>5</v>
          </cell>
          <cell r="I11">
            <v>2</v>
          </cell>
          <cell r="M11">
            <v>3</v>
          </cell>
          <cell r="N11">
            <v>4</v>
          </cell>
          <cell r="P11">
            <v>1</v>
          </cell>
          <cell r="R11" t="str">
            <v>Geometri</v>
          </cell>
        </row>
        <row r="12">
          <cell r="C12">
            <v>25</v>
          </cell>
          <cell r="D12" t="str">
            <v>DUYGU KARAGİŞİ</v>
          </cell>
          <cell r="I12">
            <v>4</v>
          </cell>
          <cell r="J12">
            <v>2</v>
          </cell>
          <cell r="L12">
            <v>3</v>
          </cell>
          <cell r="N12">
            <v>5</v>
          </cell>
          <cell r="P12">
            <v>1</v>
          </cell>
          <cell r="R12" t="str">
            <v>Tarih</v>
          </cell>
        </row>
        <row r="13">
          <cell r="C13">
            <v>27</v>
          </cell>
          <cell r="D13" t="str">
            <v>ÖMER NECATİ SAĞLAM</v>
          </cell>
          <cell r="H13">
            <v>1</v>
          </cell>
          <cell r="J13">
            <v>4</v>
          </cell>
          <cell r="N13">
            <v>5</v>
          </cell>
          <cell r="O13">
            <v>3</v>
          </cell>
          <cell r="P13">
            <v>2</v>
          </cell>
          <cell r="R13" t="str">
            <v>Edebiyat</v>
          </cell>
        </row>
        <row r="14">
          <cell r="C14">
            <v>30</v>
          </cell>
          <cell r="D14" t="str">
            <v>MEHMET MUSTAFA ERDOĞAN</v>
          </cell>
          <cell r="E14">
            <v>4</v>
          </cell>
          <cell r="I14">
            <v>2</v>
          </cell>
          <cell r="J14">
            <v>3</v>
          </cell>
          <cell r="N14">
            <v>5</v>
          </cell>
          <cell r="P14">
            <v>1</v>
          </cell>
          <cell r="R14" t="str">
            <v>Tarih</v>
          </cell>
        </row>
        <row r="15">
          <cell r="C15">
            <v>32</v>
          </cell>
          <cell r="D15" t="str">
            <v>BÜŞRA DOĞAN</v>
          </cell>
          <cell r="J15">
            <v>2</v>
          </cell>
          <cell r="L15">
            <v>3</v>
          </cell>
          <cell r="M15">
            <v>1</v>
          </cell>
          <cell r="N15">
            <v>5</v>
          </cell>
          <cell r="P15">
            <v>4</v>
          </cell>
          <cell r="R15" t="str">
            <v>İngilizce</v>
          </cell>
        </row>
        <row r="16">
          <cell r="C16">
            <v>33</v>
          </cell>
          <cell r="D16" t="str">
            <v>FATİH GÖK</v>
          </cell>
          <cell r="E16">
            <v>1</v>
          </cell>
          <cell r="F16">
            <v>3</v>
          </cell>
          <cell r="I16">
            <v>4</v>
          </cell>
          <cell r="N16">
            <v>5</v>
          </cell>
          <cell r="P16">
            <v>2</v>
          </cell>
          <cell r="R16" t="str">
            <v>Matematik</v>
          </cell>
        </row>
        <row r="17">
          <cell r="C17">
            <v>34</v>
          </cell>
          <cell r="D17" t="str">
            <v>ALPEREN ÖZDEMİR</v>
          </cell>
          <cell r="F17">
            <v>1</v>
          </cell>
          <cell r="J17">
            <v>2</v>
          </cell>
          <cell r="N17">
            <v>5</v>
          </cell>
          <cell r="O17">
            <v>3</v>
          </cell>
          <cell r="P17">
            <v>4</v>
          </cell>
          <cell r="R17" t="str">
            <v>Biyoloji</v>
          </cell>
        </row>
        <row r="18">
          <cell r="C18">
            <v>35</v>
          </cell>
          <cell r="D18" t="str">
            <v>BEHİYE SİBEL ERCİYES</v>
          </cell>
          <cell r="F18">
            <v>3</v>
          </cell>
          <cell r="I18">
            <v>1</v>
          </cell>
          <cell r="J18">
            <v>4</v>
          </cell>
          <cell r="N18">
            <v>5</v>
          </cell>
          <cell r="O18">
            <v>2</v>
          </cell>
          <cell r="R18" t="str">
            <v>Geometri</v>
          </cell>
        </row>
        <row r="19">
          <cell r="C19">
            <v>37</v>
          </cell>
          <cell r="D19" t="str">
            <v>BİLAL YILDIRIM</v>
          </cell>
          <cell r="E19">
            <v>2</v>
          </cell>
          <cell r="J19">
            <v>4</v>
          </cell>
          <cell r="N19">
            <v>5</v>
          </cell>
          <cell r="O19">
            <v>1</v>
          </cell>
          <cell r="P19">
            <v>3</v>
          </cell>
          <cell r="R19" t="str">
            <v>Fizik</v>
          </cell>
        </row>
        <row r="20">
          <cell r="C20">
            <v>39</v>
          </cell>
          <cell r="D20" t="str">
            <v>KADRİYE İREM KAPUSUZ</v>
          </cell>
          <cell r="I20">
            <v>1</v>
          </cell>
          <cell r="J20">
            <v>3</v>
          </cell>
          <cell r="L20">
            <v>2</v>
          </cell>
          <cell r="M20">
            <v>4</v>
          </cell>
          <cell r="N20">
            <v>5</v>
          </cell>
          <cell r="R20" t="str">
            <v>Geometri</v>
          </cell>
        </row>
        <row r="21">
          <cell r="C21">
            <v>41</v>
          </cell>
          <cell r="D21" t="str">
            <v>TUGAY MERT SEYHAN</v>
          </cell>
          <cell r="F21">
            <v>5</v>
          </cell>
          <cell r="I21">
            <v>4</v>
          </cell>
          <cell r="J21">
            <v>2</v>
          </cell>
          <cell r="N21">
            <v>3</v>
          </cell>
          <cell r="P21">
            <v>1</v>
          </cell>
          <cell r="R21" t="str">
            <v>Tarih</v>
          </cell>
        </row>
        <row r="22">
          <cell r="C22">
            <v>43</v>
          </cell>
          <cell r="D22" t="str">
            <v>NECİP ENES GÖKSU</v>
          </cell>
          <cell r="I22">
            <v>3</v>
          </cell>
          <cell r="J22">
            <v>2</v>
          </cell>
          <cell r="N22">
            <v>5</v>
          </cell>
          <cell r="O22">
            <v>4</v>
          </cell>
          <cell r="P22">
            <v>1</v>
          </cell>
          <cell r="R22" t="str">
            <v>Tarih</v>
          </cell>
        </row>
        <row r="23">
          <cell r="C23">
            <v>44</v>
          </cell>
          <cell r="D23" t="str">
            <v>ANIL TOLGA ATEŞLİ</v>
          </cell>
          <cell r="F23">
            <v>2</v>
          </cell>
          <cell r="J23">
            <v>5</v>
          </cell>
          <cell r="L23">
            <v>1</v>
          </cell>
          <cell r="N23">
            <v>4</v>
          </cell>
          <cell r="O23">
            <v>3</v>
          </cell>
          <cell r="R23" t="str">
            <v>Kimya</v>
          </cell>
        </row>
        <row r="24">
          <cell r="C24">
            <v>45</v>
          </cell>
          <cell r="D24" t="str">
            <v>MÜYESSER ÇERÇİ</v>
          </cell>
          <cell r="E24">
            <v>4</v>
          </cell>
          <cell r="I24">
            <v>3</v>
          </cell>
          <cell r="J24">
            <v>2</v>
          </cell>
          <cell r="N24">
            <v>5</v>
          </cell>
          <cell r="P24">
            <v>1</v>
          </cell>
          <cell r="R24" t="str">
            <v>Coğrafya</v>
          </cell>
        </row>
        <row r="25">
          <cell r="C25">
            <v>46</v>
          </cell>
          <cell r="D25" t="str">
            <v>ÖMER BUĞRAHAN TAŞ</v>
          </cell>
          <cell r="E25">
            <v>1</v>
          </cell>
          <cell r="I25">
            <v>3</v>
          </cell>
          <cell r="J25">
            <v>2</v>
          </cell>
          <cell r="N25">
            <v>5</v>
          </cell>
          <cell r="P25">
            <v>4</v>
          </cell>
          <cell r="R25" t="str">
            <v>Matematik</v>
          </cell>
        </row>
        <row r="26">
          <cell r="C26">
            <v>47</v>
          </cell>
          <cell r="D26" t="str">
            <v>HAKTAN SAFA DİKİLİTAŞ</v>
          </cell>
          <cell r="E26">
            <v>2</v>
          </cell>
          <cell r="J26">
            <v>4</v>
          </cell>
          <cell r="N26">
            <v>5</v>
          </cell>
          <cell r="O26">
            <v>1</v>
          </cell>
          <cell r="P26">
            <v>3</v>
          </cell>
          <cell r="R26" t="str">
            <v>Fizik</v>
          </cell>
        </row>
        <row r="27">
          <cell r="C27">
            <v>48</v>
          </cell>
          <cell r="D27" t="str">
            <v>DUYGU KAYA</v>
          </cell>
          <cell r="E27">
            <v>4</v>
          </cell>
          <cell r="I27">
            <v>5</v>
          </cell>
          <cell r="J27">
            <v>1</v>
          </cell>
          <cell r="N27">
            <v>3</v>
          </cell>
          <cell r="P27">
            <v>2</v>
          </cell>
          <cell r="R27" t="str">
            <v>Coğrafya</v>
          </cell>
        </row>
        <row r="28">
          <cell r="C28">
            <v>49</v>
          </cell>
          <cell r="D28" t="str">
            <v>MUSTAFA FİŞEKÇİOĞLU</v>
          </cell>
          <cell r="F28">
            <v>1</v>
          </cell>
          <cell r="I28">
            <v>2</v>
          </cell>
          <cell r="J28">
            <v>3</v>
          </cell>
          <cell r="N28">
            <v>5</v>
          </cell>
          <cell r="O28">
            <v>4</v>
          </cell>
          <cell r="R28" t="str">
            <v>Biyoloji</v>
          </cell>
        </row>
        <row r="29">
          <cell r="C29">
            <v>51</v>
          </cell>
          <cell r="D29" t="str">
            <v>NUH MEHMET ÖZMERDİVENLİ</v>
          </cell>
          <cell r="F29">
            <v>4</v>
          </cell>
          <cell r="I29">
            <v>1</v>
          </cell>
          <cell r="N29">
            <v>5</v>
          </cell>
          <cell r="O29">
            <v>3</v>
          </cell>
          <cell r="P29">
            <v>2</v>
          </cell>
          <cell r="R29" t="str">
            <v>Geometri</v>
          </cell>
        </row>
        <row r="30">
          <cell r="C30">
            <v>52</v>
          </cell>
          <cell r="D30" t="str">
            <v>SERVET İZEL BÜYÜKPATIR</v>
          </cell>
          <cell r="E30">
            <v>1</v>
          </cell>
          <cell r="I30">
            <v>2</v>
          </cell>
          <cell r="L30">
            <v>3</v>
          </cell>
          <cell r="N30">
            <v>5</v>
          </cell>
          <cell r="O30">
            <v>4</v>
          </cell>
          <cell r="R30" t="str">
            <v>Matematik</v>
          </cell>
        </row>
        <row r="31">
          <cell r="C31">
            <v>53</v>
          </cell>
          <cell r="D31" t="str">
            <v>MÜRÜVVET TUĞÇE TOPALOĞLU</v>
          </cell>
          <cell r="E31">
            <v>3</v>
          </cell>
          <cell r="J31">
            <v>4</v>
          </cell>
          <cell r="M31">
            <v>2</v>
          </cell>
          <cell r="N31">
            <v>5</v>
          </cell>
          <cell r="P31">
            <v>1</v>
          </cell>
          <cell r="R31" t="str">
            <v>İngilizce</v>
          </cell>
        </row>
        <row r="32">
          <cell r="C32">
            <v>627</v>
          </cell>
          <cell r="D32" t="str">
            <v>SILA ŞAHİN</v>
          </cell>
          <cell r="F32">
            <v>4</v>
          </cell>
          <cell r="I32">
            <v>3</v>
          </cell>
          <cell r="J32">
            <v>2</v>
          </cell>
          <cell r="N32">
            <v>5</v>
          </cell>
          <cell r="P32">
            <v>1</v>
          </cell>
          <cell r="R32" t="str">
            <v>Tarih</v>
          </cell>
        </row>
        <row r="33">
          <cell r="C33">
            <v>628</v>
          </cell>
          <cell r="D33" t="str">
            <v>BUĞRA ZOROĞLU</v>
          </cell>
          <cell r="F33">
            <v>5</v>
          </cell>
          <cell r="J33">
            <v>1</v>
          </cell>
          <cell r="M33">
            <v>2</v>
          </cell>
          <cell r="N33">
            <v>4</v>
          </cell>
          <cell r="P33">
            <v>3</v>
          </cell>
          <cell r="R33" t="str">
            <v>Coğrafya</v>
          </cell>
        </row>
        <row r="35">
          <cell r="C35">
            <v>54</v>
          </cell>
          <cell r="D35" t="str">
            <v>MEHMET ALİ HASILCI</v>
          </cell>
          <cell r="R35" t="str">
            <v>Fizik</v>
          </cell>
        </row>
        <row r="36">
          <cell r="C36">
            <v>55</v>
          </cell>
          <cell r="D36" t="str">
            <v>İLKNUR SEZEN ALTAN</v>
          </cell>
          <cell r="R36" t="str">
            <v>Geometri</v>
          </cell>
        </row>
        <row r="37">
          <cell r="C37">
            <v>57</v>
          </cell>
          <cell r="D37" t="str">
            <v>HAKAN OKANDAN</v>
          </cell>
          <cell r="R37" t="str">
            <v>Tarih</v>
          </cell>
        </row>
        <row r="38">
          <cell r="C38">
            <v>60</v>
          </cell>
          <cell r="D38" t="str">
            <v>ALPER ASLAN</v>
          </cell>
          <cell r="R38" t="str">
            <v>Coğrafya</v>
          </cell>
        </row>
        <row r="39">
          <cell r="C39">
            <v>61</v>
          </cell>
          <cell r="D39" t="str">
            <v>MEHMET CİHAN KOLSUZ</v>
          </cell>
          <cell r="R39" t="str">
            <v>Tarih</v>
          </cell>
        </row>
        <row r="40">
          <cell r="C40">
            <v>63</v>
          </cell>
          <cell r="D40" t="str">
            <v>RABİA KABAKCI</v>
          </cell>
          <cell r="R40" t="str">
            <v>Biyoloji</v>
          </cell>
        </row>
        <row r="41">
          <cell r="C41">
            <v>64</v>
          </cell>
          <cell r="D41" t="str">
            <v>UFUK TÜYLÜ</v>
          </cell>
          <cell r="R41" t="str">
            <v>Geometri</v>
          </cell>
        </row>
        <row r="42">
          <cell r="C42">
            <v>65</v>
          </cell>
          <cell r="D42" t="str">
            <v>FURKAN AKSOY</v>
          </cell>
          <cell r="R42" t="str">
            <v>Din Kül.</v>
          </cell>
        </row>
        <row r="43">
          <cell r="C43">
            <v>66</v>
          </cell>
          <cell r="D43" t="str">
            <v>AHMET ÖDEV</v>
          </cell>
          <cell r="R43" t="str">
            <v>Tarih</v>
          </cell>
        </row>
        <row r="44">
          <cell r="C44">
            <v>67</v>
          </cell>
          <cell r="D44" t="str">
            <v>SÜLEYMAN YAMAKOĞLU</v>
          </cell>
          <cell r="R44" t="str">
            <v>Matematik</v>
          </cell>
        </row>
        <row r="45">
          <cell r="C45">
            <v>68</v>
          </cell>
          <cell r="D45" t="str">
            <v>MUSTAFA UĞUR</v>
          </cell>
          <cell r="R45" t="str">
            <v>Fizik</v>
          </cell>
        </row>
        <row r="46">
          <cell r="C46">
            <v>71</v>
          </cell>
          <cell r="D46" t="str">
            <v>AHMET ŞEMİ ASARKAYA</v>
          </cell>
          <cell r="R46" t="str">
            <v>Biyoloji</v>
          </cell>
        </row>
        <row r="47">
          <cell r="C47">
            <v>72</v>
          </cell>
          <cell r="D47" t="str">
            <v>HATİCE BEYZA YILDIZ</v>
          </cell>
          <cell r="R47" t="str">
            <v>Kimya</v>
          </cell>
        </row>
        <row r="48">
          <cell r="C48">
            <v>73</v>
          </cell>
          <cell r="D48" t="str">
            <v>MELİK BUĞRA ÖZBUDAK</v>
          </cell>
          <cell r="R48" t="str">
            <v>Geometri</v>
          </cell>
        </row>
        <row r="49">
          <cell r="C49">
            <v>74</v>
          </cell>
          <cell r="D49" t="str">
            <v>BETÜL BATUHAN</v>
          </cell>
          <cell r="R49" t="str">
            <v>Coğrafya</v>
          </cell>
        </row>
        <row r="50">
          <cell r="C50">
            <v>76</v>
          </cell>
          <cell r="D50" t="str">
            <v>BEYZA ERCİYES</v>
          </cell>
          <cell r="R50" t="str">
            <v>Tarih</v>
          </cell>
        </row>
        <row r="51">
          <cell r="C51">
            <v>77</v>
          </cell>
          <cell r="D51" t="str">
            <v>GİZEM ERDOĞAN</v>
          </cell>
          <cell r="R51" t="str">
            <v>Coğrafya</v>
          </cell>
        </row>
        <row r="52">
          <cell r="C52">
            <v>79</v>
          </cell>
          <cell r="D52" t="str">
            <v>ŞEYMANUR BAHTİYARİ</v>
          </cell>
          <cell r="R52" t="str">
            <v>Tarih</v>
          </cell>
        </row>
        <row r="53">
          <cell r="C53">
            <v>81</v>
          </cell>
          <cell r="D53" t="str">
            <v>FİTNAT ASLI GÖĞER</v>
          </cell>
          <cell r="R53" t="str">
            <v>Coğrafya</v>
          </cell>
        </row>
        <row r="54">
          <cell r="C54">
            <v>82</v>
          </cell>
          <cell r="D54" t="str">
            <v>VOLKAN ÇİZMECİOĞLU</v>
          </cell>
          <cell r="R54" t="str">
            <v>Matematik</v>
          </cell>
        </row>
        <row r="55">
          <cell r="C55">
            <v>83</v>
          </cell>
          <cell r="D55" t="str">
            <v>ZEYNEP HİLAL ÖZENÇ</v>
          </cell>
          <cell r="R55" t="str">
            <v>Matematik</v>
          </cell>
        </row>
        <row r="56">
          <cell r="C56">
            <v>84</v>
          </cell>
          <cell r="D56" t="str">
            <v>FATMANUR KOÇYİĞİT</v>
          </cell>
          <cell r="R56" t="str">
            <v>İngilizce</v>
          </cell>
        </row>
        <row r="57">
          <cell r="C57">
            <v>85</v>
          </cell>
          <cell r="D57" t="str">
            <v>ZEYNEP ÖZDİL</v>
          </cell>
          <cell r="R57" t="str">
            <v>Biyoloji</v>
          </cell>
        </row>
        <row r="58">
          <cell r="C58">
            <v>86</v>
          </cell>
          <cell r="D58" t="str">
            <v>NUH MEHMET ÖZLEP</v>
          </cell>
          <cell r="R58" t="str">
            <v>Matematik</v>
          </cell>
        </row>
        <row r="59">
          <cell r="C59">
            <v>88</v>
          </cell>
          <cell r="D59" t="str">
            <v>İREM NUR BOLAT</v>
          </cell>
          <cell r="R59" t="str">
            <v>Biyoloji</v>
          </cell>
        </row>
        <row r="60">
          <cell r="C60">
            <v>90</v>
          </cell>
          <cell r="D60" t="str">
            <v>YUSRA İSMİ ŞAHİN</v>
          </cell>
          <cell r="R60" t="str">
            <v>Fizik</v>
          </cell>
        </row>
        <row r="61">
          <cell r="C61">
            <v>93</v>
          </cell>
          <cell r="D61" t="str">
            <v>FURKAN URAL</v>
          </cell>
          <cell r="R61" t="str">
            <v>Edebiyat</v>
          </cell>
        </row>
        <row r="62">
          <cell r="C62">
            <v>96</v>
          </cell>
          <cell r="D62" t="str">
            <v>ÖZLEM ERYILMAZ</v>
          </cell>
          <cell r="R62" t="str">
            <v>Fizik</v>
          </cell>
        </row>
        <row r="63">
          <cell r="C63">
            <v>97</v>
          </cell>
          <cell r="D63" t="str">
            <v>DİLARA BİNAL</v>
          </cell>
          <cell r="R63" t="str">
            <v>İngilizce</v>
          </cell>
        </row>
        <row r="64">
          <cell r="C64">
            <v>623</v>
          </cell>
          <cell r="D64" t="str">
            <v>HİLMİ ÇINAR</v>
          </cell>
        </row>
        <row r="66">
          <cell r="C66">
            <v>109</v>
          </cell>
          <cell r="D66" t="str">
            <v>EZGİ AVCI</v>
          </cell>
          <cell r="R66" t="str">
            <v>Tarih</v>
          </cell>
        </row>
        <row r="67">
          <cell r="C67">
            <v>121</v>
          </cell>
          <cell r="D67" t="str">
            <v>HATİCE NUR DOLANBAY</v>
          </cell>
          <cell r="R67" t="str">
            <v>Tarih</v>
          </cell>
        </row>
        <row r="68">
          <cell r="C68">
            <v>123</v>
          </cell>
          <cell r="D68" t="str">
            <v>ABDULLAH AKALIN</v>
          </cell>
          <cell r="R68" t="str">
            <v>Matematik</v>
          </cell>
        </row>
        <row r="69">
          <cell r="C69">
            <v>125</v>
          </cell>
          <cell r="D69" t="str">
            <v>BEYZA UZ</v>
          </cell>
          <cell r="R69" t="str">
            <v>Tarih</v>
          </cell>
        </row>
        <row r="70">
          <cell r="C70">
            <v>135</v>
          </cell>
          <cell r="D70" t="str">
            <v>HASAN GÖKTAŞ</v>
          </cell>
          <cell r="R70" t="str">
            <v>İngilizce</v>
          </cell>
        </row>
        <row r="71">
          <cell r="C71">
            <v>136</v>
          </cell>
          <cell r="D71" t="str">
            <v>ALPER TUĞŞAT KÜÇÜK</v>
          </cell>
          <cell r="R71" t="str">
            <v>Geometri</v>
          </cell>
        </row>
        <row r="72">
          <cell r="C72">
            <v>137</v>
          </cell>
          <cell r="D72" t="str">
            <v>OSMAN TUTAR</v>
          </cell>
          <cell r="R72" t="str">
            <v>Coğrafya</v>
          </cell>
        </row>
        <row r="73">
          <cell r="C73">
            <v>157</v>
          </cell>
          <cell r="D73" t="str">
            <v>MERVE ÜNER</v>
          </cell>
          <cell r="R73" t="str">
            <v>Coğrafya</v>
          </cell>
        </row>
        <row r="74">
          <cell r="C74">
            <v>159</v>
          </cell>
          <cell r="D74" t="str">
            <v>MEHMET PALA</v>
          </cell>
          <cell r="R74" t="str">
            <v>Biyoloji</v>
          </cell>
        </row>
        <row r="75">
          <cell r="C75">
            <v>161</v>
          </cell>
          <cell r="D75" t="str">
            <v>BAHAR NUR GÜPGÜPOĞLU</v>
          </cell>
          <cell r="R75" t="str">
            <v>Tarih</v>
          </cell>
        </row>
        <row r="76">
          <cell r="C76">
            <v>163</v>
          </cell>
          <cell r="D76" t="str">
            <v>MUSA GİRAYHAN ÖZTÜRK</v>
          </cell>
          <cell r="R76" t="str">
            <v>Coğrafya</v>
          </cell>
        </row>
        <row r="77">
          <cell r="C77">
            <v>165</v>
          </cell>
          <cell r="D77" t="str">
            <v>MEHMET SARITAŞ</v>
          </cell>
          <cell r="R77" t="str">
            <v>Coğrafya</v>
          </cell>
        </row>
        <row r="78">
          <cell r="C78">
            <v>168</v>
          </cell>
          <cell r="D78" t="str">
            <v>AMİNE EROL</v>
          </cell>
          <cell r="R78" t="str">
            <v>Fizik</v>
          </cell>
        </row>
        <row r="79">
          <cell r="C79">
            <v>171</v>
          </cell>
          <cell r="D79" t="str">
            <v>ABDULLAH EZEL ÖZBEY</v>
          </cell>
          <cell r="R79" t="str">
            <v>Coğrafya</v>
          </cell>
        </row>
        <row r="80">
          <cell r="C80">
            <v>177</v>
          </cell>
          <cell r="D80" t="str">
            <v>ABDULLAH OKAN TUNÇTAN</v>
          </cell>
          <cell r="R80" t="str">
            <v>Matematik</v>
          </cell>
        </row>
        <row r="81">
          <cell r="C81">
            <v>178</v>
          </cell>
          <cell r="D81" t="str">
            <v>AYŞE GÜRSOY</v>
          </cell>
          <cell r="R81" t="str">
            <v>Fizik</v>
          </cell>
        </row>
        <row r="82">
          <cell r="C82">
            <v>186</v>
          </cell>
          <cell r="D82" t="str">
            <v>KEVSER AKBULUT</v>
          </cell>
          <cell r="R82" t="str">
            <v>Kimya</v>
          </cell>
        </row>
        <row r="83">
          <cell r="C83">
            <v>232</v>
          </cell>
          <cell r="D83" t="str">
            <v>MUSTAFA AKTAR</v>
          </cell>
          <cell r="R83" t="str">
            <v>Coğrafya</v>
          </cell>
        </row>
        <row r="84">
          <cell r="C84">
            <v>242</v>
          </cell>
          <cell r="D84" t="str">
            <v>RABİA UYGUN</v>
          </cell>
          <cell r="R84" t="str">
            <v>Tarih</v>
          </cell>
        </row>
        <row r="85">
          <cell r="C85">
            <v>243</v>
          </cell>
          <cell r="D85" t="str">
            <v>MUSTAFA KUTLUAY YILDIRIM</v>
          </cell>
          <cell r="R85" t="str">
            <v>Coğrafya</v>
          </cell>
        </row>
        <row r="86">
          <cell r="C86">
            <v>245</v>
          </cell>
          <cell r="D86" t="str">
            <v>MUHAMMET MAHİR KARA</v>
          </cell>
          <cell r="R86" t="str">
            <v>Fizik</v>
          </cell>
        </row>
        <row r="87">
          <cell r="C87">
            <v>246</v>
          </cell>
          <cell r="D87" t="str">
            <v>BEKİR BENLİ</v>
          </cell>
          <cell r="R87" t="str">
            <v>İngilizce</v>
          </cell>
        </row>
        <row r="88">
          <cell r="C88">
            <v>248</v>
          </cell>
          <cell r="D88" t="str">
            <v>MERVE TUZ</v>
          </cell>
          <cell r="R88" t="str">
            <v>İngilizce</v>
          </cell>
        </row>
        <row r="89">
          <cell r="C89">
            <v>251</v>
          </cell>
          <cell r="D89" t="str">
            <v>GÜZİDE SEDA İPEK</v>
          </cell>
          <cell r="R89" t="str">
            <v>Matematik</v>
          </cell>
        </row>
        <row r="90">
          <cell r="C90">
            <v>252</v>
          </cell>
          <cell r="D90" t="str">
            <v>YUSUF MERT OĞUZ</v>
          </cell>
          <cell r="R90" t="str">
            <v>Matematik</v>
          </cell>
        </row>
        <row r="91">
          <cell r="C91">
            <v>509</v>
          </cell>
          <cell r="D91" t="str">
            <v>ZEYNEP SU</v>
          </cell>
          <cell r="R91" t="str">
            <v>Fizik</v>
          </cell>
        </row>
        <row r="92">
          <cell r="C92">
            <v>623</v>
          </cell>
          <cell r="D92" t="str">
            <v>KÜBRA KILIÇ</v>
          </cell>
          <cell r="R92" t="str">
            <v>Tarih</v>
          </cell>
        </row>
        <row r="93">
          <cell r="C93">
            <v>624</v>
          </cell>
          <cell r="D93" t="str">
            <v>İREM ÖZYALÇIN</v>
          </cell>
          <cell r="R93" t="str">
            <v>İngilizce</v>
          </cell>
        </row>
        <row r="94">
          <cell r="C94">
            <v>625</v>
          </cell>
          <cell r="D94" t="str">
            <v>TUĞBA ALTUNEL</v>
          </cell>
          <cell r="R94" t="str">
            <v>Tarih</v>
          </cell>
        </row>
        <row r="95">
          <cell r="C95">
            <v>626</v>
          </cell>
          <cell r="D95" t="str">
            <v>TALHA YASİN ÇAVUŞOĞLU</v>
          </cell>
          <cell r="R95" t="str">
            <v>Matematik</v>
          </cell>
        </row>
        <row r="97">
          <cell r="C97">
            <v>133</v>
          </cell>
          <cell r="D97" t="str">
            <v>ECEM ÖZGE TÜRK</v>
          </cell>
          <cell r="R97" t="str">
            <v>Coğrafya</v>
          </cell>
        </row>
        <row r="98">
          <cell r="C98">
            <v>273</v>
          </cell>
          <cell r="D98" t="str">
            <v>DİDEM NİSA TÜZÜN</v>
          </cell>
          <cell r="R98" t="str">
            <v>Matematik</v>
          </cell>
        </row>
        <row r="99">
          <cell r="C99">
            <v>282</v>
          </cell>
          <cell r="D99" t="str">
            <v>BURAK CAN ERDOĞAN</v>
          </cell>
          <cell r="R99" t="str">
            <v>Biyoloji</v>
          </cell>
        </row>
        <row r="100">
          <cell r="C100">
            <v>290</v>
          </cell>
          <cell r="D100" t="str">
            <v>PAŞA CAĞRI KÖROĞLU</v>
          </cell>
          <cell r="R100" t="str">
            <v>Fizik</v>
          </cell>
        </row>
        <row r="101">
          <cell r="C101">
            <v>294</v>
          </cell>
          <cell r="D101" t="str">
            <v>SİBEL GÖZDE ÜNAL</v>
          </cell>
          <cell r="R101" t="str">
            <v>Kimya</v>
          </cell>
        </row>
        <row r="102">
          <cell r="C102">
            <v>295</v>
          </cell>
          <cell r="D102" t="str">
            <v>SELMAN CANDAN</v>
          </cell>
          <cell r="R102" t="str">
            <v>Dil ve Anl.</v>
          </cell>
        </row>
        <row r="103">
          <cell r="C103">
            <v>326</v>
          </cell>
          <cell r="D103" t="str">
            <v>MAHMUT MERMERDİREK</v>
          </cell>
          <cell r="R103" t="str">
            <v>Dil ve Anl.</v>
          </cell>
        </row>
        <row r="104">
          <cell r="C104">
            <v>331</v>
          </cell>
          <cell r="D104" t="str">
            <v>ELİF SELİN AKSOY</v>
          </cell>
          <cell r="R104" t="str">
            <v>Geometri</v>
          </cell>
        </row>
        <row r="105">
          <cell r="C105">
            <v>332</v>
          </cell>
          <cell r="D105" t="str">
            <v>ARZU NUR ŞAHİN</v>
          </cell>
          <cell r="R105" t="str">
            <v>Fizik</v>
          </cell>
        </row>
        <row r="106">
          <cell r="C106">
            <v>337</v>
          </cell>
          <cell r="D106" t="str">
            <v>UTKU BEKYÜREK</v>
          </cell>
          <cell r="R106" t="str">
            <v>Edebiyat</v>
          </cell>
        </row>
        <row r="107">
          <cell r="C107">
            <v>343</v>
          </cell>
          <cell r="D107" t="str">
            <v>SEDA DEMİR</v>
          </cell>
          <cell r="R107" t="str">
            <v>Dil ve Anl.</v>
          </cell>
        </row>
        <row r="108">
          <cell r="C108">
            <v>344</v>
          </cell>
          <cell r="D108" t="str">
            <v>ÖMER BAŞOK</v>
          </cell>
          <cell r="R108" t="str">
            <v>Geometri</v>
          </cell>
        </row>
        <row r="109">
          <cell r="C109">
            <v>352</v>
          </cell>
          <cell r="D109" t="str">
            <v>BORA VURAL</v>
          </cell>
          <cell r="R109" t="str">
            <v>Matematik</v>
          </cell>
        </row>
        <row r="110">
          <cell r="C110">
            <v>364</v>
          </cell>
          <cell r="D110" t="str">
            <v>ELİF TUZDELEN</v>
          </cell>
          <cell r="R110" t="str">
            <v>Kimya</v>
          </cell>
        </row>
        <row r="111">
          <cell r="C111">
            <v>378</v>
          </cell>
          <cell r="D111" t="str">
            <v>MÜCAHİD DURMUŞ</v>
          </cell>
          <cell r="R111" t="str">
            <v>Edebiyat</v>
          </cell>
        </row>
        <row r="112">
          <cell r="C112">
            <v>379</v>
          </cell>
          <cell r="D112" t="str">
            <v>RABİA NUR SOLAK</v>
          </cell>
          <cell r="R112" t="str">
            <v>Biyoloji</v>
          </cell>
        </row>
        <row r="113">
          <cell r="C113">
            <v>385</v>
          </cell>
          <cell r="D113" t="str">
            <v>ALİ BERKE YILMAZ</v>
          </cell>
          <cell r="R113" t="str">
            <v>Fizik</v>
          </cell>
        </row>
        <row r="114">
          <cell r="C114">
            <v>406</v>
          </cell>
          <cell r="D114" t="str">
            <v>BÜŞRA SOMDAŞ</v>
          </cell>
          <cell r="R114" t="str">
            <v>Biyoloji</v>
          </cell>
        </row>
        <row r="115">
          <cell r="C115">
            <v>412</v>
          </cell>
          <cell r="D115" t="str">
            <v>AHMET KAAN DÖNMEZ</v>
          </cell>
          <cell r="R115" t="str">
            <v>İngilizce</v>
          </cell>
        </row>
        <row r="116">
          <cell r="C116">
            <v>441</v>
          </cell>
          <cell r="D116" t="str">
            <v>SEVİM KARLİ</v>
          </cell>
          <cell r="R116" t="str">
            <v>Coğrafya</v>
          </cell>
        </row>
        <row r="117">
          <cell r="C117">
            <v>446</v>
          </cell>
          <cell r="D117" t="str">
            <v>MEHMET OĞUZ UZUNDAĞ</v>
          </cell>
          <cell r="R117" t="str">
            <v>Biyoloji</v>
          </cell>
        </row>
        <row r="118">
          <cell r="C118">
            <v>454</v>
          </cell>
          <cell r="D118" t="str">
            <v>SİBEL YÜKSEK</v>
          </cell>
          <cell r="R118" t="str">
            <v>Dil ve Anl.</v>
          </cell>
        </row>
        <row r="119">
          <cell r="C119">
            <v>460</v>
          </cell>
          <cell r="D119" t="str">
            <v>SALİHA HAS</v>
          </cell>
          <cell r="R119" t="str">
            <v>Kimya</v>
          </cell>
        </row>
        <row r="120">
          <cell r="C120">
            <v>462</v>
          </cell>
          <cell r="D120" t="str">
            <v>YASİN BURAK AK</v>
          </cell>
          <cell r="R120" t="str">
            <v>Biyoloji</v>
          </cell>
        </row>
        <row r="121">
          <cell r="C121">
            <v>470</v>
          </cell>
          <cell r="D121" t="str">
            <v>NERMİN FATMA GÜLCÜK</v>
          </cell>
          <cell r="R121" t="str">
            <v>Matematik</v>
          </cell>
        </row>
        <row r="122">
          <cell r="C122">
            <v>495</v>
          </cell>
          <cell r="D122" t="str">
            <v>LÜTFİ YÖSAVEL</v>
          </cell>
          <cell r="R122" t="str">
            <v>Coğrafya</v>
          </cell>
        </row>
        <row r="123">
          <cell r="C123">
            <v>496</v>
          </cell>
          <cell r="D123" t="str">
            <v>PINAR TURHAN</v>
          </cell>
          <cell r="R123" t="str">
            <v>Coğrafya</v>
          </cell>
        </row>
        <row r="124">
          <cell r="C124">
            <v>498</v>
          </cell>
          <cell r="D124" t="str">
            <v>ALİ İHSAN KAVİ</v>
          </cell>
          <cell r="R124" t="str">
            <v>Dil ve Anl.</v>
          </cell>
        </row>
        <row r="125">
          <cell r="C125">
            <v>629</v>
          </cell>
          <cell r="D125" t="str">
            <v>AHMET SERDAR ÖZDEMİR</v>
          </cell>
          <cell r="R125" t="str">
            <v>Biyoloji</v>
          </cell>
        </row>
        <row r="126">
          <cell r="C126">
            <v>630</v>
          </cell>
          <cell r="D126" t="str">
            <v>RUMEYSA AYDIN</v>
          </cell>
          <cell r="R126" t="str">
            <v>Coğrafya</v>
          </cell>
        </row>
        <row r="127">
          <cell r="C127">
            <v>623</v>
          </cell>
          <cell r="D127" t="str">
            <v>Hilme ÇINAR</v>
          </cell>
          <cell r="R127" t="str">
            <v>Geometri</v>
          </cell>
        </row>
        <row r="129">
          <cell r="C129">
            <v>532</v>
          </cell>
          <cell r="D129" t="str">
            <v>GONCAGÜL NAZİK</v>
          </cell>
          <cell r="R129" t="str">
            <v>Fizik</v>
          </cell>
        </row>
        <row r="130">
          <cell r="C130">
            <v>539</v>
          </cell>
          <cell r="D130" t="str">
            <v>BAHRİ EREN UZUNER</v>
          </cell>
          <cell r="R130" t="str">
            <v>Biyoloji</v>
          </cell>
        </row>
        <row r="131">
          <cell r="C131">
            <v>582</v>
          </cell>
          <cell r="D131" t="str">
            <v>MEHMET TOKYAY</v>
          </cell>
          <cell r="R131" t="str">
            <v>Edebiyat</v>
          </cell>
        </row>
        <row r="132">
          <cell r="C132">
            <v>583</v>
          </cell>
          <cell r="D132" t="str">
            <v>TUĞÇE ÖZKARDAŞ</v>
          </cell>
          <cell r="R132" t="str">
            <v>Geometri</v>
          </cell>
        </row>
        <row r="133">
          <cell r="C133">
            <v>584</v>
          </cell>
          <cell r="D133" t="str">
            <v>MUSTAFA AKIN</v>
          </cell>
          <cell r="R133" t="str">
            <v>Geometri</v>
          </cell>
        </row>
        <row r="134">
          <cell r="C134">
            <v>585</v>
          </cell>
          <cell r="D134" t="str">
            <v>CANAN KAYNAR</v>
          </cell>
          <cell r="R134" t="str">
            <v>Biyoloji</v>
          </cell>
        </row>
        <row r="135">
          <cell r="C135">
            <v>587</v>
          </cell>
          <cell r="D135" t="str">
            <v>SELMAN GÜNDÜZ</v>
          </cell>
          <cell r="R135" t="str">
            <v>Kimya</v>
          </cell>
        </row>
        <row r="136">
          <cell r="C136">
            <v>588</v>
          </cell>
          <cell r="D136" t="str">
            <v>MELİH MEHMET BAHAR</v>
          </cell>
          <cell r="R136" t="str">
            <v>Coğrafya</v>
          </cell>
        </row>
        <row r="137">
          <cell r="C137">
            <v>594</v>
          </cell>
          <cell r="D137" t="str">
            <v>ESRA TURAN</v>
          </cell>
          <cell r="R137" t="str">
            <v>Coğrafya</v>
          </cell>
        </row>
        <row r="138">
          <cell r="C138">
            <v>595</v>
          </cell>
          <cell r="D138" t="str">
            <v>MUHAMMED YASİN YILMAZ</v>
          </cell>
          <cell r="R138" t="str">
            <v>Coğrafya</v>
          </cell>
        </row>
        <row r="139">
          <cell r="C139">
            <v>596</v>
          </cell>
          <cell r="D139" t="str">
            <v>AYBERK ÖZDEN</v>
          </cell>
          <cell r="R139" t="str">
            <v>Coğrafya</v>
          </cell>
        </row>
        <row r="140">
          <cell r="C140">
            <v>598</v>
          </cell>
          <cell r="D140" t="str">
            <v>İREM NUR ELHAN</v>
          </cell>
          <cell r="R140" t="str">
            <v>Biyoloji</v>
          </cell>
        </row>
        <row r="141">
          <cell r="C141">
            <v>601</v>
          </cell>
          <cell r="D141" t="str">
            <v>MUSTAFA ŞENER</v>
          </cell>
          <cell r="R141" t="str">
            <v>Edebiyat</v>
          </cell>
        </row>
        <row r="142">
          <cell r="C142">
            <v>605</v>
          </cell>
          <cell r="D142" t="str">
            <v>GÜLÇİN KARAMAN</v>
          </cell>
          <cell r="R142" t="str">
            <v>Fizik</v>
          </cell>
        </row>
        <row r="143">
          <cell r="C143">
            <v>606</v>
          </cell>
          <cell r="D143" t="str">
            <v>FETTAH DENİZ</v>
          </cell>
          <cell r="R143" t="str">
            <v>Edebiyat</v>
          </cell>
        </row>
        <row r="144">
          <cell r="C144">
            <v>607</v>
          </cell>
          <cell r="D144" t="str">
            <v>ŞEYMA YAZIR</v>
          </cell>
          <cell r="R144" t="str">
            <v>Geometri</v>
          </cell>
        </row>
        <row r="145">
          <cell r="C145">
            <v>608</v>
          </cell>
          <cell r="D145" t="str">
            <v>TÜLAY SOYDAN</v>
          </cell>
          <cell r="R145" t="str">
            <v>İngilizce</v>
          </cell>
        </row>
        <row r="146">
          <cell r="C146">
            <v>609</v>
          </cell>
          <cell r="D146" t="str">
            <v>NURAY BOZDAĞ</v>
          </cell>
          <cell r="R146" t="str">
            <v>Dil ve Anl.</v>
          </cell>
        </row>
        <row r="147">
          <cell r="C147">
            <v>611</v>
          </cell>
          <cell r="D147" t="str">
            <v>ARİFE KOÇ</v>
          </cell>
          <cell r="R147" t="str">
            <v>Kimya</v>
          </cell>
        </row>
        <row r="148">
          <cell r="C148">
            <v>612</v>
          </cell>
          <cell r="D148" t="str">
            <v>MEHİBE ASLAN</v>
          </cell>
          <cell r="R148" t="str">
            <v>Biyoloji</v>
          </cell>
        </row>
        <row r="149">
          <cell r="C149">
            <v>613</v>
          </cell>
          <cell r="D149" t="str">
            <v>BATUR ENÇ</v>
          </cell>
          <cell r="R149" t="str">
            <v>Dil ve Anl.</v>
          </cell>
        </row>
        <row r="150">
          <cell r="C150">
            <v>614</v>
          </cell>
          <cell r="D150" t="str">
            <v>BÜŞRA ADIBELLİ</v>
          </cell>
          <cell r="R150" t="str">
            <v>Geometri</v>
          </cell>
        </row>
        <row r="151">
          <cell r="C151">
            <v>615</v>
          </cell>
          <cell r="D151" t="str">
            <v>BİLGEHAN MERHAMETLİ</v>
          </cell>
          <cell r="R151" t="str">
            <v>Edebiyat</v>
          </cell>
        </row>
        <row r="152">
          <cell r="C152">
            <v>616</v>
          </cell>
          <cell r="D152" t="str">
            <v>AHMET BAKİ DİŞYAPAR</v>
          </cell>
          <cell r="R152" t="str">
            <v>Dil ve Anl.</v>
          </cell>
        </row>
        <row r="153">
          <cell r="C153">
            <v>617</v>
          </cell>
          <cell r="D153" t="str">
            <v>ZEYNEL SALTIK</v>
          </cell>
          <cell r="R153" t="str">
            <v>Coğrafya</v>
          </cell>
        </row>
        <row r="154">
          <cell r="C154">
            <v>618</v>
          </cell>
          <cell r="D154" t="str">
            <v>SATUK BUĞRA TOHUMOĞLU</v>
          </cell>
          <cell r="R154" t="str">
            <v>Matematik</v>
          </cell>
        </row>
        <row r="155">
          <cell r="C155">
            <v>619</v>
          </cell>
          <cell r="D155" t="str">
            <v>SADİ TAHA AKTAŞ</v>
          </cell>
          <cell r="R155" t="str">
            <v>Fizik</v>
          </cell>
        </row>
        <row r="156">
          <cell r="C156">
            <v>620</v>
          </cell>
          <cell r="D156" t="str">
            <v>FİKRET FURKAN GÜRLEK</v>
          </cell>
          <cell r="R156" t="str">
            <v>Dil ve Anl.</v>
          </cell>
        </row>
        <row r="157">
          <cell r="C157">
            <v>621</v>
          </cell>
          <cell r="D157" t="str">
            <v>FATİH EKİCİ</v>
          </cell>
          <cell r="R157" t="str">
            <v>Biyoloji</v>
          </cell>
        </row>
        <row r="158">
          <cell r="C158">
            <v>622</v>
          </cell>
          <cell r="D158" t="str">
            <v>BATURAY SAPANCI</v>
          </cell>
          <cell r="R158" t="str">
            <v>İngilizce</v>
          </cell>
        </row>
      </sheetData>
      <sheetData sheetId="1">
        <row r="3">
          <cell r="C3">
            <v>10</v>
          </cell>
          <cell r="D3" t="str">
            <v>EMİNE ÇAĞLA ÇALIŞKAN</v>
          </cell>
          <cell r="R3" t="str">
            <v>Fizik</v>
          </cell>
        </row>
        <row r="4">
          <cell r="C4">
            <v>38</v>
          </cell>
          <cell r="D4" t="str">
            <v>EMRE ÇEVİK</v>
          </cell>
          <cell r="R4" t="str">
            <v>Tarih</v>
          </cell>
        </row>
        <row r="5">
          <cell r="C5">
            <v>225</v>
          </cell>
          <cell r="D5" t="str">
            <v>MUHARREM MELİH UTKAN</v>
          </cell>
          <cell r="R5" t="str">
            <v>Matematik</v>
          </cell>
        </row>
        <row r="6">
          <cell r="C6">
            <v>341</v>
          </cell>
          <cell r="D6" t="str">
            <v>METEHAN SÖNMEZ</v>
          </cell>
          <cell r="R6" t="str">
            <v>Matematik</v>
          </cell>
        </row>
        <row r="7">
          <cell r="C7">
            <v>410</v>
          </cell>
          <cell r="D7" t="str">
            <v>NİLAY GÖK</v>
          </cell>
          <cell r="R7" t="str">
            <v>Geometri</v>
          </cell>
        </row>
        <row r="8">
          <cell r="C8">
            <v>430</v>
          </cell>
          <cell r="D8" t="str">
            <v>DERYA ALAKUŞ</v>
          </cell>
          <cell r="R8" t="str">
            <v>Biyoloji</v>
          </cell>
        </row>
        <row r="9">
          <cell r="C9">
            <v>455</v>
          </cell>
          <cell r="D9" t="str">
            <v>ÖMER FURKAN GÜL</v>
          </cell>
          <cell r="R9" t="str">
            <v>Tarih</v>
          </cell>
        </row>
        <row r="10">
          <cell r="C10">
            <v>472</v>
          </cell>
          <cell r="D10" t="str">
            <v>UTKU BAYSAL</v>
          </cell>
          <cell r="R10" t="str">
            <v>Coğrafya</v>
          </cell>
        </row>
        <row r="11">
          <cell r="C11">
            <v>481</v>
          </cell>
          <cell r="D11" t="str">
            <v>TAHA DİRİM</v>
          </cell>
          <cell r="R11" t="str">
            <v>Geometri</v>
          </cell>
        </row>
        <row r="12">
          <cell r="C12">
            <v>484</v>
          </cell>
          <cell r="D12" t="str">
            <v>MUSTAFA SELVİ</v>
          </cell>
          <cell r="R12" t="str">
            <v>Fizik</v>
          </cell>
        </row>
        <row r="13">
          <cell r="C13">
            <v>486</v>
          </cell>
          <cell r="D13" t="str">
            <v>KÜBRA ÇAM</v>
          </cell>
          <cell r="R13" t="str">
            <v>Coğrafya</v>
          </cell>
        </row>
        <row r="14">
          <cell r="C14">
            <v>491</v>
          </cell>
          <cell r="D14" t="str">
            <v>BAHRİ ŞAMİL KORKMAZ</v>
          </cell>
          <cell r="R14" t="str">
            <v>Tarih</v>
          </cell>
        </row>
        <row r="15">
          <cell r="C15">
            <v>493</v>
          </cell>
          <cell r="D15" t="str">
            <v>FURKAN CEYLAN</v>
          </cell>
          <cell r="R15" t="str">
            <v>İngilizce</v>
          </cell>
        </row>
        <row r="16">
          <cell r="C16">
            <v>497</v>
          </cell>
          <cell r="D16" t="str">
            <v>HASAN HÜSEYİN KEKLİK</v>
          </cell>
          <cell r="R16" t="str">
            <v>İngilizce</v>
          </cell>
        </row>
        <row r="17">
          <cell r="C17">
            <v>506</v>
          </cell>
          <cell r="D17" t="str">
            <v>EMRE UĞUZ</v>
          </cell>
          <cell r="R17" t="str">
            <v>Tarih</v>
          </cell>
        </row>
        <row r="18">
          <cell r="C18">
            <v>512</v>
          </cell>
          <cell r="D18" t="str">
            <v>NİGAHBAN BEGÜM İNCİROĞLU</v>
          </cell>
          <cell r="R18" t="str">
            <v>Geometri</v>
          </cell>
        </row>
        <row r="19">
          <cell r="C19">
            <v>515</v>
          </cell>
          <cell r="D19" t="str">
            <v>KUTAY DURUKAN</v>
          </cell>
          <cell r="R19" t="str">
            <v>Matematik</v>
          </cell>
        </row>
        <row r="20">
          <cell r="C20">
            <v>518</v>
          </cell>
          <cell r="D20" t="str">
            <v>METEHAN KOÇ</v>
          </cell>
          <cell r="R20" t="str">
            <v>Kimya</v>
          </cell>
        </row>
        <row r="21">
          <cell r="C21">
            <v>520</v>
          </cell>
          <cell r="D21" t="str">
            <v>GAMZE ÇİLSAL</v>
          </cell>
          <cell r="R21" t="str">
            <v>Kimya</v>
          </cell>
        </row>
        <row r="22">
          <cell r="C22">
            <v>529</v>
          </cell>
          <cell r="D22" t="str">
            <v>ZEYNEP KAYA</v>
          </cell>
          <cell r="R22" t="str">
            <v>İngilizce</v>
          </cell>
        </row>
        <row r="23">
          <cell r="C23">
            <v>536</v>
          </cell>
          <cell r="D23" t="str">
            <v>SEMRA GÜNEY</v>
          </cell>
          <cell r="R23" t="str">
            <v>Matematik</v>
          </cell>
        </row>
        <row r="24">
          <cell r="C24">
            <v>541</v>
          </cell>
          <cell r="D24" t="str">
            <v>BURCU VERGÜLEN</v>
          </cell>
          <cell r="R24" t="str">
            <v>Geometri</v>
          </cell>
        </row>
        <row r="25">
          <cell r="C25">
            <v>549</v>
          </cell>
          <cell r="D25" t="str">
            <v>YUNUS ALPTEKİN AKÇAY</v>
          </cell>
          <cell r="R25" t="str">
            <v>Tarih</v>
          </cell>
        </row>
        <row r="26">
          <cell r="C26">
            <v>564</v>
          </cell>
          <cell r="D26" t="str">
            <v>SÜMEYYA KILINÇ</v>
          </cell>
          <cell r="R26" t="str">
            <v>Geometri</v>
          </cell>
        </row>
        <row r="27">
          <cell r="C27">
            <v>571</v>
          </cell>
          <cell r="D27" t="str">
            <v>HATİCE KÖSE</v>
          </cell>
          <cell r="R27" t="str">
            <v>İngilizce</v>
          </cell>
        </row>
        <row r="28">
          <cell r="C28">
            <v>573</v>
          </cell>
          <cell r="D28" t="str">
            <v>GAZİ ALUMUR</v>
          </cell>
          <cell r="R28" t="str">
            <v>İngilizce</v>
          </cell>
        </row>
        <row r="29">
          <cell r="C29">
            <v>577</v>
          </cell>
          <cell r="D29" t="str">
            <v>AYŞE TÜBA BEŞPARMAK</v>
          </cell>
          <cell r="R29" t="str">
            <v>Fizik</v>
          </cell>
        </row>
        <row r="30">
          <cell r="C30">
            <v>578</v>
          </cell>
          <cell r="D30" t="str">
            <v>ELİF EZGİ ÇEVİKER</v>
          </cell>
          <cell r="R30" t="str">
            <v>Fizik</v>
          </cell>
        </row>
        <row r="31">
          <cell r="C31">
            <v>600</v>
          </cell>
          <cell r="D31" t="str">
            <v>OZAN CAN ÇİMEN</v>
          </cell>
          <cell r="R31" t="str">
            <v>Kimya</v>
          </cell>
        </row>
        <row r="32">
          <cell r="C32">
            <v>602</v>
          </cell>
          <cell r="D32" t="str">
            <v>GİZEM BEKİL</v>
          </cell>
          <cell r="R32" t="str">
            <v>Kimya</v>
          </cell>
        </row>
        <row r="34">
          <cell r="C34">
            <v>28</v>
          </cell>
          <cell r="D34" t="str">
            <v>YASİN MERT SOY</v>
          </cell>
          <cell r="R34" t="str">
            <v>Matematik</v>
          </cell>
        </row>
        <row r="35">
          <cell r="C35">
            <v>40</v>
          </cell>
          <cell r="D35" t="str">
            <v>FİKRİYE KOÇ</v>
          </cell>
          <cell r="R35" t="str">
            <v>Edebiyat</v>
          </cell>
        </row>
        <row r="36">
          <cell r="C36">
            <v>124</v>
          </cell>
          <cell r="D36" t="str">
            <v>SÜMEYRA KOÇER</v>
          </cell>
          <cell r="R36" t="str">
            <v>Kimya</v>
          </cell>
        </row>
        <row r="37">
          <cell r="C37">
            <v>127</v>
          </cell>
          <cell r="D37" t="str">
            <v>HAKAN MAZHAR KOÇ</v>
          </cell>
          <cell r="R37" t="str">
            <v>İngilizce</v>
          </cell>
        </row>
        <row r="38">
          <cell r="C38">
            <v>144</v>
          </cell>
          <cell r="D38" t="str">
            <v>BAHAR KAVAFOĞLU</v>
          </cell>
          <cell r="R38" t="str">
            <v>Tarih</v>
          </cell>
        </row>
        <row r="39">
          <cell r="C39">
            <v>160</v>
          </cell>
          <cell r="D39" t="str">
            <v>SEHER ERKOÇ</v>
          </cell>
          <cell r="R39" t="str">
            <v>Tarih</v>
          </cell>
        </row>
        <row r="40">
          <cell r="C40">
            <v>263</v>
          </cell>
          <cell r="D40" t="str">
            <v>ELİFNUR SABAN</v>
          </cell>
          <cell r="R40" t="str">
            <v>Kimya</v>
          </cell>
        </row>
        <row r="41">
          <cell r="C41">
            <v>279</v>
          </cell>
          <cell r="D41" t="str">
            <v>MEHMET ONUR ÖZTÜRK</v>
          </cell>
          <cell r="R41" t="str">
            <v>Fizik</v>
          </cell>
        </row>
        <row r="42">
          <cell r="C42">
            <v>387</v>
          </cell>
          <cell r="D42" t="str">
            <v>HASAN HÜSEYİN BULDUK</v>
          </cell>
          <cell r="R42" t="str">
            <v>Dil ve Anl.</v>
          </cell>
        </row>
        <row r="43">
          <cell r="C43">
            <v>389</v>
          </cell>
          <cell r="D43" t="str">
            <v>ABDULFEYYAZ TANRISEVDİ</v>
          </cell>
          <cell r="R43" t="str">
            <v>Fizik</v>
          </cell>
        </row>
        <row r="44">
          <cell r="C44">
            <v>452</v>
          </cell>
          <cell r="D44" t="str">
            <v>NAGİHAN TUĞBA DURSUN</v>
          </cell>
          <cell r="R44" t="str">
            <v>Geometri</v>
          </cell>
        </row>
        <row r="45">
          <cell r="C45">
            <v>467</v>
          </cell>
          <cell r="D45" t="str">
            <v>YUNUS POLAT</v>
          </cell>
          <cell r="R45" t="str">
            <v>Kimya</v>
          </cell>
        </row>
        <row r="46">
          <cell r="C46">
            <v>468</v>
          </cell>
          <cell r="D46" t="str">
            <v>MUSTAFA DURAN</v>
          </cell>
          <cell r="R46" t="str">
            <v>Matematik</v>
          </cell>
        </row>
        <row r="47">
          <cell r="C47">
            <v>483</v>
          </cell>
          <cell r="D47" t="str">
            <v>FURKAN ÇAMDALI</v>
          </cell>
          <cell r="R47" t="str">
            <v>Fizik</v>
          </cell>
        </row>
        <row r="48">
          <cell r="C48">
            <v>489</v>
          </cell>
          <cell r="D48" t="str">
            <v>HASAN ÇİFÇİ</v>
          </cell>
          <cell r="R48" t="str">
            <v>Matematik</v>
          </cell>
        </row>
        <row r="49">
          <cell r="C49">
            <v>494</v>
          </cell>
          <cell r="D49" t="str">
            <v>ELİF ÖZKAYA</v>
          </cell>
          <cell r="R49" t="str">
            <v>Tarih</v>
          </cell>
        </row>
        <row r="50">
          <cell r="C50">
            <v>508</v>
          </cell>
          <cell r="D50" t="str">
            <v>AHMET BİRSENGÖVEN</v>
          </cell>
          <cell r="R50" t="str">
            <v>Edebiyat</v>
          </cell>
        </row>
        <row r="51">
          <cell r="C51">
            <v>511</v>
          </cell>
          <cell r="D51" t="str">
            <v>ARİF KAYA</v>
          </cell>
          <cell r="R51" t="str">
            <v>Dil ve Anl.</v>
          </cell>
        </row>
        <row r="52">
          <cell r="C52">
            <v>513</v>
          </cell>
          <cell r="D52" t="str">
            <v>MEHMET YASİN ERDEM</v>
          </cell>
          <cell r="R52" t="str">
            <v>İngilizce</v>
          </cell>
        </row>
        <row r="53">
          <cell r="C53">
            <v>516</v>
          </cell>
          <cell r="D53" t="str">
            <v>KEMAL SELÇUK YÜCEL</v>
          </cell>
          <cell r="R53" t="str">
            <v>Coğrafya</v>
          </cell>
        </row>
        <row r="54">
          <cell r="C54">
            <v>517</v>
          </cell>
          <cell r="D54" t="str">
            <v>ÖMER FARUK KARAHANÇER</v>
          </cell>
          <cell r="R54" t="str">
            <v>Edebiyat</v>
          </cell>
        </row>
        <row r="55">
          <cell r="C55">
            <v>527</v>
          </cell>
          <cell r="D55" t="str">
            <v>MEVA KÖKÜM</v>
          </cell>
          <cell r="R55" t="str">
            <v>Tarih</v>
          </cell>
        </row>
        <row r="56">
          <cell r="C56">
            <v>530</v>
          </cell>
          <cell r="D56" t="str">
            <v>DENİZ AYDIN</v>
          </cell>
          <cell r="R56" t="str">
            <v>Matematik</v>
          </cell>
        </row>
        <row r="57">
          <cell r="C57">
            <v>546</v>
          </cell>
          <cell r="D57" t="str">
            <v>ŞAHİN BAYRAKDAR</v>
          </cell>
          <cell r="R57" t="str">
            <v>İngilizce</v>
          </cell>
        </row>
        <row r="58">
          <cell r="C58">
            <v>548</v>
          </cell>
          <cell r="D58" t="str">
            <v>KUBRA ERDOĞAN</v>
          </cell>
          <cell r="R58" t="str">
            <v>İngilizce</v>
          </cell>
        </row>
        <row r="59">
          <cell r="C59">
            <v>550</v>
          </cell>
          <cell r="D59" t="str">
            <v>HASİBE ODAK</v>
          </cell>
          <cell r="R59" t="str">
            <v>Geometri</v>
          </cell>
        </row>
        <row r="60">
          <cell r="C60">
            <v>552</v>
          </cell>
          <cell r="D60" t="str">
            <v>NİHAL TUĞÇE ÖZAKSUN</v>
          </cell>
          <cell r="R60" t="str">
            <v>Geometri</v>
          </cell>
        </row>
        <row r="61">
          <cell r="C61">
            <v>565</v>
          </cell>
          <cell r="D61" t="str">
            <v>İREM ÖNAL</v>
          </cell>
          <cell r="R61" t="str">
            <v>Kimya</v>
          </cell>
        </row>
        <row r="62">
          <cell r="C62">
            <v>568</v>
          </cell>
          <cell r="D62" t="str">
            <v>VOLKAN PONTÖMEROĞLU</v>
          </cell>
          <cell r="R62" t="str">
            <v>Geometri</v>
          </cell>
        </row>
        <row r="63">
          <cell r="C63">
            <v>576</v>
          </cell>
          <cell r="D63" t="str">
            <v>HANİFE AYDIN</v>
          </cell>
          <cell r="R63" t="str">
            <v>Kimya</v>
          </cell>
        </row>
        <row r="65">
          <cell r="C65">
            <v>101</v>
          </cell>
          <cell r="D65" t="str">
            <v>BETÜL DİŞÇEKEN</v>
          </cell>
          <cell r="R65" t="str">
            <v>Geometri</v>
          </cell>
        </row>
        <row r="66">
          <cell r="C66">
            <v>142</v>
          </cell>
          <cell r="D66" t="str">
            <v>EMRE KARACA</v>
          </cell>
          <cell r="R66" t="str">
            <v>Coğrafya</v>
          </cell>
        </row>
        <row r="67">
          <cell r="C67">
            <v>317</v>
          </cell>
          <cell r="D67" t="str">
            <v>SERDAR TURAN</v>
          </cell>
          <cell r="R67" t="str">
            <v>İngilizce</v>
          </cell>
        </row>
        <row r="68">
          <cell r="C68">
            <v>320</v>
          </cell>
          <cell r="D68" t="str">
            <v>DUYGU BARIŞ</v>
          </cell>
          <cell r="R68" t="str">
            <v>Geometri</v>
          </cell>
        </row>
        <row r="69">
          <cell r="C69">
            <v>338</v>
          </cell>
          <cell r="D69" t="str">
            <v>GÖZDE YİĞİT</v>
          </cell>
          <cell r="R69" t="str">
            <v>Coğrafya</v>
          </cell>
        </row>
        <row r="70">
          <cell r="C70">
            <v>372</v>
          </cell>
          <cell r="D70" t="str">
            <v>DAMLA GÖK</v>
          </cell>
          <cell r="R70" t="str">
            <v>Edebiyat</v>
          </cell>
        </row>
        <row r="71">
          <cell r="C71">
            <v>427</v>
          </cell>
          <cell r="D71" t="str">
            <v>ZEYNEP ULUER</v>
          </cell>
          <cell r="R71" t="str">
            <v>Kimya</v>
          </cell>
        </row>
        <row r="72">
          <cell r="C72">
            <v>463</v>
          </cell>
          <cell r="D72" t="str">
            <v>MAHMUT SAMİ ÖCAL</v>
          </cell>
          <cell r="R72" t="str">
            <v>İngilizce</v>
          </cell>
        </row>
        <row r="73">
          <cell r="C73">
            <v>476</v>
          </cell>
          <cell r="D73" t="str">
            <v>MEHMET MERT YARDIMCI</v>
          </cell>
          <cell r="R73" t="str">
            <v>İngilizce</v>
          </cell>
        </row>
        <row r="74">
          <cell r="C74">
            <v>479</v>
          </cell>
          <cell r="D74" t="str">
            <v>ANIL FURKAN BAŞER</v>
          </cell>
          <cell r="R74" t="str">
            <v>İngilizce</v>
          </cell>
        </row>
        <row r="75">
          <cell r="C75">
            <v>488</v>
          </cell>
          <cell r="D75" t="str">
            <v>ELİF AYDIN</v>
          </cell>
          <cell r="R75" t="str">
            <v>Kimya</v>
          </cell>
        </row>
        <row r="76">
          <cell r="C76">
            <v>490</v>
          </cell>
          <cell r="D76" t="str">
            <v>NESİBE FİDAN</v>
          </cell>
          <cell r="R76" t="str">
            <v>Geometri</v>
          </cell>
        </row>
        <row r="77">
          <cell r="C77">
            <v>499</v>
          </cell>
          <cell r="D77" t="str">
            <v>EMİN HALİL KÖKOĞLU</v>
          </cell>
          <cell r="R77" t="str">
            <v>Kimya</v>
          </cell>
        </row>
        <row r="78">
          <cell r="C78">
            <v>524</v>
          </cell>
          <cell r="D78" t="str">
            <v>RABİA GARİP</v>
          </cell>
          <cell r="R78" t="str">
            <v>Tarih</v>
          </cell>
        </row>
        <row r="79">
          <cell r="C79">
            <v>525</v>
          </cell>
          <cell r="D79" t="str">
            <v>MEHMET BÜYÜKÇELİK</v>
          </cell>
          <cell r="R79" t="str">
            <v>Geometri</v>
          </cell>
        </row>
        <row r="80">
          <cell r="C80">
            <v>528</v>
          </cell>
          <cell r="D80" t="str">
            <v>BÜŞRA BÜYÜKBERBER</v>
          </cell>
          <cell r="R80" t="str">
            <v>Fizik</v>
          </cell>
        </row>
        <row r="81">
          <cell r="C81">
            <v>534</v>
          </cell>
          <cell r="D81" t="str">
            <v>ŞEYMANUR YAŞAR</v>
          </cell>
          <cell r="R81" t="str">
            <v>Edebiyat</v>
          </cell>
        </row>
        <row r="82">
          <cell r="C82">
            <v>540</v>
          </cell>
          <cell r="D82" t="str">
            <v>İREM TETİK</v>
          </cell>
          <cell r="R82" t="str">
            <v>Biyoloji</v>
          </cell>
        </row>
        <row r="83">
          <cell r="C83">
            <v>543</v>
          </cell>
          <cell r="D83" t="str">
            <v>MERVE ÜNAL</v>
          </cell>
          <cell r="R83" t="str">
            <v>Fizik</v>
          </cell>
        </row>
        <row r="84">
          <cell r="C84">
            <v>555</v>
          </cell>
          <cell r="D84" t="str">
            <v>KADİR HACIEMİNOĞLU</v>
          </cell>
          <cell r="R84" t="str">
            <v>İngilizce</v>
          </cell>
        </row>
        <row r="85">
          <cell r="C85">
            <v>557</v>
          </cell>
          <cell r="D85" t="str">
            <v>MURAT KAAN KODAN</v>
          </cell>
          <cell r="R85" t="str">
            <v>Geometri</v>
          </cell>
        </row>
        <row r="86">
          <cell r="C86">
            <v>558</v>
          </cell>
          <cell r="D86" t="str">
            <v>SERVET COŞKUN</v>
          </cell>
          <cell r="R86" t="str">
            <v>Fizik</v>
          </cell>
        </row>
        <row r="87">
          <cell r="C87">
            <v>560</v>
          </cell>
          <cell r="D87" t="str">
            <v>KÜBRA BÜYÜKBERBER</v>
          </cell>
          <cell r="R87" t="str">
            <v>Fizik</v>
          </cell>
        </row>
        <row r="88">
          <cell r="C88">
            <v>566</v>
          </cell>
          <cell r="D88" t="str">
            <v>FEYZA ARSLAN</v>
          </cell>
          <cell r="R88" t="str">
            <v>İngilizce</v>
          </cell>
        </row>
        <row r="89">
          <cell r="C89">
            <v>570</v>
          </cell>
          <cell r="D89" t="str">
            <v>YAŞAR OĞUZHAN</v>
          </cell>
          <cell r="R89" t="str">
            <v>Geometri</v>
          </cell>
        </row>
        <row r="90">
          <cell r="C90">
            <v>589</v>
          </cell>
          <cell r="D90" t="str">
            <v>BAHADDİN ZAHİD SAZOĞLU</v>
          </cell>
          <cell r="R90" t="str">
            <v>Geometri</v>
          </cell>
        </row>
        <row r="91">
          <cell r="C91">
            <v>592</v>
          </cell>
          <cell r="D91" t="str">
            <v>OSMAN AKYÜZ</v>
          </cell>
          <cell r="R91" t="str">
            <v>Kimya</v>
          </cell>
        </row>
        <row r="92">
          <cell r="C92">
            <v>597</v>
          </cell>
          <cell r="D92" t="str">
            <v>ÖMER FARUK ARSLAN</v>
          </cell>
          <cell r="R92" t="str">
            <v>Coğrafya</v>
          </cell>
        </row>
        <row r="94">
          <cell r="C94">
            <v>58</v>
          </cell>
          <cell r="D94" t="str">
            <v>HAYRİYE SULTAN ASLAN</v>
          </cell>
          <cell r="R94" t="str">
            <v>Geometri</v>
          </cell>
        </row>
        <row r="95">
          <cell r="C95">
            <v>112</v>
          </cell>
          <cell r="D95" t="str">
            <v>MURAT BAKİ YÜCEL</v>
          </cell>
          <cell r="R95" t="str">
            <v>Coğrafya</v>
          </cell>
        </row>
        <row r="96">
          <cell r="C96">
            <v>113</v>
          </cell>
          <cell r="D96" t="str">
            <v>ÖMER EMRE EKİCİ</v>
          </cell>
          <cell r="R96" t="str">
            <v>Geometri</v>
          </cell>
        </row>
        <row r="97">
          <cell r="C97">
            <v>299</v>
          </cell>
          <cell r="D97" t="str">
            <v>NUH MEHMET BOZKURT</v>
          </cell>
          <cell r="R97" t="str">
            <v>Matematik</v>
          </cell>
        </row>
        <row r="98">
          <cell r="C98">
            <v>323</v>
          </cell>
          <cell r="D98" t="str">
            <v>MÜNEVVER YALÇINER</v>
          </cell>
          <cell r="R98" t="str">
            <v>Biyoloji</v>
          </cell>
        </row>
        <row r="99">
          <cell r="C99">
            <v>368</v>
          </cell>
          <cell r="D99" t="str">
            <v>HAZEL KARACA</v>
          </cell>
          <cell r="R99" t="str">
            <v>Matematik</v>
          </cell>
        </row>
        <row r="100">
          <cell r="C100">
            <v>409</v>
          </cell>
          <cell r="D100" t="str">
            <v>YASİN MİRAÇ ER</v>
          </cell>
          <cell r="R100" t="str">
            <v>Kimya</v>
          </cell>
        </row>
        <row r="101">
          <cell r="C101">
            <v>431</v>
          </cell>
          <cell r="D101" t="str">
            <v>MELİKŞAH TUNÇ</v>
          </cell>
        </row>
        <row r="102">
          <cell r="C102">
            <v>435</v>
          </cell>
          <cell r="D102" t="str">
            <v>DAVUT TAMER</v>
          </cell>
          <cell r="R102" t="str">
            <v>Geomteri</v>
          </cell>
        </row>
        <row r="103">
          <cell r="C103">
            <v>453</v>
          </cell>
          <cell r="D103" t="str">
            <v>İSMAİL GAYKISIZ</v>
          </cell>
          <cell r="R103" t="str">
            <v>Kimya</v>
          </cell>
        </row>
        <row r="104">
          <cell r="C104">
            <v>464</v>
          </cell>
          <cell r="D104" t="str">
            <v>FATMA MERMER</v>
          </cell>
          <cell r="R104" t="str">
            <v>Geomteri</v>
          </cell>
        </row>
        <row r="105">
          <cell r="C105">
            <v>469</v>
          </cell>
          <cell r="D105" t="str">
            <v>HALİL ÇINAR</v>
          </cell>
          <cell r="R105" t="str">
            <v>Biyoloji</v>
          </cell>
        </row>
        <row r="106">
          <cell r="C106">
            <v>480</v>
          </cell>
          <cell r="D106" t="str">
            <v>FAZLI IŞIK</v>
          </cell>
          <cell r="R106" t="str">
            <v>İngilizce</v>
          </cell>
        </row>
        <row r="107">
          <cell r="C107">
            <v>482</v>
          </cell>
          <cell r="D107" t="str">
            <v>CANAN FİDAN</v>
          </cell>
          <cell r="R107" t="str">
            <v>Biyoloji</v>
          </cell>
        </row>
        <row r="108">
          <cell r="C108">
            <v>485</v>
          </cell>
          <cell r="D108" t="str">
            <v>SAFA KOÇER</v>
          </cell>
          <cell r="R108" t="str">
            <v>Geomteri</v>
          </cell>
        </row>
        <row r="109">
          <cell r="C109">
            <v>492</v>
          </cell>
          <cell r="D109" t="str">
            <v>ALİ GÜNTAY</v>
          </cell>
          <cell r="R109" t="str">
            <v>Dil ve Anl.</v>
          </cell>
        </row>
        <row r="110">
          <cell r="C110">
            <v>503</v>
          </cell>
          <cell r="D110" t="str">
            <v>ÖZLEM UYAR</v>
          </cell>
          <cell r="R110" t="str">
            <v>Matematik</v>
          </cell>
        </row>
        <row r="111">
          <cell r="C111">
            <v>504</v>
          </cell>
          <cell r="D111" t="str">
            <v>YEŞİM ÇELİK</v>
          </cell>
          <cell r="R111" t="str">
            <v>Edebiyat</v>
          </cell>
        </row>
        <row r="112">
          <cell r="C112">
            <v>507</v>
          </cell>
          <cell r="D112" t="str">
            <v>OZAN ŞAHİN</v>
          </cell>
          <cell r="R112" t="str">
            <v>Geomteri</v>
          </cell>
        </row>
        <row r="113">
          <cell r="C113">
            <v>510</v>
          </cell>
          <cell r="D113" t="str">
            <v>BETÜL ALANKUŞ</v>
          </cell>
          <cell r="R113" t="str">
            <v>Coğrafya</v>
          </cell>
        </row>
        <row r="114">
          <cell r="C114">
            <v>514</v>
          </cell>
          <cell r="D114" t="str">
            <v>ŞEYMA TÜNCER</v>
          </cell>
          <cell r="R114" t="str">
            <v>Biyoloji</v>
          </cell>
        </row>
        <row r="115">
          <cell r="C115">
            <v>519</v>
          </cell>
          <cell r="D115" t="str">
            <v>ABDÜSSAMET CANDAN</v>
          </cell>
          <cell r="R115" t="str">
            <v>İngilizce</v>
          </cell>
        </row>
        <row r="116">
          <cell r="C116">
            <v>522</v>
          </cell>
          <cell r="D116" t="str">
            <v>ZELİHA ARSLAN</v>
          </cell>
          <cell r="R116" t="str">
            <v>Geomteri</v>
          </cell>
        </row>
        <row r="117">
          <cell r="C117">
            <v>523</v>
          </cell>
          <cell r="D117" t="str">
            <v>MUSTAFA BERK</v>
          </cell>
          <cell r="R117" t="str">
            <v>Matematik</v>
          </cell>
        </row>
        <row r="118">
          <cell r="C118">
            <v>538</v>
          </cell>
          <cell r="D118" t="str">
            <v>ALİ CENK AKILEVİ</v>
          </cell>
          <cell r="R118" t="str">
            <v>Kimya</v>
          </cell>
        </row>
        <row r="119">
          <cell r="C119">
            <v>574</v>
          </cell>
          <cell r="D119" t="str">
            <v>MEHMET FURKAN KELEŞ</v>
          </cell>
          <cell r="R119" t="str">
            <v>Matematik</v>
          </cell>
        </row>
        <row r="120">
          <cell r="C120">
            <v>581</v>
          </cell>
          <cell r="D120" t="str">
            <v>GİZEM NUR KAVUNCUOĞLU</v>
          </cell>
          <cell r="R120" t="str">
            <v>Kimya</v>
          </cell>
        </row>
        <row r="121">
          <cell r="C121">
            <v>599</v>
          </cell>
          <cell r="D121" t="str">
            <v>MEHMET AKİF TAŞYAPAN</v>
          </cell>
          <cell r="R121" t="str">
            <v>Matematik</v>
          </cell>
        </row>
        <row r="123">
          <cell r="C123">
            <v>69</v>
          </cell>
          <cell r="D123" t="str">
            <v>MURAT ERTUĞRUL</v>
          </cell>
          <cell r="R123" t="str">
            <v>Geometri</v>
          </cell>
        </row>
        <row r="124">
          <cell r="C124">
            <v>120</v>
          </cell>
          <cell r="D124" t="str">
            <v>DUYGU MERVE CANITEZ</v>
          </cell>
          <cell r="R124" t="str">
            <v>Kimya</v>
          </cell>
        </row>
        <row r="125">
          <cell r="C125">
            <v>154</v>
          </cell>
          <cell r="D125" t="str">
            <v>MERVE KARLITEPE</v>
          </cell>
          <cell r="R125" t="str">
            <v>İngilizce</v>
          </cell>
        </row>
        <row r="126">
          <cell r="C126">
            <v>223</v>
          </cell>
          <cell r="D126" t="str">
            <v>FATMA GÜNAY</v>
          </cell>
          <cell r="R126" t="str">
            <v>Coğrafya</v>
          </cell>
        </row>
        <row r="127">
          <cell r="C127">
            <v>405</v>
          </cell>
          <cell r="D127" t="str">
            <v>ZEKERİYA OZAN ARSLANOĞLU</v>
          </cell>
          <cell r="R127" t="str">
            <v>Geometri</v>
          </cell>
        </row>
        <row r="128">
          <cell r="C128">
            <v>413</v>
          </cell>
          <cell r="D128" t="str">
            <v>İBRAHİM DİRGEN</v>
          </cell>
          <cell r="R128" t="str">
            <v>Edebiyat</v>
          </cell>
        </row>
        <row r="129">
          <cell r="C129">
            <v>440</v>
          </cell>
          <cell r="D129" t="str">
            <v>MÜCAHİT TAHA TEMÜR</v>
          </cell>
          <cell r="R129" t="str">
            <v>Fizik</v>
          </cell>
        </row>
        <row r="130">
          <cell r="C130">
            <v>450</v>
          </cell>
          <cell r="D130" t="str">
            <v>ABDULLAH AĞAÇ</v>
          </cell>
          <cell r="R130" t="str">
            <v>Biyoloji</v>
          </cell>
        </row>
        <row r="131">
          <cell r="C131">
            <v>456</v>
          </cell>
          <cell r="D131" t="str">
            <v>HATİCE ÖĞÜT</v>
          </cell>
          <cell r="R131" t="str">
            <v>Fizik</v>
          </cell>
        </row>
        <row r="132">
          <cell r="C132">
            <v>461</v>
          </cell>
          <cell r="D132" t="str">
            <v>ALPER BERKTAŞ</v>
          </cell>
          <cell r="R132" t="str">
            <v>İngilizce</v>
          </cell>
        </row>
        <row r="133">
          <cell r="C133">
            <v>466</v>
          </cell>
          <cell r="D133" t="str">
            <v>ÖZGE CANSU ÜNLÜ</v>
          </cell>
          <cell r="R133" t="str">
            <v>Coğrafya</v>
          </cell>
        </row>
        <row r="134">
          <cell r="C134">
            <v>473</v>
          </cell>
          <cell r="D134" t="str">
            <v>BATUHAN TOKER</v>
          </cell>
          <cell r="R134" t="str">
            <v>Biyoloji</v>
          </cell>
        </row>
        <row r="135">
          <cell r="C135">
            <v>474</v>
          </cell>
          <cell r="D135" t="str">
            <v>ENES ARDA TAŞDEMİR</v>
          </cell>
          <cell r="R135" t="str">
            <v>Kimya</v>
          </cell>
        </row>
        <row r="136">
          <cell r="C136">
            <v>475</v>
          </cell>
          <cell r="D136" t="str">
            <v>MELİH ZEKİ KAYA</v>
          </cell>
          <cell r="R136" t="str">
            <v>Geometri</v>
          </cell>
        </row>
        <row r="137">
          <cell r="C137">
            <v>477</v>
          </cell>
          <cell r="D137" t="str">
            <v>ÖMER KESKİN</v>
          </cell>
        </row>
        <row r="138">
          <cell r="C138">
            <v>501</v>
          </cell>
          <cell r="D138" t="str">
            <v>ÖMER KADİR GÜRBÜZ</v>
          </cell>
          <cell r="R138" t="str">
            <v>Geometri</v>
          </cell>
        </row>
        <row r="139">
          <cell r="C139">
            <v>502</v>
          </cell>
          <cell r="D139" t="str">
            <v>BÜŞRA DEMİRDÖVEN</v>
          </cell>
          <cell r="R139" t="str">
            <v>Kimya</v>
          </cell>
        </row>
        <row r="140">
          <cell r="C140">
            <v>526</v>
          </cell>
          <cell r="D140" t="str">
            <v>AHMET FURKAN MISIR</v>
          </cell>
          <cell r="R140" t="str">
            <v>Matematik</v>
          </cell>
        </row>
        <row r="141">
          <cell r="C141">
            <v>533</v>
          </cell>
          <cell r="D141" t="str">
            <v>SAMED YILDIRIM</v>
          </cell>
          <cell r="R141" t="str">
            <v>Matematik</v>
          </cell>
        </row>
        <row r="142">
          <cell r="C142">
            <v>537</v>
          </cell>
          <cell r="D142" t="str">
            <v>ZEHRA AKPINAR</v>
          </cell>
          <cell r="R142" t="str">
            <v>Fizik</v>
          </cell>
        </row>
        <row r="143">
          <cell r="C143">
            <v>544</v>
          </cell>
          <cell r="D143" t="str">
            <v>BÜŞRA ULAŞ</v>
          </cell>
          <cell r="R143" t="str">
            <v>Matematik</v>
          </cell>
        </row>
        <row r="144">
          <cell r="C144">
            <v>551</v>
          </cell>
          <cell r="D144" t="str">
            <v>HAVVA SUDE DOĞAN</v>
          </cell>
          <cell r="R144" t="str">
            <v>Matematik</v>
          </cell>
        </row>
        <row r="145">
          <cell r="C145">
            <v>553</v>
          </cell>
          <cell r="D145" t="str">
            <v>BURAK KALKAN</v>
          </cell>
          <cell r="R145" t="str">
            <v>Matematik</v>
          </cell>
        </row>
        <row r="146">
          <cell r="C146">
            <v>554</v>
          </cell>
          <cell r="D146" t="str">
            <v>GİZEM GÖKGÖZ</v>
          </cell>
          <cell r="R146" t="str">
            <v>Fizik</v>
          </cell>
        </row>
        <row r="147">
          <cell r="C147">
            <v>556</v>
          </cell>
          <cell r="D147" t="str">
            <v>BERNA BÜYÜKSİMİTÇİ</v>
          </cell>
          <cell r="R147" t="str">
            <v>Biyoloji</v>
          </cell>
        </row>
        <row r="148">
          <cell r="C148">
            <v>559</v>
          </cell>
          <cell r="D148" t="str">
            <v>EBRU ESİN BAYRAKTAR</v>
          </cell>
          <cell r="R148" t="str">
            <v>Geometri</v>
          </cell>
        </row>
        <row r="149">
          <cell r="C149">
            <v>561</v>
          </cell>
          <cell r="D149" t="str">
            <v>VEYSEL YİKİT</v>
          </cell>
          <cell r="R149" t="str">
            <v>Biyoloji</v>
          </cell>
        </row>
        <row r="150">
          <cell r="C150">
            <v>567</v>
          </cell>
          <cell r="D150" t="str">
            <v>ŞERİFE ERTAŞ</v>
          </cell>
          <cell r="R150" t="str">
            <v>İngilizce</v>
          </cell>
        </row>
        <row r="151">
          <cell r="C151">
            <v>591</v>
          </cell>
          <cell r="D151" t="str">
            <v>HAKAN ARIK</v>
          </cell>
          <cell r="R151" t="str">
            <v>Din Kültürü</v>
          </cell>
        </row>
        <row r="153">
          <cell r="C153">
            <v>20</v>
          </cell>
          <cell r="D153" t="str">
            <v>AHMET EMİN SARIKAYA</v>
          </cell>
          <cell r="R153" t="str">
            <v>Coğrafya</v>
          </cell>
        </row>
        <row r="154">
          <cell r="C154">
            <v>62</v>
          </cell>
          <cell r="D154" t="str">
            <v>ESENGÜL ŞAHİN</v>
          </cell>
          <cell r="R154" t="str">
            <v>Edebiyat</v>
          </cell>
        </row>
        <row r="155">
          <cell r="C155">
            <v>196</v>
          </cell>
          <cell r="D155" t="str">
            <v>BÜŞRA DÜZGÜN</v>
          </cell>
          <cell r="R155" t="str">
            <v>Matematik</v>
          </cell>
        </row>
        <row r="156">
          <cell r="C156">
            <v>198</v>
          </cell>
          <cell r="D156" t="str">
            <v>RABİA BÜŞRA ÖZTOPRAK</v>
          </cell>
          <cell r="R156" t="str">
            <v>Biyoloji</v>
          </cell>
        </row>
        <row r="157">
          <cell r="C157">
            <v>216</v>
          </cell>
          <cell r="D157" t="str">
            <v>ABDULKADİR SAFA</v>
          </cell>
          <cell r="R157" t="str">
            <v>Biyoloji</v>
          </cell>
        </row>
        <row r="158">
          <cell r="C158">
            <v>266</v>
          </cell>
          <cell r="D158" t="str">
            <v>ZELİHA ATLIĞ</v>
          </cell>
          <cell r="R158" t="str">
            <v>Edebiyat</v>
          </cell>
        </row>
        <row r="159">
          <cell r="C159">
            <v>305</v>
          </cell>
          <cell r="D159" t="str">
            <v>ÖMER KALEM</v>
          </cell>
          <cell r="R159" t="str">
            <v>Fizik</v>
          </cell>
        </row>
        <row r="160">
          <cell r="C160">
            <v>408</v>
          </cell>
          <cell r="D160" t="str">
            <v>AYŞEGÜL YILDIRIM</v>
          </cell>
          <cell r="R160" t="str">
            <v>Geometri</v>
          </cell>
        </row>
        <row r="161">
          <cell r="C161">
            <v>432</v>
          </cell>
          <cell r="D161" t="str">
            <v>SENA ENSARİ</v>
          </cell>
          <cell r="R161" t="str">
            <v>İngilizce</v>
          </cell>
        </row>
        <row r="162">
          <cell r="C162">
            <v>457</v>
          </cell>
          <cell r="D162" t="str">
            <v>MUHAMMED MALİK DOĞAN</v>
          </cell>
          <cell r="R162" t="str">
            <v>Fizik</v>
          </cell>
        </row>
        <row r="163">
          <cell r="C163">
            <v>459</v>
          </cell>
          <cell r="D163" t="str">
            <v>YUSUF İNAN</v>
          </cell>
          <cell r="R163" t="str">
            <v>Matematik</v>
          </cell>
        </row>
        <row r="164">
          <cell r="C164">
            <v>487</v>
          </cell>
          <cell r="D164" t="str">
            <v>MEHMET DUZCUOSMANOĞ</v>
          </cell>
          <cell r="R164" t="str">
            <v>Kimya</v>
          </cell>
        </row>
        <row r="165">
          <cell r="C165">
            <v>500</v>
          </cell>
          <cell r="D165" t="str">
            <v>NURAY EMEKTAR</v>
          </cell>
          <cell r="R165" t="str">
            <v>Matematik</v>
          </cell>
        </row>
        <row r="166">
          <cell r="C166">
            <v>505</v>
          </cell>
          <cell r="D166" t="str">
            <v>ABDÜSSELAM YILDIZ</v>
          </cell>
          <cell r="R166" t="str">
            <v>Geometri</v>
          </cell>
        </row>
        <row r="167">
          <cell r="C167">
            <v>521</v>
          </cell>
          <cell r="D167" t="str">
            <v>BARIŞ USLU</v>
          </cell>
          <cell r="R167" t="str">
            <v>Fizik</v>
          </cell>
        </row>
        <row r="168">
          <cell r="C168">
            <v>531</v>
          </cell>
          <cell r="D168" t="str">
            <v>TURAN FURKAN TOPAK</v>
          </cell>
          <cell r="R168" t="str">
            <v>Edebiyat</v>
          </cell>
        </row>
        <row r="169">
          <cell r="C169">
            <v>535</v>
          </cell>
          <cell r="D169" t="str">
            <v>MELİH SEYİT HASTEKKEŞİN</v>
          </cell>
          <cell r="R169" t="str">
            <v>Matematik</v>
          </cell>
        </row>
        <row r="170">
          <cell r="C170">
            <v>542</v>
          </cell>
          <cell r="D170" t="str">
            <v>GÖKTUĞ KOCA</v>
          </cell>
          <cell r="R170" t="str">
            <v>Biyoloji</v>
          </cell>
        </row>
        <row r="171">
          <cell r="C171">
            <v>545</v>
          </cell>
          <cell r="D171" t="str">
            <v>ŞENAY GÜNAL</v>
          </cell>
        </row>
        <row r="172">
          <cell r="C172">
            <v>547</v>
          </cell>
          <cell r="D172" t="str">
            <v>HATİCE SOYSAL</v>
          </cell>
          <cell r="R172" t="str">
            <v>Kimya</v>
          </cell>
        </row>
        <row r="173">
          <cell r="C173">
            <v>563</v>
          </cell>
          <cell r="D173" t="str">
            <v>MUSTAFA KAYGISIZ</v>
          </cell>
          <cell r="R173" t="str">
            <v>Fizik</v>
          </cell>
        </row>
        <row r="174">
          <cell r="C174">
            <v>569</v>
          </cell>
          <cell r="D174" t="str">
            <v>KALENDER ERDOĞAN</v>
          </cell>
          <cell r="R174" t="str">
            <v>Matematik</v>
          </cell>
        </row>
        <row r="175">
          <cell r="C175">
            <v>572</v>
          </cell>
          <cell r="D175" t="str">
            <v>MELİKE YAĞAN</v>
          </cell>
          <cell r="R175" t="str">
            <v>İngilizce</v>
          </cell>
        </row>
        <row r="176">
          <cell r="C176">
            <v>579</v>
          </cell>
          <cell r="D176" t="str">
            <v>ÖMER ANIL POLAT</v>
          </cell>
          <cell r="R176" t="str">
            <v>Fizik</v>
          </cell>
        </row>
        <row r="177">
          <cell r="C177">
            <v>580</v>
          </cell>
          <cell r="D177" t="str">
            <v>ELİF YILMAZ</v>
          </cell>
          <cell r="R177" t="str">
            <v>İngilizce</v>
          </cell>
        </row>
        <row r="178">
          <cell r="C178">
            <v>590</v>
          </cell>
          <cell r="D178" t="str">
            <v>GÖKTÜRK FURKAN UZUNLU</v>
          </cell>
          <cell r="R178" t="str">
            <v>Biyoloji</v>
          </cell>
        </row>
        <row r="179">
          <cell r="C179">
            <v>593</v>
          </cell>
          <cell r="D179" t="str">
            <v>HASAN YÜKSEL</v>
          </cell>
          <cell r="R179" t="str">
            <v>İngilizce</v>
          </cell>
        </row>
        <row r="180">
          <cell r="C180">
            <v>603</v>
          </cell>
          <cell r="D180" t="str">
            <v>OĞUZHAN DURMUŞÇELEBİ</v>
          </cell>
          <cell r="R180" t="str">
            <v>Geometri</v>
          </cell>
        </row>
        <row r="181">
          <cell r="C181">
            <v>610</v>
          </cell>
          <cell r="D181" t="str">
            <v>MEHMET ALTAY GÜRBÜZ</v>
          </cell>
          <cell r="R181" t="str">
            <v>Geometri</v>
          </cell>
        </row>
      </sheetData>
      <sheetData sheetId="2">
        <row r="3">
          <cell r="C3">
            <v>19</v>
          </cell>
          <cell r="D3" t="str">
            <v>BURAK AĞINGİL</v>
          </cell>
          <cell r="P3" t="str">
            <v>Matematik</v>
          </cell>
        </row>
        <row r="4">
          <cell r="C4">
            <v>215</v>
          </cell>
          <cell r="D4" t="str">
            <v>METEHAN MEŞELİ</v>
          </cell>
          <cell r="P4" t="str">
            <v>Geometri</v>
          </cell>
        </row>
        <row r="5">
          <cell r="C5">
            <v>230</v>
          </cell>
          <cell r="D5" t="str">
            <v>GAMZE KARABULUT</v>
          </cell>
          <cell r="P5" t="str">
            <v>Tarih</v>
          </cell>
        </row>
        <row r="6">
          <cell r="C6">
            <v>316</v>
          </cell>
          <cell r="D6" t="str">
            <v>TUĞÇE TÜRKOĞLU</v>
          </cell>
          <cell r="P6" t="str">
            <v>Matematik</v>
          </cell>
        </row>
        <row r="7">
          <cell r="C7">
            <v>381</v>
          </cell>
          <cell r="D7" t="str">
            <v>SENA ÖZDEMİR</v>
          </cell>
          <cell r="P7" t="str">
            <v>Tarih</v>
          </cell>
        </row>
        <row r="8">
          <cell r="C8">
            <v>562</v>
          </cell>
          <cell r="D8" t="str">
            <v>AHMET CAN GÜRLEK</v>
          </cell>
          <cell r="P8" t="str">
            <v>Geometri</v>
          </cell>
        </row>
        <row r="9">
          <cell r="C9">
            <v>575</v>
          </cell>
          <cell r="D9" t="str">
            <v>ÖMER OSMAN BURAN</v>
          </cell>
          <cell r="P9" t="str">
            <v>Matematik</v>
          </cell>
        </row>
        <row r="10">
          <cell r="C10">
            <v>545</v>
          </cell>
          <cell r="D10" t="str">
            <v>ŞENAY GÜNAL</v>
          </cell>
          <cell r="P10" t="str">
            <v>Tarih</v>
          </cell>
        </row>
      </sheetData>
      <sheetData sheetId="3">
        <row r="3">
          <cell r="C3">
            <v>29</v>
          </cell>
          <cell r="D3" t="str">
            <v>MERVE YAĞMUR</v>
          </cell>
          <cell r="R3" t="str">
            <v>Geometri</v>
          </cell>
        </row>
        <row r="4">
          <cell r="C4">
            <v>59</v>
          </cell>
          <cell r="D4" t="str">
            <v>MERVE YILMAZ</v>
          </cell>
          <cell r="R4" t="str">
            <v>İnkılap</v>
          </cell>
        </row>
        <row r="5">
          <cell r="C5">
            <v>188</v>
          </cell>
          <cell r="D5" t="str">
            <v>ÇİLEM KARAMAN</v>
          </cell>
          <cell r="R5" t="str">
            <v>Fizik</v>
          </cell>
        </row>
        <row r="6">
          <cell r="C6">
            <v>189</v>
          </cell>
          <cell r="D6" t="str">
            <v>GÖKHAN ÇULFACI</v>
          </cell>
          <cell r="R6" t="str">
            <v>Fizik</v>
          </cell>
        </row>
        <row r="7">
          <cell r="C7">
            <v>191</v>
          </cell>
          <cell r="D7" t="str">
            <v>BURAK ODACI</v>
          </cell>
          <cell r="R7" t="str">
            <v>Edebiyat</v>
          </cell>
        </row>
        <row r="8">
          <cell r="C8">
            <v>193</v>
          </cell>
          <cell r="D8" t="str">
            <v>HÜRMET KÜÇÜKKATIRCI</v>
          </cell>
          <cell r="R8" t="str">
            <v>Geometri</v>
          </cell>
        </row>
        <row r="9">
          <cell r="C9">
            <v>201</v>
          </cell>
          <cell r="D9" t="str">
            <v>MUSTAFA KAHRAMAN</v>
          </cell>
          <cell r="R9" t="str">
            <v>Fizik</v>
          </cell>
        </row>
        <row r="10">
          <cell r="C10">
            <v>217</v>
          </cell>
          <cell r="D10" t="str">
            <v>HÜSEYİN BERK KUZU</v>
          </cell>
          <cell r="R10" t="str">
            <v>Fizik</v>
          </cell>
        </row>
        <row r="11">
          <cell r="C11">
            <v>227</v>
          </cell>
          <cell r="D11" t="str">
            <v>GÜLDENUR SOYLU</v>
          </cell>
          <cell r="R11" t="str">
            <v>Edebiyat</v>
          </cell>
        </row>
        <row r="12">
          <cell r="C12">
            <v>234</v>
          </cell>
          <cell r="D12" t="str">
            <v>EMRE AYDEMİR</v>
          </cell>
          <cell r="R12" t="str">
            <v>Fizik</v>
          </cell>
        </row>
        <row r="13">
          <cell r="C13">
            <v>238</v>
          </cell>
          <cell r="D13" t="str">
            <v>HARUN HAZAR BAHRAN</v>
          </cell>
          <cell r="R13" t="str">
            <v>Fizik</v>
          </cell>
        </row>
        <row r="14">
          <cell r="C14">
            <v>327</v>
          </cell>
          <cell r="D14" t="str">
            <v>ABDULLAH DELİCE</v>
          </cell>
          <cell r="R14" t="str">
            <v>Fizik</v>
          </cell>
        </row>
        <row r="15">
          <cell r="C15">
            <v>354</v>
          </cell>
          <cell r="D15" t="str">
            <v>MEHMET ERMAN</v>
          </cell>
          <cell r="R15" t="str">
            <v>Fizik</v>
          </cell>
        </row>
        <row r="16">
          <cell r="C16">
            <v>357</v>
          </cell>
          <cell r="D16" t="str">
            <v>FURKAN NEZİR KOÇ</v>
          </cell>
          <cell r="R16" t="str">
            <v>Kimya</v>
          </cell>
        </row>
        <row r="17">
          <cell r="C17">
            <v>361</v>
          </cell>
          <cell r="D17" t="str">
            <v>MUSTAFA BURAK KOÇYİĞİT</v>
          </cell>
          <cell r="R17" t="str">
            <v>Felsefe</v>
          </cell>
        </row>
        <row r="18">
          <cell r="C18">
            <v>365</v>
          </cell>
          <cell r="D18" t="str">
            <v>SELİN GÖKÇE ÖZ</v>
          </cell>
          <cell r="R18" t="str">
            <v>İnkılap</v>
          </cell>
        </row>
        <row r="19">
          <cell r="C19">
            <v>369</v>
          </cell>
          <cell r="D19" t="str">
            <v>KÜBRA EKİNCİ</v>
          </cell>
          <cell r="R19" t="str">
            <v>İnkılap</v>
          </cell>
        </row>
        <row r="20">
          <cell r="C20">
            <v>370</v>
          </cell>
          <cell r="D20" t="str">
            <v>OĞUZHAN TAŞ</v>
          </cell>
          <cell r="R20" t="str">
            <v>Fizik</v>
          </cell>
        </row>
        <row r="21">
          <cell r="C21">
            <v>373</v>
          </cell>
          <cell r="D21" t="str">
            <v>MUHAMMED SAİD AYDIN</v>
          </cell>
          <cell r="R21" t="str">
            <v>İngilizce</v>
          </cell>
        </row>
        <row r="22">
          <cell r="C22">
            <v>377</v>
          </cell>
          <cell r="D22" t="str">
            <v>MUSA ERSÖZLÜ</v>
          </cell>
          <cell r="R22" t="str">
            <v>Felsefe</v>
          </cell>
        </row>
        <row r="23">
          <cell r="C23">
            <v>393</v>
          </cell>
          <cell r="D23" t="str">
            <v>EMRE BATUHAN KENGER</v>
          </cell>
          <cell r="R23" t="str">
            <v>Geometri</v>
          </cell>
        </row>
        <row r="24">
          <cell r="C24">
            <v>397</v>
          </cell>
          <cell r="D24" t="str">
            <v>DİNEM SALI</v>
          </cell>
          <cell r="R24" t="str">
            <v>İnkılap</v>
          </cell>
        </row>
        <row r="25">
          <cell r="C25">
            <v>399</v>
          </cell>
          <cell r="D25" t="str">
            <v>ÖYKÜ SU SEZEN</v>
          </cell>
          <cell r="R25" t="str">
            <v>Dil ve Anl</v>
          </cell>
        </row>
        <row r="26">
          <cell r="C26">
            <v>402</v>
          </cell>
          <cell r="D26" t="str">
            <v>BEYZA KARAHÜSEYİN</v>
          </cell>
          <cell r="R26" t="str">
            <v>İnkılap</v>
          </cell>
        </row>
        <row r="27">
          <cell r="C27">
            <v>407</v>
          </cell>
          <cell r="D27" t="str">
            <v>GÜLSÜM AYŞE VAROL</v>
          </cell>
          <cell r="R27" t="str">
            <v>Felsefe</v>
          </cell>
        </row>
        <row r="28">
          <cell r="C28">
            <v>414</v>
          </cell>
          <cell r="D28" t="str">
            <v>BETÜL ATİK</v>
          </cell>
          <cell r="R28" t="str">
            <v>İnkılap</v>
          </cell>
        </row>
        <row r="29">
          <cell r="C29">
            <v>415</v>
          </cell>
          <cell r="D29" t="str">
            <v>CANAN ÖZÇELİK</v>
          </cell>
          <cell r="R29" t="str">
            <v>İnkılap</v>
          </cell>
        </row>
        <row r="30">
          <cell r="C30">
            <v>417</v>
          </cell>
          <cell r="D30" t="str">
            <v>EYYÜP MİRAÇ SARIGÜL</v>
          </cell>
          <cell r="R30" t="str">
            <v>Kimya</v>
          </cell>
        </row>
        <row r="31">
          <cell r="C31">
            <v>423</v>
          </cell>
          <cell r="D31" t="str">
            <v>BATUHAN DENİZ</v>
          </cell>
          <cell r="R31" t="str">
            <v>Fizik</v>
          </cell>
        </row>
        <row r="32">
          <cell r="C32">
            <v>425</v>
          </cell>
          <cell r="D32" t="str">
            <v>MÜESSER ÇOPUR</v>
          </cell>
          <cell r="R32" t="str">
            <v>İngilizce</v>
          </cell>
        </row>
        <row r="34">
          <cell r="C34">
            <v>80</v>
          </cell>
          <cell r="D34" t="str">
            <v>SEDANUR TEKİN</v>
          </cell>
          <cell r="R34" t="str">
            <v>Edebiyat</v>
          </cell>
        </row>
        <row r="35">
          <cell r="C35">
            <v>122</v>
          </cell>
          <cell r="D35" t="str">
            <v>CANER BEKTAŞ</v>
          </cell>
          <cell r="R35" t="str">
            <v>Edebiyat</v>
          </cell>
        </row>
        <row r="36">
          <cell r="C36">
            <v>182</v>
          </cell>
          <cell r="D36" t="str">
            <v>BURAK OĞULCAN SAYGILI</v>
          </cell>
          <cell r="R36" t="str">
            <v>Geometri</v>
          </cell>
        </row>
        <row r="37">
          <cell r="C37">
            <v>185</v>
          </cell>
          <cell r="D37" t="str">
            <v>KÜBRA ÖZDEMİR</v>
          </cell>
          <cell r="R37" t="str">
            <v>Fizik</v>
          </cell>
        </row>
        <row r="38">
          <cell r="C38">
            <v>187</v>
          </cell>
          <cell r="D38" t="str">
            <v>BİLGE ARSLAN</v>
          </cell>
          <cell r="R38" t="str">
            <v>Fizik</v>
          </cell>
        </row>
        <row r="39">
          <cell r="C39">
            <v>194</v>
          </cell>
          <cell r="D39" t="str">
            <v>HATİCE ŞEYMA MARAŞLI</v>
          </cell>
          <cell r="R39" t="str">
            <v>İnkılap</v>
          </cell>
        </row>
        <row r="40">
          <cell r="C40">
            <v>207</v>
          </cell>
          <cell r="D40" t="str">
            <v>EMRE HALICI</v>
          </cell>
          <cell r="R40" t="str">
            <v>Matematik</v>
          </cell>
        </row>
        <row r="41">
          <cell r="C41">
            <v>221</v>
          </cell>
          <cell r="D41" t="str">
            <v>ASLIHAN GÜNGÖRDÜ</v>
          </cell>
          <cell r="R41" t="str">
            <v>Fizik</v>
          </cell>
        </row>
        <row r="42">
          <cell r="C42">
            <v>226</v>
          </cell>
          <cell r="D42" t="str">
            <v>EDA JAN YILMAZ</v>
          </cell>
          <cell r="R42" t="str">
            <v>Fizik</v>
          </cell>
        </row>
        <row r="43">
          <cell r="C43">
            <v>228</v>
          </cell>
          <cell r="D43" t="str">
            <v>AHMET PARAK</v>
          </cell>
          <cell r="R43" t="str">
            <v>Geometri</v>
          </cell>
        </row>
        <row r="44">
          <cell r="C44">
            <v>239</v>
          </cell>
          <cell r="D44" t="str">
            <v>ÖMER FARUK ERSUNGUR</v>
          </cell>
          <cell r="R44" t="str">
            <v>Geometri</v>
          </cell>
        </row>
        <row r="45">
          <cell r="C45">
            <v>260</v>
          </cell>
          <cell r="D45" t="str">
            <v>FATİH EMRE ŞANVERDİ</v>
          </cell>
          <cell r="R45" t="str">
            <v>Fizik</v>
          </cell>
        </row>
        <row r="46">
          <cell r="C46">
            <v>322</v>
          </cell>
          <cell r="D46" t="str">
            <v>Ebru ALTINER</v>
          </cell>
          <cell r="R46" t="str">
            <v>Fizik</v>
          </cell>
        </row>
        <row r="47">
          <cell r="C47">
            <v>340</v>
          </cell>
          <cell r="D47" t="str">
            <v>SÜMEYYE YILDIZ</v>
          </cell>
          <cell r="R47" t="str">
            <v>Fizik</v>
          </cell>
        </row>
        <row r="48">
          <cell r="C48">
            <v>345</v>
          </cell>
          <cell r="D48" t="str">
            <v>MUSA KILIÇ</v>
          </cell>
          <cell r="R48" t="str">
            <v>İngilizce</v>
          </cell>
        </row>
        <row r="49">
          <cell r="C49">
            <v>351</v>
          </cell>
          <cell r="D49" t="str">
            <v>KÜBRA ÇAYLI</v>
          </cell>
          <cell r="R49" t="str">
            <v>Fizik</v>
          </cell>
        </row>
        <row r="50">
          <cell r="C50">
            <v>355</v>
          </cell>
          <cell r="D50" t="str">
            <v>SAFİYE FİGEN</v>
          </cell>
          <cell r="R50" t="str">
            <v>Fizik</v>
          </cell>
        </row>
        <row r="51">
          <cell r="C51">
            <v>356</v>
          </cell>
          <cell r="D51" t="str">
            <v>MERVE KADIOĞLUGİL</v>
          </cell>
          <cell r="R51" t="str">
            <v>İngilizce</v>
          </cell>
        </row>
        <row r="52">
          <cell r="C52">
            <v>366</v>
          </cell>
          <cell r="D52" t="str">
            <v>MÜGE ERSAYDI</v>
          </cell>
          <cell r="R52" t="str">
            <v>Geometri</v>
          </cell>
        </row>
        <row r="53">
          <cell r="C53">
            <v>375</v>
          </cell>
          <cell r="D53" t="str">
            <v>SEVİM HANÇER</v>
          </cell>
          <cell r="R53" t="str">
            <v>İngilizce</v>
          </cell>
        </row>
        <row r="54">
          <cell r="C54">
            <v>380</v>
          </cell>
          <cell r="D54" t="str">
            <v>ESMA EMRE</v>
          </cell>
          <cell r="R54" t="str">
            <v>Fizik</v>
          </cell>
        </row>
        <row r="55">
          <cell r="C55">
            <v>400</v>
          </cell>
          <cell r="D55" t="str">
            <v>MÜCAHİD ÜSTÜN</v>
          </cell>
          <cell r="R55" t="str">
            <v>İngilizce</v>
          </cell>
        </row>
        <row r="56">
          <cell r="C56">
            <v>419</v>
          </cell>
          <cell r="D56" t="str">
            <v>ÖZGE ÖZGER</v>
          </cell>
          <cell r="R56" t="str">
            <v>Geometri</v>
          </cell>
        </row>
        <row r="57">
          <cell r="C57">
            <v>421</v>
          </cell>
          <cell r="D57" t="str">
            <v>TOLGA KARPUZ</v>
          </cell>
          <cell r="R57" t="str">
            <v>Geometri</v>
          </cell>
        </row>
        <row r="58">
          <cell r="C58">
            <v>424</v>
          </cell>
          <cell r="D58" t="str">
            <v>FATMANUR AKSÖZ</v>
          </cell>
          <cell r="R58" t="str">
            <v>Fizik</v>
          </cell>
        </row>
        <row r="59">
          <cell r="C59">
            <v>426</v>
          </cell>
          <cell r="D59" t="str">
            <v>DİDEM HAZAL KARACA</v>
          </cell>
          <cell r="R59" t="str">
            <v>Fizik</v>
          </cell>
        </row>
        <row r="60">
          <cell r="C60">
            <v>433</v>
          </cell>
          <cell r="D60" t="str">
            <v>OĞUZHAN DENİZ TAŞCI</v>
          </cell>
          <cell r="R60" t="str">
            <v>Geometri</v>
          </cell>
        </row>
        <row r="61">
          <cell r="C61">
            <v>439</v>
          </cell>
          <cell r="D61" t="str">
            <v>FURKAN EMİN ÖZÇİNİ</v>
          </cell>
          <cell r="R61" t="str">
            <v>Matematik</v>
          </cell>
        </row>
        <row r="62">
          <cell r="C62">
            <v>442</v>
          </cell>
          <cell r="D62" t="str">
            <v>MERVE NUR KILIÇ</v>
          </cell>
          <cell r="R62" t="str">
            <v>İngilizce</v>
          </cell>
        </row>
        <row r="63">
          <cell r="C63">
            <v>445</v>
          </cell>
          <cell r="D63" t="str">
            <v>MEHMET KÜTAHNECİ</v>
          </cell>
          <cell r="R63" t="str">
            <v>İngilizce</v>
          </cell>
        </row>
        <row r="65">
          <cell r="C65">
            <v>114</v>
          </cell>
          <cell r="D65" t="str">
            <v>FURKAN YILMAZ</v>
          </cell>
          <cell r="R65" t="str">
            <v>Geometri</v>
          </cell>
        </row>
        <row r="66">
          <cell r="C66">
            <v>150</v>
          </cell>
          <cell r="D66" t="str">
            <v>MERT ÇOKÇA</v>
          </cell>
          <cell r="R66" t="str">
            <v>Fizik</v>
          </cell>
        </row>
        <row r="67">
          <cell r="C67">
            <v>197</v>
          </cell>
          <cell r="D67" t="str">
            <v>SEDA SOLMAZ</v>
          </cell>
          <cell r="R67" t="str">
            <v>Fizik</v>
          </cell>
        </row>
        <row r="68">
          <cell r="C68">
            <v>205</v>
          </cell>
          <cell r="D68" t="str">
            <v>MERVE KILIÇ</v>
          </cell>
          <cell r="R68" t="str">
            <v>Fizik</v>
          </cell>
        </row>
        <row r="69">
          <cell r="C69">
            <v>210</v>
          </cell>
          <cell r="D69" t="str">
            <v>AYŞENUR KARAÇAM</v>
          </cell>
          <cell r="R69" t="str">
            <v>Geometri</v>
          </cell>
        </row>
        <row r="70">
          <cell r="C70">
            <v>219</v>
          </cell>
          <cell r="D70" t="str">
            <v>ÖMER FURKAN ŞAHİN</v>
          </cell>
          <cell r="R70" t="str">
            <v>Edebiyat</v>
          </cell>
        </row>
        <row r="71">
          <cell r="C71">
            <v>231</v>
          </cell>
          <cell r="D71" t="str">
            <v>FATMA BEŞLER</v>
          </cell>
          <cell r="R71" t="str">
            <v>İngilizce</v>
          </cell>
        </row>
        <row r="72">
          <cell r="C72">
            <v>233</v>
          </cell>
          <cell r="D72" t="str">
            <v>EREN ORHAN</v>
          </cell>
          <cell r="R72" t="str">
            <v>İngilizce</v>
          </cell>
        </row>
        <row r="73">
          <cell r="C73">
            <v>255</v>
          </cell>
          <cell r="D73" t="str">
            <v>KÜBRA ÖZÇANDIR</v>
          </cell>
          <cell r="R73" t="str">
            <v>Fizik</v>
          </cell>
        </row>
        <row r="74">
          <cell r="C74">
            <v>318</v>
          </cell>
          <cell r="D74" t="str">
            <v>MESUT ÜLKEN</v>
          </cell>
          <cell r="R74" t="str">
            <v>Geometri</v>
          </cell>
        </row>
        <row r="75">
          <cell r="C75">
            <v>319</v>
          </cell>
          <cell r="D75" t="str">
            <v>ALİ KAYALI</v>
          </cell>
          <cell r="R75" t="str">
            <v>Geometri</v>
          </cell>
        </row>
        <row r="76">
          <cell r="C76">
            <v>324</v>
          </cell>
          <cell r="D76" t="str">
            <v>ORHAN TURAN</v>
          </cell>
          <cell r="R76" t="str">
            <v>İngilizce</v>
          </cell>
        </row>
        <row r="77">
          <cell r="C77">
            <v>333</v>
          </cell>
          <cell r="D77" t="str">
            <v>MERVE GÜL ULU</v>
          </cell>
          <cell r="R77" t="str">
            <v>İngilizce</v>
          </cell>
        </row>
        <row r="78">
          <cell r="C78">
            <v>353</v>
          </cell>
          <cell r="D78" t="str">
            <v>EDA GÖK</v>
          </cell>
          <cell r="R78" t="str">
            <v>Dil ve Anl.</v>
          </cell>
        </row>
        <row r="79">
          <cell r="C79">
            <v>358</v>
          </cell>
          <cell r="D79" t="str">
            <v>HÜSEYİN DİKİCİ</v>
          </cell>
          <cell r="R79" t="str">
            <v>Fizik</v>
          </cell>
        </row>
        <row r="80">
          <cell r="C80">
            <v>359</v>
          </cell>
          <cell r="D80" t="str">
            <v>MAKBULE GÖZKENÇ</v>
          </cell>
          <cell r="R80" t="str">
            <v>Fizik</v>
          </cell>
        </row>
        <row r="81">
          <cell r="C81">
            <v>362</v>
          </cell>
          <cell r="D81" t="str">
            <v>MUHAMMET NAVRUZ</v>
          </cell>
          <cell r="R81" t="str">
            <v>Biyoloji</v>
          </cell>
        </row>
        <row r="82">
          <cell r="C82">
            <v>367</v>
          </cell>
          <cell r="D82" t="str">
            <v>HATİCE SARIOĞLU</v>
          </cell>
          <cell r="R82" t="str">
            <v>Geometri</v>
          </cell>
        </row>
        <row r="83">
          <cell r="C83">
            <v>371</v>
          </cell>
          <cell r="D83" t="str">
            <v>SEZER KILIÇ</v>
          </cell>
          <cell r="R83" t="str">
            <v>İngilizce</v>
          </cell>
        </row>
        <row r="84">
          <cell r="C84">
            <v>376</v>
          </cell>
          <cell r="D84" t="str">
            <v>FURKAN KIZILTOPRAK</v>
          </cell>
          <cell r="R84" t="str">
            <v>Edebiyat</v>
          </cell>
        </row>
        <row r="85">
          <cell r="C85">
            <v>382</v>
          </cell>
          <cell r="D85" t="str">
            <v>DİLAY YAVUZ</v>
          </cell>
          <cell r="R85" t="str">
            <v>Geometri</v>
          </cell>
        </row>
        <row r="86">
          <cell r="C86">
            <v>383</v>
          </cell>
          <cell r="D86" t="str">
            <v>ENES YILDIZ</v>
          </cell>
          <cell r="R86" t="str">
            <v>Edebiyat</v>
          </cell>
        </row>
        <row r="87">
          <cell r="C87">
            <v>386</v>
          </cell>
          <cell r="D87" t="str">
            <v>ÖZGE ÖZEL</v>
          </cell>
          <cell r="R87" t="str">
            <v>Edebiyat</v>
          </cell>
        </row>
        <row r="88">
          <cell r="C88">
            <v>392</v>
          </cell>
          <cell r="D88" t="str">
            <v>SELVET AKKAPLAN</v>
          </cell>
          <cell r="R88" t="str">
            <v>Fizik</v>
          </cell>
        </row>
        <row r="89">
          <cell r="C89">
            <v>394</v>
          </cell>
          <cell r="D89" t="str">
            <v>MUHAMMED ÇAĞRI POLAT</v>
          </cell>
          <cell r="R89" t="str">
            <v>Matematik</v>
          </cell>
        </row>
        <row r="90">
          <cell r="C90">
            <v>428</v>
          </cell>
          <cell r="D90" t="str">
            <v>KADRİYE ÇADIRCI</v>
          </cell>
          <cell r="R90" t="str">
            <v>Dil ve Anl.</v>
          </cell>
        </row>
        <row r="91">
          <cell r="C91">
            <v>458</v>
          </cell>
          <cell r="D91" t="str">
            <v>MEHMET BUĞRA HANÇERLİOĞLU</v>
          </cell>
          <cell r="R91" t="str">
            <v>İngilizce</v>
          </cell>
        </row>
        <row r="92">
          <cell r="C92">
            <v>478</v>
          </cell>
          <cell r="D92" t="str">
            <v>MELTEM KÜBRA ÜSTÜNBAŞ</v>
          </cell>
          <cell r="R92" t="str">
            <v>Fizik</v>
          </cell>
        </row>
        <row r="93">
          <cell r="D93" t="str">
            <v>Gökhan ERZİN</v>
          </cell>
          <cell r="R93" t="str">
            <v>Fizik</v>
          </cell>
        </row>
        <row r="94">
          <cell r="D94" t="str">
            <v>Ersen KOZAN</v>
          </cell>
          <cell r="R94" t="str">
            <v>İnkılap</v>
          </cell>
        </row>
        <row r="96">
          <cell r="C96">
            <v>1</v>
          </cell>
          <cell r="D96" t="str">
            <v>ONUR SAMED YEŞİLTAŞ</v>
          </cell>
          <cell r="R96" t="str">
            <v>Geometri</v>
          </cell>
        </row>
        <row r="97">
          <cell r="C97">
            <v>13</v>
          </cell>
          <cell r="D97" t="str">
            <v>AYŞE NUR PALUT</v>
          </cell>
          <cell r="R97" t="str">
            <v>Matematik</v>
          </cell>
        </row>
        <row r="98">
          <cell r="C98">
            <v>26</v>
          </cell>
          <cell r="D98" t="str">
            <v>SAİD BURAK SEYFİ</v>
          </cell>
          <cell r="R98" t="str">
            <v>Geometri</v>
          </cell>
        </row>
        <row r="99">
          <cell r="C99">
            <v>149</v>
          </cell>
          <cell r="D99" t="str">
            <v>BEKİR BÜYÜKÇELİK</v>
          </cell>
          <cell r="R99" t="str">
            <v>Geometri</v>
          </cell>
        </row>
        <row r="100">
          <cell r="C100">
            <v>170</v>
          </cell>
          <cell r="D100" t="str">
            <v>YUSUF AYDIN</v>
          </cell>
          <cell r="R100" t="str">
            <v>Geometri</v>
          </cell>
        </row>
        <row r="101">
          <cell r="C101">
            <v>180</v>
          </cell>
          <cell r="D101" t="str">
            <v>CANSU ZEYNEP KARTAL</v>
          </cell>
          <cell r="R101" t="str">
            <v>Fizik</v>
          </cell>
        </row>
        <row r="102">
          <cell r="C102">
            <v>195</v>
          </cell>
          <cell r="D102" t="str">
            <v>MEHMET KILIÇ</v>
          </cell>
          <cell r="R102" t="str">
            <v>Edebiyat</v>
          </cell>
        </row>
        <row r="103">
          <cell r="C103">
            <v>214</v>
          </cell>
          <cell r="D103" t="str">
            <v>İBRAHİM GÜNGEN</v>
          </cell>
          <cell r="R103" t="str">
            <v>İngilizce</v>
          </cell>
        </row>
        <row r="104">
          <cell r="C104">
            <v>218</v>
          </cell>
          <cell r="D104" t="str">
            <v>MEFTUNE UYAR</v>
          </cell>
          <cell r="R104" t="str">
            <v>İngilizce</v>
          </cell>
        </row>
        <row r="105">
          <cell r="C105">
            <v>224</v>
          </cell>
          <cell r="D105" t="str">
            <v>EFECAN ERKİLET</v>
          </cell>
          <cell r="R105" t="str">
            <v>Geometri</v>
          </cell>
        </row>
        <row r="106">
          <cell r="C106">
            <v>229</v>
          </cell>
          <cell r="D106" t="str">
            <v>MUALLA İNCİALAN</v>
          </cell>
          <cell r="R106" t="str">
            <v>Dil ve Anl.</v>
          </cell>
        </row>
        <row r="107">
          <cell r="C107">
            <v>256</v>
          </cell>
          <cell r="D107" t="str">
            <v>NAVRUZ NUR ALDEMİR</v>
          </cell>
          <cell r="R107" t="str">
            <v>Fizik</v>
          </cell>
        </row>
        <row r="108">
          <cell r="C108">
            <v>346</v>
          </cell>
          <cell r="D108" t="str">
            <v>BUSE NAZ ÇANDIR</v>
          </cell>
          <cell r="R108" t="str">
            <v>Fizik</v>
          </cell>
        </row>
        <row r="109">
          <cell r="C109">
            <v>347</v>
          </cell>
          <cell r="D109" t="str">
            <v>AHMET ARAL</v>
          </cell>
          <cell r="R109" t="str">
            <v>Geometri</v>
          </cell>
        </row>
        <row r="110">
          <cell r="C110">
            <v>348</v>
          </cell>
          <cell r="D110" t="str">
            <v>HASGÜL YEŞİLYURT</v>
          </cell>
          <cell r="R110" t="str">
            <v>Dil ve Anl.</v>
          </cell>
        </row>
        <row r="111">
          <cell r="C111">
            <v>350</v>
          </cell>
          <cell r="D111" t="str">
            <v>CANER CAMBAZ</v>
          </cell>
          <cell r="R111" t="str">
            <v>Fizik</v>
          </cell>
        </row>
        <row r="112">
          <cell r="C112">
            <v>360</v>
          </cell>
          <cell r="D112" t="str">
            <v>MEHMET EMRE KARACABEY</v>
          </cell>
          <cell r="R112" t="str">
            <v>İngilizce</v>
          </cell>
        </row>
        <row r="113">
          <cell r="C113">
            <v>384</v>
          </cell>
          <cell r="D113" t="str">
            <v>OĞUZHAN ÜNSAL</v>
          </cell>
          <cell r="R113" t="str">
            <v>İngilizce</v>
          </cell>
        </row>
        <row r="114">
          <cell r="C114">
            <v>388</v>
          </cell>
          <cell r="D114" t="str">
            <v>MUSTAFA ARMUT</v>
          </cell>
          <cell r="R114" t="str">
            <v>Matematik</v>
          </cell>
        </row>
        <row r="115">
          <cell r="C115">
            <v>390</v>
          </cell>
          <cell r="D115" t="str">
            <v>HANDE SAĞLAM</v>
          </cell>
          <cell r="R115" t="str">
            <v>Matematik</v>
          </cell>
        </row>
        <row r="116">
          <cell r="C116">
            <v>396</v>
          </cell>
          <cell r="D116" t="str">
            <v>NİMET AKKAYA</v>
          </cell>
          <cell r="R116" t="str">
            <v>İngilizce</v>
          </cell>
        </row>
        <row r="117">
          <cell r="C117">
            <v>398</v>
          </cell>
          <cell r="D117" t="str">
            <v>KÜBRA YILDIRIM</v>
          </cell>
          <cell r="R117" t="str">
            <v>Geometri</v>
          </cell>
        </row>
        <row r="118">
          <cell r="C118">
            <v>416</v>
          </cell>
          <cell r="D118" t="str">
            <v>MERVE YALÇIN</v>
          </cell>
          <cell r="R118" t="str">
            <v>Matematik</v>
          </cell>
        </row>
        <row r="119">
          <cell r="C119">
            <v>420</v>
          </cell>
          <cell r="D119" t="str">
            <v>MEDİNE SİNEM ÖZYÜREK</v>
          </cell>
          <cell r="R119" t="str">
            <v>Felsefe</v>
          </cell>
        </row>
        <row r="120">
          <cell r="C120">
            <v>429</v>
          </cell>
          <cell r="D120" t="str">
            <v>METE KAAN KARACA</v>
          </cell>
          <cell r="R120" t="str">
            <v>Matematik</v>
          </cell>
        </row>
        <row r="121">
          <cell r="C121">
            <v>434</v>
          </cell>
          <cell r="D121" t="str">
            <v>AYSİMA UĞURLU</v>
          </cell>
          <cell r="R121" t="str">
            <v>İngilizce</v>
          </cell>
        </row>
        <row r="122">
          <cell r="C122">
            <v>438</v>
          </cell>
          <cell r="D122" t="str">
            <v>ÖZDE AFŞAR</v>
          </cell>
          <cell r="R122" t="str">
            <v>Dil ve Anl.</v>
          </cell>
        </row>
        <row r="123">
          <cell r="C123">
            <v>444</v>
          </cell>
          <cell r="D123" t="str">
            <v>AHMET FURKAN YÜCEL</v>
          </cell>
          <cell r="R123" t="str">
            <v>Geometri</v>
          </cell>
        </row>
        <row r="124">
          <cell r="C124">
            <v>448</v>
          </cell>
          <cell r="D124" t="str">
            <v>HABİBE NUR KOÇAK</v>
          </cell>
          <cell r="R124" t="str">
            <v>İngilizce</v>
          </cell>
        </row>
        <row r="125">
          <cell r="C125">
            <v>451</v>
          </cell>
          <cell r="D125" t="str">
            <v>MERYEM CANAN DURAK</v>
          </cell>
          <cell r="R125" t="str">
            <v>İngilizce</v>
          </cell>
        </row>
        <row r="127">
          <cell r="C127">
            <v>3</v>
          </cell>
          <cell r="D127" t="str">
            <v>FURKAN COŞKUN</v>
          </cell>
          <cell r="R127" t="str">
            <v>Fizik</v>
          </cell>
        </row>
        <row r="128">
          <cell r="C128">
            <v>11</v>
          </cell>
          <cell r="D128" t="str">
            <v>HÜSEYİN YİĞİTOĞLU</v>
          </cell>
          <cell r="R128" t="str">
            <v>Fizik</v>
          </cell>
        </row>
        <row r="129">
          <cell r="C129">
            <v>141</v>
          </cell>
          <cell r="D129" t="str">
            <v>MUSTAFA AYVAZOĞLU</v>
          </cell>
          <cell r="R129" t="str">
            <v>İnkılap</v>
          </cell>
        </row>
        <row r="130">
          <cell r="C130">
            <v>147</v>
          </cell>
          <cell r="D130" t="str">
            <v>AHMET YAVUZ KARAHAN</v>
          </cell>
          <cell r="R130" t="str">
            <v>Matematik</v>
          </cell>
        </row>
        <row r="131">
          <cell r="C131">
            <v>162</v>
          </cell>
          <cell r="D131" t="str">
            <v>NECLA HARMAN</v>
          </cell>
          <cell r="R131" t="str">
            <v>Geometri</v>
          </cell>
        </row>
        <row r="132">
          <cell r="C132">
            <v>192</v>
          </cell>
          <cell r="D132" t="str">
            <v>PELİN ÇAĞLAR</v>
          </cell>
          <cell r="R132" t="str">
            <v>İngilizce</v>
          </cell>
        </row>
        <row r="133">
          <cell r="C133">
            <v>199</v>
          </cell>
          <cell r="D133" t="str">
            <v>KÜBRA NUR İŞÇİ</v>
          </cell>
          <cell r="R133" t="str">
            <v>Geometri</v>
          </cell>
        </row>
        <row r="134">
          <cell r="C134">
            <v>202</v>
          </cell>
          <cell r="D134" t="str">
            <v>ŞEYMA SELEN AYDEMİR</v>
          </cell>
          <cell r="R134" t="str">
            <v>Geometri</v>
          </cell>
        </row>
        <row r="135">
          <cell r="C135">
            <v>211</v>
          </cell>
          <cell r="D135" t="str">
            <v>HAMZA KARAKILIÇ</v>
          </cell>
          <cell r="R135" t="str">
            <v>İngilizce</v>
          </cell>
        </row>
        <row r="136">
          <cell r="C136">
            <v>212</v>
          </cell>
          <cell r="D136" t="str">
            <v>FATMA BETÜL GÖKSÜN</v>
          </cell>
          <cell r="R136" t="str">
            <v>Geometri</v>
          </cell>
        </row>
        <row r="137">
          <cell r="C137">
            <v>220</v>
          </cell>
          <cell r="D137" t="str">
            <v>ALPEREN ÜNALAN</v>
          </cell>
          <cell r="R137" t="str">
            <v>Fizik</v>
          </cell>
        </row>
        <row r="138">
          <cell r="C138">
            <v>222</v>
          </cell>
          <cell r="D138" t="str">
            <v>ŞEBNEM USLU</v>
          </cell>
          <cell r="R138" t="str">
            <v>İngilizce</v>
          </cell>
        </row>
        <row r="139">
          <cell r="C139">
            <v>235</v>
          </cell>
          <cell r="D139" t="str">
            <v>GÜPSE CANPOLAT</v>
          </cell>
          <cell r="R139" t="str">
            <v>Kimya</v>
          </cell>
        </row>
        <row r="140">
          <cell r="C140">
            <v>236</v>
          </cell>
          <cell r="D140" t="str">
            <v>EMİNE ALTIN ŞANLI</v>
          </cell>
          <cell r="R140" t="str">
            <v>Geometri</v>
          </cell>
        </row>
        <row r="141">
          <cell r="C141">
            <v>237</v>
          </cell>
          <cell r="D141" t="str">
            <v>ADEM KAYGISIZ</v>
          </cell>
          <cell r="R141" t="str">
            <v>İngilizce</v>
          </cell>
        </row>
        <row r="142">
          <cell r="C142">
            <v>339</v>
          </cell>
          <cell r="D142" t="str">
            <v>MERVE BAYAR</v>
          </cell>
          <cell r="R142" t="str">
            <v>Fizik</v>
          </cell>
        </row>
        <row r="143">
          <cell r="C143">
            <v>374</v>
          </cell>
          <cell r="D143" t="str">
            <v>FATMA FULDAN ERDOĞAN</v>
          </cell>
          <cell r="R143" t="str">
            <v>Fizik</v>
          </cell>
        </row>
        <row r="144">
          <cell r="C144">
            <v>391</v>
          </cell>
          <cell r="D144" t="str">
            <v>ADEM SINAĞ</v>
          </cell>
          <cell r="R144" t="str">
            <v>İngilizce</v>
          </cell>
        </row>
        <row r="145">
          <cell r="C145">
            <v>395</v>
          </cell>
          <cell r="D145" t="str">
            <v>MERVEHATUN BOYRAZ</v>
          </cell>
          <cell r="R145" t="str">
            <v>İngilizce</v>
          </cell>
        </row>
        <row r="146">
          <cell r="C146">
            <v>401</v>
          </cell>
          <cell r="D146" t="str">
            <v>ABDURRAHİM FURKAN BERBERO</v>
          </cell>
          <cell r="R146" t="str">
            <v>İngilizce</v>
          </cell>
        </row>
        <row r="147">
          <cell r="C147">
            <v>403</v>
          </cell>
          <cell r="D147" t="str">
            <v>BERNA ULUÇAY</v>
          </cell>
          <cell r="R147" t="str">
            <v>Kimya</v>
          </cell>
        </row>
        <row r="148">
          <cell r="C148">
            <v>404</v>
          </cell>
          <cell r="D148" t="str">
            <v>MEHMET DENİZ ERTÜZ</v>
          </cell>
          <cell r="R148" t="str">
            <v>Geometri</v>
          </cell>
        </row>
        <row r="149">
          <cell r="C149">
            <v>411</v>
          </cell>
          <cell r="D149" t="str">
            <v>ALPER METE AVŞAROĞLU</v>
          </cell>
          <cell r="R149" t="str">
            <v>İngilizce</v>
          </cell>
        </row>
        <row r="150">
          <cell r="C150">
            <v>436</v>
          </cell>
          <cell r="D150" t="str">
            <v>YASİN KAAN KAYA</v>
          </cell>
          <cell r="R150" t="str">
            <v>Fizik</v>
          </cell>
        </row>
        <row r="151">
          <cell r="C151">
            <v>447</v>
          </cell>
          <cell r="D151" t="str">
            <v>ESRA GÜN</v>
          </cell>
          <cell r="R151" t="str">
            <v>Kimya</v>
          </cell>
        </row>
        <row r="152">
          <cell r="C152">
            <v>449</v>
          </cell>
          <cell r="D152" t="str">
            <v>TURAN BAYAT</v>
          </cell>
          <cell r="R152" t="str">
            <v>Fizik</v>
          </cell>
        </row>
        <row r="153">
          <cell r="C153">
            <v>631</v>
          </cell>
          <cell r="D153" t="str">
            <v>M.EMRE SAY</v>
          </cell>
          <cell r="R153" t="str">
            <v>İngilizce</v>
          </cell>
        </row>
        <row r="154">
          <cell r="C154">
            <v>634</v>
          </cell>
          <cell r="D154" t="str">
            <v>R. EMİR GÜPGÜPOĞLU</v>
          </cell>
          <cell r="R154" t="str">
            <v>Matematik</v>
          </cell>
        </row>
        <row r="155">
          <cell r="C155">
            <v>635</v>
          </cell>
          <cell r="D155" t="str">
            <v>H. BURAK DEDEOĞLU</v>
          </cell>
          <cell r="R155" t="str">
            <v>Geometri</v>
          </cell>
        </row>
        <row r="156">
          <cell r="C156">
            <v>636</v>
          </cell>
          <cell r="D156" t="str">
            <v>ELMAS MUR</v>
          </cell>
          <cell r="R156" t="str">
            <v>İngilizce</v>
          </cell>
        </row>
      </sheetData>
      <sheetData sheetId="4">
        <row r="3">
          <cell r="C3">
            <v>181</v>
          </cell>
          <cell r="D3" t="str">
            <v>CUMHUR ŞENAVCI</v>
          </cell>
          <cell r="Q3" t="str">
            <v>Felsefe</v>
          </cell>
        </row>
        <row r="4">
          <cell r="C4">
            <v>206</v>
          </cell>
          <cell r="D4" t="str">
            <v>SÜLEYMAN ŞİGAN</v>
          </cell>
          <cell r="Q4" t="str">
            <v>Geometri</v>
          </cell>
        </row>
        <row r="5">
          <cell r="C5">
            <v>254</v>
          </cell>
          <cell r="D5" t="str">
            <v>BEYZA İĞDECİ</v>
          </cell>
          <cell r="Q5" t="str">
            <v>Matematik</v>
          </cell>
        </row>
        <row r="6">
          <cell r="C6">
            <v>278</v>
          </cell>
          <cell r="D6" t="str">
            <v>NAMIK KEMAL ÇELİKADAM</v>
          </cell>
          <cell r="Q6" t="str">
            <v>Matematik</v>
          </cell>
        </row>
        <row r="7">
          <cell r="C7">
            <v>418</v>
          </cell>
          <cell r="D7" t="str">
            <v>EREN UZUNHİSARCIKLI</v>
          </cell>
          <cell r="Q7" t="str">
            <v>Edebiyat</v>
          </cell>
        </row>
        <row r="8">
          <cell r="C8">
            <v>431</v>
          </cell>
          <cell r="D8" t="str">
            <v>MUTEBER MERVE KAPLAN</v>
          </cell>
          <cell r="Q8" t="str">
            <v>Geometri</v>
          </cell>
        </row>
        <row r="9">
          <cell r="C9">
            <v>437</v>
          </cell>
          <cell r="D9" t="str">
            <v>MUHAMMED SEYİT İMİR</v>
          </cell>
          <cell r="Q9" t="str">
            <v>Geometri</v>
          </cell>
        </row>
        <row r="10">
          <cell r="C10">
            <v>465</v>
          </cell>
          <cell r="D10" t="str">
            <v>MERVE ŞAHİN</v>
          </cell>
          <cell r="Q10" t="str">
            <v>İngilizce</v>
          </cell>
        </row>
        <row r="11">
          <cell r="C11">
            <v>637</v>
          </cell>
          <cell r="D11" t="str">
            <v>SADULLAH SERTAÇ SAYER</v>
          </cell>
          <cell r="Q11" t="str">
            <v>Matematik</v>
          </cell>
        </row>
        <row r="12">
          <cell r="C12">
            <v>638</v>
          </cell>
          <cell r="D12" t="str">
            <v>ŞEYMA BARIŞKAN</v>
          </cell>
          <cell r="Q12" t="str">
            <v>İngilizce</v>
          </cell>
        </row>
        <row r="13">
          <cell r="C13">
            <v>639</v>
          </cell>
          <cell r="D13" t="str">
            <v>ENES TEMİR</v>
          </cell>
          <cell r="Q13" t="str">
            <v>İngilizce</v>
          </cell>
        </row>
        <row r="14">
          <cell r="C14">
            <v>641</v>
          </cell>
          <cell r="D14" t="str">
            <v>BUKAN KOÇYİĞİT</v>
          </cell>
          <cell r="Q14" t="str">
            <v>Matematik</v>
          </cell>
        </row>
        <row r="15">
          <cell r="C15">
            <v>642</v>
          </cell>
          <cell r="D15" t="str">
            <v>YAĞMUR POLAT</v>
          </cell>
          <cell r="Q15" t="str">
            <v>Felsefe</v>
          </cell>
        </row>
        <row r="16">
          <cell r="C16">
            <v>643</v>
          </cell>
          <cell r="D16" t="str">
            <v>HÜSEYİN YAĞAN</v>
          </cell>
          <cell r="Q16" t="str">
            <v>Edebiyat</v>
          </cell>
        </row>
        <row r="17">
          <cell r="C17">
            <v>644</v>
          </cell>
          <cell r="D17" t="str">
            <v>TUNAHAN ALTUN</v>
          </cell>
          <cell r="Q17" t="str">
            <v>Edebiyat</v>
          </cell>
        </row>
        <row r="18">
          <cell r="C18">
            <v>645</v>
          </cell>
          <cell r="D18" t="str">
            <v>BURCU DİLEKLİ</v>
          </cell>
          <cell r="Q18" t="str">
            <v>İngilizce</v>
          </cell>
        </row>
        <row r="19">
          <cell r="C19">
            <v>646</v>
          </cell>
          <cell r="D19" t="str">
            <v>HARUN DUMLU</v>
          </cell>
          <cell r="Q19" t="str">
            <v>Matematik</v>
          </cell>
        </row>
        <row r="20">
          <cell r="C20">
            <v>647</v>
          </cell>
          <cell r="D20" t="str">
            <v>VOLKAN ALTUNER</v>
          </cell>
          <cell r="Q20" t="str">
            <v>İngilizce</v>
          </cell>
        </row>
        <row r="21">
          <cell r="C21">
            <v>648</v>
          </cell>
          <cell r="D21" t="str">
            <v>YAŞAR TUĞRUL ERCAN</v>
          </cell>
          <cell r="Q21" t="str">
            <v>Matematik</v>
          </cell>
        </row>
        <row r="22">
          <cell r="C22">
            <v>652</v>
          </cell>
          <cell r="D22" t="str">
            <v>ÖMER ÖZDEMİR</v>
          </cell>
          <cell r="Q22" t="str">
            <v>İngilizce</v>
          </cell>
        </row>
      </sheetData>
      <sheetData sheetId="5">
        <row r="3">
          <cell r="C3">
            <v>6</v>
          </cell>
          <cell r="D3" t="str">
            <v>NURGÜL AVCI</v>
          </cell>
          <cell r="F3">
            <v>2</v>
          </cell>
          <cell r="I3">
            <v>5</v>
          </cell>
          <cell r="L3">
            <v>1</v>
          </cell>
          <cell r="N3">
            <v>4</v>
          </cell>
          <cell r="O3">
            <v>3</v>
          </cell>
          <cell r="R3" t="str">
            <v>Kimya</v>
          </cell>
        </row>
        <row r="4">
          <cell r="C4">
            <v>7</v>
          </cell>
          <cell r="D4" t="str">
            <v>FATMA TOKAT</v>
          </cell>
          <cell r="F4">
            <v>2</v>
          </cell>
          <cell r="J4">
            <v>3</v>
          </cell>
          <cell r="K4">
            <v>4</v>
          </cell>
          <cell r="N4">
            <v>1</v>
          </cell>
          <cell r="P4">
            <v>2</v>
          </cell>
          <cell r="Q4">
            <v>5</v>
          </cell>
          <cell r="R4" t="str">
            <v>Dil ve Anl.</v>
          </cell>
        </row>
        <row r="5">
          <cell r="C5">
            <v>17</v>
          </cell>
          <cell r="D5" t="str">
            <v>SENA GÜLSAĞIR</v>
          </cell>
          <cell r="E5">
            <v>3</v>
          </cell>
          <cell r="J5">
            <v>1</v>
          </cell>
          <cell r="N5">
            <v>5</v>
          </cell>
          <cell r="O5">
            <v>4</v>
          </cell>
          <cell r="R5" t="str">
            <v>Matematik</v>
          </cell>
        </row>
        <row r="6">
          <cell r="C6">
            <v>36</v>
          </cell>
          <cell r="D6" t="str">
            <v>KÜBRA ÖKSÜZ</v>
          </cell>
          <cell r="E6">
            <v>3</v>
          </cell>
          <cell r="F6">
            <v>2</v>
          </cell>
          <cell r="J6">
            <v>5</v>
          </cell>
          <cell r="L6">
            <v>1</v>
          </cell>
          <cell r="N6">
            <v>4</v>
          </cell>
          <cell r="R6" t="str">
            <v>Kimya</v>
          </cell>
        </row>
        <row r="7">
          <cell r="C7">
            <v>78</v>
          </cell>
          <cell r="D7" t="str">
            <v>ERHAN CENGİZ</v>
          </cell>
          <cell r="F7">
            <v>3</v>
          </cell>
          <cell r="I7">
            <v>2</v>
          </cell>
          <cell r="J7">
            <v>1</v>
          </cell>
          <cell r="L7">
            <v>4</v>
          </cell>
          <cell r="N7">
            <v>5</v>
          </cell>
          <cell r="R7" t="str">
            <v>Analitik Geo</v>
          </cell>
        </row>
        <row r="8">
          <cell r="C8">
            <v>105</v>
          </cell>
          <cell r="D8" t="str">
            <v>HADİ SUNA</v>
          </cell>
          <cell r="F8">
            <v>1</v>
          </cell>
          <cell r="H8">
            <v>3</v>
          </cell>
          <cell r="J8">
            <v>2</v>
          </cell>
          <cell r="N8">
            <v>5</v>
          </cell>
          <cell r="O8">
            <v>4</v>
          </cell>
          <cell r="R8" t="str">
            <v>Edebiyat</v>
          </cell>
        </row>
        <row r="9">
          <cell r="C9">
            <v>116</v>
          </cell>
          <cell r="D9" t="str">
            <v>CEMRE ÇAĞIRAN</v>
          </cell>
          <cell r="E9">
            <v>1</v>
          </cell>
          <cell r="J9">
            <v>3</v>
          </cell>
          <cell r="M9">
            <v>2</v>
          </cell>
          <cell r="N9">
            <v>4</v>
          </cell>
          <cell r="O9">
            <v>5</v>
          </cell>
          <cell r="R9" t="str">
            <v>Matematik</v>
          </cell>
        </row>
        <row r="10">
          <cell r="C10">
            <v>130</v>
          </cell>
          <cell r="D10" t="str">
            <v>MEHMET EMİN DEMİR</v>
          </cell>
          <cell r="E10">
            <v>2</v>
          </cell>
          <cell r="F10">
            <v>1</v>
          </cell>
          <cell r="H10">
            <v>5</v>
          </cell>
          <cell r="N10">
            <v>4</v>
          </cell>
          <cell r="O10">
            <v>3</v>
          </cell>
          <cell r="R10" t="str">
            <v>Matematik</v>
          </cell>
        </row>
        <row r="11">
          <cell r="C11">
            <v>139</v>
          </cell>
          <cell r="D11" t="str">
            <v>HATİCE ZOROĞLU</v>
          </cell>
          <cell r="E11">
            <v>1</v>
          </cell>
          <cell r="L11">
            <v>2</v>
          </cell>
          <cell r="M11">
            <v>4</v>
          </cell>
          <cell r="N11">
            <v>5</v>
          </cell>
          <cell r="O11">
            <v>3</v>
          </cell>
          <cell r="R11" t="str">
            <v>Matematik</v>
          </cell>
        </row>
        <row r="12">
          <cell r="C12">
            <v>146</v>
          </cell>
          <cell r="D12" t="str">
            <v>TAYYİB ORHAN</v>
          </cell>
          <cell r="J12">
            <v>2</v>
          </cell>
          <cell r="L12">
            <v>1</v>
          </cell>
          <cell r="N12">
            <v>4</v>
          </cell>
          <cell r="O12">
            <v>3</v>
          </cell>
          <cell r="R12" t="str">
            <v>Kimya</v>
          </cell>
        </row>
        <row r="13">
          <cell r="C13">
            <v>148</v>
          </cell>
          <cell r="D13" t="str">
            <v>MEHMET EMİN ÖKDEM</v>
          </cell>
          <cell r="E13">
            <v>4</v>
          </cell>
          <cell r="F13">
            <v>1</v>
          </cell>
          <cell r="J13">
            <v>2</v>
          </cell>
          <cell r="N13">
            <v>5</v>
          </cell>
          <cell r="O13">
            <v>3</v>
          </cell>
          <cell r="R13" t="str">
            <v>Biyoloji</v>
          </cell>
        </row>
        <row r="14">
          <cell r="C14">
            <v>158</v>
          </cell>
          <cell r="D14" t="str">
            <v>EMRE KESİMCİ</v>
          </cell>
          <cell r="F14">
            <v>3</v>
          </cell>
          <cell r="I14">
            <v>2</v>
          </cell>
          <cell r="J14">
            <v>1</v>
          </cell>
          <cell r="L14">
            <v>4</v>
          </cell>
          <cell r="N14">
            <v>5</v>
          </cell>
          <cell r="R14" t="str">
            <v>Geometrik</v>
          </cell>
        </row>
        <row r="15">
          <cell r="C15">
            <v>184</v>
          </cell>
          <cell r="D15" t="str">
            <v>BİLGE YAVUZ KEKEÇ</v>
          </cell>
          <cell r="F15">
            <v>3</v>
          </cell>
          <cell r="H15">
            <v>1</v>
          </cell>
          <cell r="I15">
            <v>4</v>
          </cell>
          <cell r="L15">
            <v>2</v>
          </cell>
          <cell r="N15">
            <v>5</v>
          </cell>
          <cell r="R15" t="str">
            <v>Edebiyat</v>
          </cell>
        </row>
        <row r="16">
          <cell r="C16">
            <v>190</v>
          </cell>
          <cell r="D16" t="str">
            <v>KEMAL ALTINTAŞ</v>
          </cell>
          <cell r="F16">
            <v>1</v>
          </cell>
          <cell r="N16">
            <v>3</v>
          </cell>
          <cell r="P16">
            <v>2</v>
          </cell>
          <cell r="R16" t="str">
            <v>Biyoloji</v>
          </cell>
        </row>
        <row r="17">
          <cell r="C17">
            <v>203</v>
          </cell>
          <cell r="D17" t="str">
            <v>MUSTAFA OĞUZHAN ERDOĞAN</v>
          </cell>
          <cell r="N17">
            <v>2</v>
          </cell>
          <cell r="P17">
            <v>1</v>
          </cell>
          <cell r="R17" t="str">
            <v>Tarih</v>
          </cell>
        </row>
        <row r="18">
          <cell r="C18">
            <v>240</v>
          </cell>
          <cell r="D18" t="str">
            <v>AHMET YAĞAN</v>
          </cell>
          <cell r="N18">
            <v>3</v>
          </cell>
          <cell r="P18">
            <v>1</v>
          </cell>
          <cell r="Q18">
            <v>2</v>
          </cell>
          <cell r="R18" t="str">
            <v>Tarih</v>
          </cell>
        </row>
        <row r="19">
          <cell r="C19">
            <v>244</v>
          </cell>
          <cell r="D19" t="str">
            <v>GÜLŞAH GÜNEŞ</v>
          </cell>
          <cell r="F19">
            <v>3</v>
          </cell>
          <cell r="I19">
            <v>5</v>
          </cell>
          <cell r="J19">
            <v>2</v>
          </cell>
          <cell r="L19">
            <v>1</v>
          </cell>
          <cell r="N19">
            <v>4</v>
          </cell>
          <cell r="R19" t="str">
            <v>Kimya</v>
          </cell>
        </row>
        <row r="20">
          <cell r="C20">
            <v>253</v>
          </cell>
          <cell r="D20" t="str">
            <v>MELTEM İLHAN</v>
          </cell>
          <cell r="F20">
            <v>4</v>
          </cell>
          <cell r="L20">
            <v>3</v>
          </cell>
          <cell r="N20">
            <v>2</v>
          </cell>
          <cell r="P20">
            <v>1</v>
          </cell>
          <cell r="R20" t="str">
            <v>Tarih</v>
          </cell>
        </row>
        <row r="21">
          <cell r="C21">
            <v>261</v>
          </cell>
          <cell r="D21" t="str">
            <v>BEHİNUR COŞKUN</v>
          </cell>
          <cell r="F21">
            <v>2</v>
          </cell>
          <cell r="J21">
            <v>1</v>
          </cell>
          <cell r="L21">
            <v>3</v>
          </cell>
          <cell r="N21">
            <v>4</v>
          </cell>
          <cell r="O21">
            <v>5</v>
          </cell>
          <cell r="R21" t="str">
            <v>Analitik Geo</v>
          </cell>
        </row>
        <row r="22">
          <cell r="C22">
            <v>264</v>
          </cell>
          <cell r="D22" t="str">
            <v>FURKAN ILGIN</v>
          </cell>
          <cell r="F22">
            <v>2</v>
          </cell>
          <cell r="L22">
            <v>4</v>
          </cell>
          <cell r="M22">
            <v>1</v>
          </cell>
          <cell r="N22">
            <v>5</v>
          </cell>
          <cell r="O22">
            <v>3</v>
          </cell>
          <cell r="R22" t="str">
            <v>İngilizce</v>
          </cell>
        </row>
        <row r="23">
          <cell r="C23">
            <v>265</v>
          </cell>
          <cell r="D23" t="str">
            <v>İREM TABARU</v>
          </cell>
          <cell r="F23">
            <v>1</v>
          </cell>
          <cell r="L23">
            <v>3</v>
          </cell>
          <cell r="N23">
            <v>4</v>
          </cell>
          <cell r="O23">
            <v>5</v>
          </cell>
          <cell r="P23">
            <v>2</v>
          </cell>
          <cell r="R23" t="str">
            <v>Tarih</v>
          </cell>
        </row>
        <row r="24">
          <cell r="C24">
            <v>280</v>
          </cell>
          <cell r="D24" t="str">
            <v>KEVSER DURSUN</v>
          </cell>
          <cell r="J24">
            <v>1</v>
          </cell>
          <cell r="K24">
            <v>4</v>
          </cell>
          <cell r="N24">
            <v>3</v>
          </cell>
          <cell r="O24">
            <v>2</v>
          </cell>
          <cell r="Q24">
            <v>5</v>
          </cell>
          <cell r="R24" t="str">
            <v>Fizik</v>
          </cell>
        </row>
        <row r="25">
          <cell r="C25">
            <v>285</v>
          </cell>
          <cell r="D25" t="str">
            <v>CİHAD EMRE KARAGÖZ</v>
          </cell>
          <cell r="N25">
            <v>3</v>
          </cell>
          <cell r="P25">
            <v>1</v>
          </cell>
          <cell r="Q25">
            <v>2</v>
          </cell>
          <cell r="R25" t="str">
            <v>Tarih</v>
          </cell>
        </row>
        <row r="26">
          <cell r="C26">
            <v>286</v>
          </cell>
          <cell r="D26" t="str">
            <v>SALİH ARIK</v>
          </cell>
          <cell r="F26">
            <v>1</v>
          </cell>
          <cell r="J26">
            <v>2</v>
          </cell>
          <cell r="L26">
            <v>3</v>
          </cell>
          <cell r="N26">
            <v>4</v>
          </cell>
          <cell r="R26" t="str">
            <v>Biyoloji</v>
          </cell>
        </row>
        <row r="27">
          <cell r="C27">
            <v>296</v>
          </cell>
          <cell r="D27" t="str">
            <v>FATİH DOĞAN</v>
          </cell>
          <cell r="F27">
            <v>1</v>
          </cell>
          <cell r="I27">
            <v>3</v>
          </cell>
          <cell r="J27">
            <v>2</v>
          </cell>
          <cell r="L27">
            <v>4</v>
          </cell>
          <cell r="N27">
            <v>5</v>
          </cell>
          <cell r="R27" t="str">
            <v>Biyoloji</v>
          </cell>
        </row>
        <row r="28">
          <cell r="C28">
            <v>302</v>
          </cell>
          <cell r="D28" t="str">
            <v>FURKAN KEÇECİ</v>
          </cell>
          <cell r="H28">
            <v>3</v>
          </cell>
          <cell r="J28">
            <v>1</v>
          </cell>
          <cell r="N28">
            <v>4</v>
          </cell>
          <cell r="P28">
            <v>2</v>
          </cell>
          <cell r="R28" t="str">
            <v>Analitik Geo</v>
          </cell>
        </row>
        <row r="29">
          <cell r="C29">
            <v>303</v>
          </cell>
          <cell r="D29" t="str">
            <v>BİLGEHAN UZUN</v>
          </cell>
          <cell r="E29">
            <v>2</v>
          </cell>
          <cell r="J29">
            <v>1</v>
          </cell>
          <cell r="L29">
            <v>3</v>
          </cell>
          <cell r="N29">
            <v>5</v>
          </cell>
          <cell r="P29">
            <v>4</v>
          </cell>
          <cell r="R29" t="str">
            <v>Analitik Geo</v>
          </cell>
        </row>
        <row r="30">
          <cell r="C30">
            <v>329</v>
          </cell>
          <cell r="D30" t="str">
            <v>ÖZGE KARAY</v>
          </cell>
          <cell r="E30">
            <v>2</v>
          </cell>
          <cell r="J30">
            <v>1</v>
          </cell>
          <cell r="L30">
            <v>3</v>
          </cell>
          <cell r="N30">
            <v>5</v>
          </cell>
          <cell r="P30">
            <v>4</v>
          </cell>
          <cell r="R30" t="str">
            <v>Analtik Geo</v>
          </cell>
        </row>
        <row r="31">
          <cell r="C31">
            <v>335</v>
          </cell>
          <cell r="D31" t="str">
            <v>EMİNE CEYHAN</v>
          </cell>
          <cell r="J31">
            <v>2</v>
          </cell>
          <cell r="M31">
            <v>1</v>
          </cell>
          <cell r="N31">
            <v>4</v>
          </cell>
          <cell r="O31">
            <v>3</v>
          </cell>
          <cell r="R31" t="str">
            <v>İngilizce</v>
          </cell>
        </row>
        <row r="32">
          <cell r="E32">
            <v>4</v>
          </cell>
          <cell r="F32">
            <v>4</v>
          </cell>
          <cell r="G32">
            <v>0</v>
          </cell>
          <cell r="H32">
            <v>2</v>
          </cell>
          <cell r="I32">
            <v>1</v>
          </cell>
          <cell r="J32">
            <v>4</v>
          </cell>
          <cell r="K32">
            <v>0</v>
          </cell>
          <cell r="L32">
            <v>4</v>
          </cell>
          <cell r="M32">
            <v>2</v>
          </cell>
          <cell r="N32">
            <v>1</v>
          </cell>
          <cell r="O32">
            <v>2</v>
          </cell>
          <cell r="P32">
            <v>4</v>
          </cell>
          <cell r="Q32">
            <v>1</v>
          </cell>
          <cell r="R32">
            <v>29</v>
          </cell>
        </row>
        <row r="33">
          <cell r="C33">
            <v>42</v>
          </cell>
          <cell r="D33" t="str">
            <v>DOĞANCAN TÜFEKCİOĞLU</v>
          </cell>
          <cell r="R33" t="str">
            <v>Analitik Geo</v>
          </cell>
        </row>
        <row r="34">
          <cell r="C34">
            <v>95</v>
          </cell>
          <cell r="D34" t="str">
            <v>MUHAMMED MUSTAFA AĞAÇ</v>
          </cell>
          <cell r="R34" t="str">
            <v>Edebiyat</v>
          </cell>
        </row>
        <row r="35">
          <cell r="C35">
            <v>110</v>
          </cell>
          <cell r="D35" t="str">
            <v>HASAN CAN GÖK</v>
          </cell>
          <cell r="R35" t="str">
            <v>Fizik</v>
          </cell>
        </row>
        <row r="36">
          <cell r="C36">
            <v>119</v>
          </cell>
          <cell r="D36" t="str">
            <v>ABDULLAH DOĞAN</v>
          </cell>
          <cell r="R36" t="str">
            <v>Analitik Geo</v>
          </cell>
        </row>
        <row r="37">
          <cell r="C37">
            <v>131</v>
          </cell>
          <cell r="D37" t="str">
            <v>NAZMİYE ŞEYDA BELAMİR HEYBET</v>
          </cell>
          <cell r="R37" t="str">
            <v>Dil ve Anl</v>
          </cell>
        </row>
        <row r="38">
          <cell r="C38">
            <v>132</v>
          </cell>
          <cell r="D38" t="str">
            <v>ŞERİFENUR TOKLUOĞLU</v>
          </cell>
          <cell r="R38" t="str">
            <v>Edebiyat</v>
          </cell>
        </row>
        <row r="39">
          <cell r="C39">
            <v>134</v>
          </cell>
          <cell r="D39" t="str">
            <v>SELEN SUNGUROĞLU</v>
          </cell>
          <cell r="R39" t="str">
            <v>Tarih</v>
          </cell>
        </row>
        <row r="40">
          <cell r="C40">
            <v>143</v>
          </cell>
          <cell r="D40" t="str">
            <v>HATİCE ÖZTOPRAK</v>
          </cell>
          <cell r="R40" t="str">
            <v>Biyoloji</v>
          </cell>
        </row>
        <row r="41">
          <cell r="C41">
            <v>152</v>
          </cell>
          <cell r="D41" t="str">
            <v>REMZİYE İLGÜZ</v>
          </cell>
          <cell r="R41" t="str">
            <v>Analitik Geo</v>
          </cell>
        </row>
        <row r="42">
          <cell r="C42">
            <v>153</v>
          </cell>
          <cell r="D42" t="str">
            <v>SEMA DURAN</v>
          </cell>
          <cell r="R42" t="str">
            <v>Matematik</v>
          </cell>
        </row>
        <row r="43">
          <cell r="C43">
            <v>164</v>
          </cell>
          <cell r="D43" t="str">
            <v>İSMAİL KOÇ</v>
          </cell>
          <cell r="R43" t="str">
            <v>Edebiyat</v>
          </cell>
        </row>
        <row r="44">
          <cell r="C44">
            <v>175</v>
          </cell>
          <cell r="D44" t="str">
            <v>HAZAN ELİF ATİLLA</v>
          </cell>
          <cell r="R44" t="str">
            <v>Dil ve Anl</v>
          </cell>
        </row>
        <row r="45">
          <cell r="C45">
            <v>183</v>
          </cell>
          <cell r="D45" t="str">
            <v>EMRE BEŞKAZAK</v>
          </cell>
          <cell r="R45" t="str">
            <v>Kimya</v>
          </cell>
        </row>
        <row r="46">
          <cell r="C46">
            <v>241</v>
          </cell>
          <cell r="D46" t="str">
            <v>SİNAN BOZDAĞ</v>
          </cell>
          <cell r="R46" t="str">
            <v>Fizik</v>
          </cell>
        </row>
        <row r="47">
          <cell r="C47">
            <v>249</v>
          </cell>
          <cell r="D47" t="str">
            <v>MEHMET KORKMAZ</v>
          </cell>
          <cell r="R47" t="str">
            <v>Matematik</v>
          </cell>
        </row>
        <row r="48">
          <cell r="C48">
            <v>257</v>
          </cell>
          <cell r="D48" t="str">
            <v>SİBEL BOYLUĞ</v>
          </cell>
          <cell r="R48" t="str">
            <v>Tarih</v>
          </cell>
        </row>
        <row r="49">
          <cell r="C49">
            <v>262</v>
          </cell>
          <cell r="D49" t="str">
            <v>RAMAZAN SARIARSLAN</v>
          </cell>
          <cell r="R49" t="str">
            <v>Biyoloji</v>
          </cell>
        </row>
        <row r="50">
          <cell r="C50">
            <v>272</v>
          </cell>
          <cell r="D50" t="str">
            <v>HÜSEYİN CİHAN</v>
          </cell>
          <cell r="R50" t="str">
            <v>Biyoloji</v>
          </cell>
        </row>
        <row r="51">
          <cell r="C51">
            <v>275</v>
          </cell>
          <cell r="D51" t="str">
            <v>PELİN ŞENER</v>
          </cell>
          <cell r="R51" t="str">
            <v>Tarih</v>
          </cell>
        </row>
        <row r="52">
          <cell r="C52">
            <v>281</v>
          </cell>
          <cell r="D52" t="str">
            <v>MERVE HASÖZHAN</v>
          </cell>
          <cell r="R52" t="str">
            <v>Analitik Geo</v>
          </cell>
        </row>
        <row r="53">
          <cell r="C53">
            <v>291</v>
          </cell>
          <cell r="D53" t="str">
            <v>İHSAN ÖZLÜ</v>
          </cell>
          <cell r="R53" t="str">
            <v>Beden</v>
          </cell>
        </row>
        <row r="54">
          <cell r="C54">
            <v>297</v>
          </cell>
          <cell r="D54" t="str">
            <v>NİLAY ÖÇALAN</v>
          </cell>
          <cell r="R54" t="str">
            <v>Fizik</v>
          </cell>
        </row>
        <row r="55">
          <cell r="C55">
            <v>298</v>
          </cell>
          <cell r="D55" t="str">
            <v>SELİN ALÇAY</v>
          </cell>
          <cell r="R55" t="str">
            <v>Fizik</v>
          </cell>
        </row>
        <row r="56">
          <cell r="C56">
            <v>300</v>
          </cell>
          <cell r="D56" t="str">
            <v>EZGİ ACAR</v>
          </cell>
          <cell r="R56" t="str">
            <v>Kimya</v>
          </cell>
        </row>
        <row r="57">
          <cell r="C57">
            <v>307</v>
          </cell>
          <cell r="D57" t="str">
            <v>BEYZA KİPER</v>
          </cell>
          <cell r="R57" t="str">
            <v>Geometri</v>
          </cell>
        </row>
        <row r="58">
          <cell r="C58">
            <v>334</v>
          </cell>
          <cell r="D58" t="str">
            <v>OKAN TEMİZYÜREK</v>
          </cell>
          <cell r="R58" t="str">
            <v>Biyoloji</v>
          </cell>
        </row>
        <row r="59">
          <cell r="C59">
            <v>349</v>
          </cell>
          <cell r="D59" t="str">
            <v>UMUT CAN AKTAR</v>
          </cell>
          <cell r="R59" t="str">
            <v>Matematik</v>
          </cell>
        </row>
        <row r="60">
          <cell r="C60">
            <v>363</v>
          </cell>
          <cell r="D60" t="str">
            <v>MUHAMMED EHAD KURT</v>
          </cell>
          <cell r="R60" t="str">
            <v>Matematik</v>
          </cell>
        </row>
        <row r="61">
          <cell r="C61">
            <v>604</v>
          </cell>
          <cell r="D61" t="str">
            <v>ALPEREN KONAK</v>
          </cell>
          <cell r="R61" t="str">
            <v>Fizik</v>
          </cell>
        </row>
        <row r="63">
          <cell r="C63">
            <v>5</v>
          </cell>
          <cell r="D63" t="str">
            <v>KÜBRA AKKURT</v>
          </cell>
          <cell r="R63" t="str">
            <v>Kimya</v>
          </cell>
        </row>
        <row r="64">
          <cell r="C64">
            <v>8</v>
          </cell>
          <cell r="D64" t="str">
            <v>MELİKE DOĞAN</v>
          </cell>
          <cell r="R64" t="str">
            <v>Kimya</v>
          </cell>
        </row>
        <row r="65">
          <cell r="C65">
            <v>70</v>
          </cell>
          <cell r="D65" t="str">
            <v>HÜSEYİN HAKSEVER</v>
          </cell>
          <cell r="R65" t="str">
            <v>Biyoloji</v>
          </cell>
        </row>
        <row r="66">
          <cell r="C66">
            <v>87</v>
          </cell>
          <cell r="D66" t="str">
            <v>ESMA DOĞAN</v>
          </cell>
          <cell r="R66" t="str">
            <v>Kimya</v>
          </cell>
        </row>
        <row r="67">
          <cell r="C67">
            <v>89</v>
          </cell>
          <cell r="D67" t="str">
            <v>MERVE BURUL</v>
          </cell>
          <cell r="R67" t="str">
            <v>Kimya</v>
          </cell>
        </row>
        <row r="68">
          <cell r="C68">
            <v>94</v>
          </cell>
          <cell r="D68" t="str">
            <v>TALHA ZÜBEYİR YÜCEL</v>
          </cell>
          <cell r="R68" t="str">
            <v>Matematik</v>
          </cell>
        </row>
        <row r="69">
          <cell r="C69">
            <v>103</v>
          </cell>
          <cell r="D69" t="str">
            <v>AKIN ÖZER</v>
          </cell>
          <cell r="R69" t="str">
            <v>Fizik</v>
          </cell>
        </row>
        <row r="70">
          <cell r="C70">
            <v>106</v>
          </cell>
          <cell r="D70" t="str">
            <v>ÖZDEN KAYISI</v>
          </cell>
          <cell r="R70" t="str">
            <v>Din Kül.</v>
          </cell>
        </row>
        <row r="71">
          <cell r="C71">
            <v>107</v>
          </cell>
          <cell r="D71" t="str">
            <v>TUĞÇE NUR ŞAKAR</v>
          </cell>
          <cell r="R71" t="str">
            <v>Tarih</v>
          </cell>
        </row>
        <row r="72">
          <cell r="C72">
            <v>128</v>
          </cell>
          <cell r="D72" t="str">
            <v>MÜCAHİT YILMAZ</v>
          </cell>
          <cell r="R72" t="str">
            <v>Analtik Geo</v>
          </cell>
        </row>
        <row r="73">
          <cell r="C73">
            <v>129</v>
          </cell>
          <cell r="D73" t="str">
            <v>AYŞE EDA AYTAR</v>
          </cell>
          <cell r="R73" t="str">
            <v>Matematik</v>
          </cell>
        </row>
        <row r="74">
          <cell r="C74">
            <v>145</v>
          </cell>
          <cell r="D74" t="str">
            <v>MELEK ATICI</v>
          </cell>
          <cell r="R74" t="str">
            <v>Analitik Geo</v>
          </cell>
        </row>
        <row r="75">
          <cell r="C75">
            <v>151</v>
          </cell>
          <cell r="D75" t="str">
            <v>GİZEM DOĞAN</v>
          </cell>
          <cell r="R75" t="str">
            <v>Kimya</v>
          </cell>
        </row>
        <row r="76">
          <cell r="C76">
            <v>156</v>
          </cell>
          <cell r="D76" t="str">
            <v>MEHMET CÜNEYT ÖZBALCI</v>
          </cell>
          <cell r="R76" t="str">
            <v>Biyoloji</v>
          </cell>
        </row>
        <row r="77">
          <cell r="C77">
            <v>166</v>
          </cell>
          <cell r="D77" t="str">
            <v>MUHARREM EVEREKLIOĞLU</v>
          </cell>
          <cell r="R77" t="str">
            <v>Fizik</v>
          </cell>
        </row>
        <row r="78">
          <cell r="C78">
            <v>167</v>
          </cell>
          <cell r="D78" t="str">
            <v>ASUMAN ÇARKIT</v>
          </cell>
          <cell r="R78" t="str">
            <v>Analitik Geo</v>
          </cell>
        </row>
        <row r="79">
          <cell r="C79">
            <v>172</v>
          </cell>
          <cell r="D79" t="str">
            <v>ŞEYMA SÖYLER</v>
          </cell>
          <cell r="R79" t="str">
            <v>Tarih</v>
          </cell>
        </row>
        <row r="80">
          <cell r="C80">
            <v>176</v>
          </cell>
          <cell r="D80" t="str">
            <v>SEMİHA EKRİKAYA</v>
          </cell>
          <cell r="R80" t="str">
            <v>Tarih</v>
          </cell>
        </row>
        <row r="81">
          <cell r="C81">
            <v>179</v>
          </cell>
          <cell r="D81" t="str">
            <v>MUSTAFA ASLAN</v>
          </cell>
          <cell r="R81" t="str">
            <v>Analitik Geo</v>
          </cell>
        </row>
        <row r="82">
          <cell r="C82">
            <v>208</v>
          </cell>
          <cell r="D82" t="str">
            <v>MUHAMMED RAŞİT EREN</v>
          </cell>
          <cell r="R82" t="str">
            <v>Fizik</v>
          </cell>
        </row>
        <row r="83">
          <cell r="C83">
            <v>268</v>
          </cell>
          <cell r="D83" t="str">
            <v>EBUBEKİR CEYHAN</v>
          </cell>
          <cell r="R83" t="str">
            <v>Matematik</v>
          </cell>
        </row>
        <row r="84">
          <cell r="C84">
            <v>274</v>
          </cell>
          <cell r="D84" t="str">
            <v>MEHMET EMRE MUCUK</v>
          </cell>
          <cell r="R84" t="str">
            <v>Fizik</v>
          </cell>
        </row>
        <row r="85">
          <cell r="C85">
            <v>284</v>
          </cell>
          <cell r="D85" t="str">
            <v>GÖKHAN BAŞ</v>
          </cell>
          <cell r="R85" t="str">
            <v>Analitik Geo</v>
          </cell>
        </row>
        <row r="86">
          <cell r="C86">
            <v>288</v>
          </cell>
          <cell r="D86" t="str">
            <v>NİHAL TAMARA YAĞAN</v>
          </cell>
          <cell r="R86" t="str">
            <v>Analitik Geo</v>
          </cell>
        </row>
        <row r="87">
          <cell r="C87">
            <v>301</v>
          </cell>
          <cell r="D87" t="str">
            <v>TUBA MUTLU</v>
          </cell>
          <cell r="R87" t="str">
            <v>Analitik Geo</v>
          </cell>
        </row>
        <row r="88">
          <cell r="C88">
            <v>304</v>
          </cell>
          <cell r="D88" t="str">
            <v>EDA DEMİR</v>
          </cell>
          <cell r="R88" t="str">
            <v>Tarih</v>
          </cell>
        </row>
        <row r="89">
          <cell r="C89">
            <v>308</v>
          </cell>
          <cell r="D89" t="str">
            <v>TUĞRUL URFALI</v>
          </cell>
          <cell r="R89" t="str">
            <v>Fizik</v>
          </cell>
        </row>
        <row r="90">
          <cell r="C90">
            <v>313</v>
          </cell>
          <cell r="D90" t="str">
            <v>BARAN UĞUR ALGÜL</v>
          </cell>
          <cell r="R90" t="str">
            <v>Fizik</v>
          </cell>
        </row>
        <row r="91">
          <cell r="C91">
            <v>330</v>
          </cell>
          <cell r="D91" t="str">
            <v>VEYSEL ALP HIZLISOY</v>
          </cell>
          <cell r="R91" t="str">
            <v>Fizik</v>
          </cell>
        </row>
        <row r="92">
          <cell r="C92">
            <v>342</v>
          </cell>
          <cell r="D92" t="str">
            <v>HUDAYFE YURT</v>
          </cell>
          <cell r="R92" t="str">
            <v>Biyoloji</v>
          </cell>
        </row>
        <row r="94">
          <cell r="C94">
            <v>2</v>
          </cell>
          <cell r="D94" t="str">
            <v>İBRAHİM BATUHAN ÖZTÜRK</v>
          </cell>
          <cell r="R94" t="str">
            <v>Kimya</v>
          </cell>
        </row>
        <row r="95">
          <cell r="C95">
            <v>4</v>
          </cell>
          <cell r="D95" t="str">
            <v>ALPEREN ÖZER</v>
          </cell>
          <cell r="R95" t="str">
            <v>Analitik Geo</v>
          </cell>
        </row>
        <row r="96">
          <cell r="C96">
            <v>9</v>
          </cell>
          <cell r="D96" t="str">
            <v>SAİT AZMİ GÖNÜL</v>
          </cell>
          <cell r="R96" t="str">
            <v>Matematik</v>
          </cell>
        </row>
        <row r="97">
          <cell r="C97">
            <v>56</v>
          </cell>
          <cell r="D97" t="str">
            <v>AYŞE ADİLE KOCADAĞ</v>
          </cell>
          <cell r="R97" t="str">
            <v>Din Kül.</v>
          </cell>
        </row>
        <row r="98">
          <cell r="C98">
            <v>91</v>
          </cell>
          <cell r="D98" t="str">
            <v>KÜBRA KURT</v>
          </cell>
          <cell r="R98" t="str">
            <v>Kimya</v>
          </cell>
        </row>
        <row r="99">
          <cell r="C99">
            <v>98</v>
          </cell>
          <cell r="D99" t="str">
            <v>FATMA YİĞİT</v>
          </cell>
          <cell r="R99" t="str">
            <v>Kimya</v>
          </cell>
        </row>
        <row r="100">
          <cell r="C100">
            <v>102</v>
          </cell>
          <cell r="D100" t="str">
            <v>ÇAĞLA İLBAY</v>
          </cell>
          <cell r="R100" t="str">
            <v>Kimya</v>
          </cell>
        </row>
        <row r="101">
          <cell r="C101">
            <v>108</v>
          </cell>
          <cell r="D101" t="str">
            <v>OSMAN YILDIRIM</v>
          </cell>
          <cell r="R101" t="str">
            <v>Kimya</v>
          </cell>
        </row>
        <row r="102">
          <cell r="C102">
            <v>117</v>
          </cell>
          <cell r="D102" t="str">
            <v>LATİF KARAHAN</v>
          </cell>
          <cell r="R102" t="str">
            <v>Kimya</v>
          </cell>
        </row>
        <row r="103">
          <cell r="C103">
            <v>118</v>
          </cell>
          <cell r="D103" t="str">
            <v>HASAN CAN BOZUKLU</v>
          </cell>
          <cell r="R103" t="str">
            <v>Kimya</v>
          </cell>
        </row>
        <row r="104">
          <cell r="C104">
            <v>138</v>
          </cell>
          <cell r="D104" t="str">
            <v>MERVE AKDENİZ</v>
          </cell>
          <cell r="R104" t="str">
            <v>Kimya</v>
          </cell>
        </row>
        <row r="105">
          <cell r="C105">
            <v>140</v>
          </cell>
          <cell r="D105" t="str">
            <v>FUNDA KUTAY</v>
          </cell>
          <cell r="R105" t="str">
            <v>Matematik</v>
          </cell>
        </row>
        <row r="106">
          <cell r="C106">
            <v>169</v>
          </cell>
          <cell r="D106" t="str">
            <v>DİLARA TOLAN</v>
          </cell>
          <cell r="R106" t="str">
            <v>Biyoloji</v>
          </cell>
        </row>
        <row r="107">
          <cell r="C107">
            <v>173</v>
          </cell>
          <cell r="D107" t="str">
            <v>ELİF ALICI</v>
          </cell>
          <cell r="R107" t="str">
            <v>Din Kül.</v>
          </cell>
        </row>
        <row r="108">
          <cell r="C108">
            <v>213</v>
          </cell>
          <cell r="D108" t="str">
            <v>DURAN YILDIRIM</v>
          </cell>
          <cell r="R108" t="str">
            <v>Analitik Geo</v>
          </cell>
        </row>
        <row r="109">
          <cell r="C109">
            <v>247</v>
          </cell>
          <cell r="D109" t="str">
            <v>MEHMET YASİN DEMİR</v>
          </cell>
          <cell r="R109" t="str">
            <v>Analitik Geo</v>
          </cell>
        </row>
        <row r="110">
          <cell r="C110">
            <v>267</v>
          </cell>
          <cell r="D110" t="str">
            <v>ALPEREN AKYILDIZ</v>
          </cell>
          <cell r="R110" t="str">
            <v>Analitik Geo</v>
          </cell>
        </row>
        <row r="111">
          <cell r="C111">
            <v>270</v>
          </cell>
          <cell r="D111" t="str">
            <v>YAŞAR KALIP</v>
          </cell>
          <cell r="R111" t="str">
            <v>Biyoloji</v>
          </cell>
        </row>
        <row r="112">
          <cell r="C112">
            <v>276</v>
          </cell>
          <cell r="D112" t="str">
            <v>DERYA ERSÖNMEZ</v>
          </cell>
          <cell r="R112" t="str">
            <v>Matematik</v>
          </cell>
        </row>
        <row r="113">
          <cell r="C113">
            <v>277</v>
          </cell>
          <cell r="D113" t="str">
            <v>FATMA BETÜL DİNÇASLAN</v>
          </cell>
          <cell r="R113" t="str">
            <v>Biyoloji</v>
          </cell>
        </row>
        <row r="114">
          <cell r="C114">
            <v>283</v>
          </cell>
          <cell r="D114" t="str">
            <v>FATİH SOYTÜRK</v>
          </cell>
          <cell r="R114" t="str">
            <v>Kimya</v>
          </cell>
        </row>
        <row r="115">
          <cell r="C115">
            <v>287</v>
          </cell>
          <cell r="D115" t="str">
            <v>YASİN DURAL</v>
          </cell>
          <cell r="R115" t="str">
            <v>Biyoloji</v>
          </cell>
        </row>
        <row r="116">
          <cell r="C116">
            <v>292</v>
          </cell>
          <cell r="D116" t="str">
            <v>AHMET EMRE EKER</v>
          </cell>
          <cell r="R116" t="str">
            <v>Biyoloji</v>
          </cell>
        </row>
        <row r="117">
          <cell r="C117">
            <v>306</v>
          </cell>
          <cell r="D117" t="str">
            <v>SULTAN GÖKDUMAN</v>
          </cell>
          <cell r="R117" t="str">
            <v>Biyoloji</v>
          </cell>
        </row>
        <row r="118">
          <cell r="C118">
            <v>309</v>
          </cell>
          <cell r="D118" t="str">
            <v>ÖZGÜR OZAN ÇETİNKAYA</v>
          </cell>
          <cell r="R118" t="str">
            <v>Biyoloji</v>
          </cell>
        </row>
        <row r="119">
          <cell r="C119">
            <v>314</v>
          </cell>
          <cell r="D119" t="str">
            <v>OSMAN MERT BEHRET</v>
          </cell>
          <cell r="R119" t="str">
            <v>Biyoloji</v>
          </cell>
        </row>
        <row r="120">
          <cell r="C120">
            <v>315</v>
          </cell>
          <cell r="D120" t="str">
            <v>SOLMAZ ALKAN</v>
          </cell>
          <cell r="R120" t="str">
            <v>Matematik</v>
          </cell>
        </row>
        <row r="121">
          <cell r="C121">
            <v>328</v>
          </cell>
          <cell r="D121" t="str">
            <v>İBRAHİM AKAY</v>
          </cell>
          <cell r="R121" t="str">
            <v>Matematik</v>
          </cell>
        </row>
        <row r="122">
          <cell r="C122">
            <v>336</v>
          </cell>
          <cell r="D122" t="str">
            <v>SAMET ABDULLAH BODUR</v>
          </cell>
          <cell r="R122" t="str">
            <v>Biyoloji</v>
          </cell>
        </row>
        <row r="123">
          <cell r="C123">
            <v>443</v>
          </cell>
          <cell r="D123" t="str">
            <v>AYŞE AYGÜN</v>
          </cell>
          <cell r="R123" t="str">
            <v>Analitik Geo</v>
          </cell>
        </row>
      </sheetData>
      <sheetData sheetId="6">
        <row r="3">
          <cell r="C3">
            <v>15</v>
          </cell>
          <cell r="D3" t="str">
            <v>Ahmet Furkan TANÇ</v>
          </cell>
          <cell r="Q3" t="str">
            <v>Matematik</v>
          </cell>
        </row>
        <row r="4">
          <cell r="C4">
            <v>92</v>
          </cell>
          <cell r="D4" t="str">
            <v>GÜLSÜM MERVE EĞERCİ</v>
          </cell>
          <cell r="Q4" t="str">
            <v>Edebiyat</v>
          </cell>
        </row>
        <row r="5">
          <cell r="C5">
            <v>111</v>
          </cell>
          <cell r="D5" t="str">
            <v>UMUT SÜLEYMAN DEMİR</v>
          </cell>
          <cell r="Q5" t="str">
            <v>Matematik</v>
          </cell>
        </row>
        <row r="6">
          <cell r="C6">
            <v>115</v>
          </cell>
          <cell r="D6" t="str">
            <v>İLKNUR ÜNLÜLEBLEBİCİ</v>
          </cell>
          <cell r="Q6" t="str">
            <v>Edebiyat</v>
          </cell>
        </row>
        <row r="7">
          <cell r="C7">
            <v>126</v>
          </cell>
          <cell r="D7" t="str">
            <v>AHMET HANER</v>
          </cell>
          <cell r="Q7" t="str">
            <v>İngilizce</v>
          </cell>
        </row>
        <row r="8">
          <cell r="C8">
            <v>155</v>
          </cell>
          <cell r="D8" t="str">
            <v>MEHMET EMRE YİĞİT</v>
          </cell>
          <cell r="Q8" t="str">
            <v>Fizik</v>
          </cell>
        </row>
        <row r="9">
          <cell r="C9">
            <v>174</v>
          </cell>
          <cell r="D9" t="str">
            <v>HATİCE GÜNTAY</v>
          </cell>
          <cell r="Q9" t="str">
            <v>Analitik Geo</v>
          </cell>
        </row>
        <row r="10">
          <cell r="C10">
            <v>204</v>
          </cell>
          <cell r="D10" t="str">
            <v>ULVİYE ÖZŞAHİN</v>
          </cell>
          <cell r="Q10" t="str">
            <v>Edebiyat</v>
          </cell>
        </row>
        <row r="11">
          <cell r="C11">
            <v>209</v>
          </cell>
          <cell r="D11" t="str">
            <v>NUH NACİ ABAKAY</v>
          </cell>
          <cell r="Q11" t="str">
            <v>Edebiyat</v>
          </cell>
        </row>
        <row r="12">
          <cell r="C12">
            <v>250</v>
          </cell>
          <cell r="D12" t="str">
            <v>NİLAY ŞENYÜZ</v>
          </cell>
          <cell r="Q12" t="str">
            <v>Kimya</v>
          </cell>
        </row>
        <row r="13">
          <cell r="C13">
            <v>258</v>
          </cell>
          <cell r="D13" t="str">
            <v>EMEL ALTIOK</v>
          </cell>
          <cell r="Q13" t="str">
            <v>Analitik Geo</v>
          </cell>
        </row>
        <row r="14">
          <cell r="C14">
            <v>259</v>
          </cell>
          <cell r="D14" t="str">
            <v>MUAMMER ALTUN</v>
          </cell>
          <cell r="Q14" t="str">
            <v>Edebiyat</v>
          </cell>
        </row>
        <row r="15">
          <cell r="C15">
            <v>269</v>
          </cell>
          <cell r="D15" t="str">
            <v>HAMZA KEFKİR</v>
          </cell>
          <cell r="Q15" t="str">
            <v>Din Kül.</v>
          </cell>
        </row>
        <row r="16">
          <cell r="C16">
            <v>271</v>
          </cell>
          <cell r="D16" t="str">
            <v>MERVE GÖKKURT</v>
          </cell>
          <cell r="Q16" t="str">
            <v>Analitik Geo</v>
          </cell>
        </row>
        <row r="17">
          <cell r="C17">
            <v>289</v>
          </cell>
          <cell r="D17" t="str">
            <v>AHMET BURAK DERE</v>
          </cell>
          <cell r="Q17" t="str">
            <v>Analitik Geo</v>
          </cell>
        </row>
        <row r="18">
          <cell r="C18">
            <v>293</v>
          </cell>
          <cell r="D18" t="str">
            <v>SÜMEYYE KUŞ</v>
          </cell>
          <cell r="Q18" t="str">
            <v>Edebiyat</v>
          </cell>
        </row>
        <row r="19">
          <cell r="C19">
            <v>310</v>
          </cell>
          <cell r="D19" t="str">
            <v>MALİK AVCI</v>
          </cell>
          <cell r="Q19" t="str">
            <v>Din Kül.</v>
          </cell>
        </row>
        <row r="20">
          <cell r="C20">
            <v>311</v>
          </cell>
          <cell r="D20" t="str">
            <v>ANIL AKYOL</v>
          </cell>
          <cell r="Q20" t="str">
            <v>Analitik Geo</v>
          </cell>
        </row>
        <row r="21">
          <cell r="C21">
            <v>312</v>
          </cell>
          <cell r="D21" t="str">
            <v>ZEKİ OĞULCAN ŞENGÜL</v>
          </cell>
          <cell r="Q21" t="str">
            <v>Edebiyat</v>
          </cell>
        </row>
        <row r="22">
          <cell r="C22">
            <v>321</v>
          </cell>
          <cell r="D22" t="str">
            <v>SETENAY BAŞOK</v>
          </cell>
          <cell r="Q22" t="str">
            <v>Kimya</v>
          </cell>
        </row>
        <row r="23">
          <cell r="C23">
            <v>325</v>
          </cell>
          <cell r="D23" t="str">
            <v>ONUR SEKRETER</v>
          </cell>
          <cell r="Q23" t="str">
            <v>Analitik Geo</v>
          </cell>
        </row>
        <row r="24">
          <cell r="C24">
            <v>471</v>
          </cell>
          <cell r="D24" t="str">
            <v>İSMAİL TÜRKMEN</v>
          </cell>
          <cell r="Q24" t="str">
            <v>Matematik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gradFill flip="none" rotWithShape="1">
          <a:gsLst>
            <a:gs pos="0">
              <a:schemeClr val="accent4">
                <a:lumMod val="20000"/>
                <a:lumOff val="80000"/>
              </a:schemeClr>
            </a:gs>
            <a:gs pos="47000">
              <a:schemeClr val="accent4">
                <a:lumMod val="92000"/>
                <a:lumOff val="8000"/>
              </a:schemeClr>
            </a:gs>
            <a:gs pos="100000">
              <a:schemeClr val="accent4">
                <a:lumMod val="60000"/>
              </a:schemeClr>
            </a:gs>
          </a:gsLst>
          <a:path path="circle">
            <a:fillToRect l="50000" t="130000" r="50000" b="-30000"/>
          </a:path>
          <a:tileRect/>
        </a:gra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rtlCol="0" anchor="ctr" anchorCtr="1" upright="1"/>
      <a:lstStyle>
        <a:defPPr algn="ctr">
          <a:defRPr sz="105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107763" dir="2700000" algn="ctr" rotWithShape="0">
            <a:srgbClr val="808080"/>
          </a:outerShdw>
        </a:effectLst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sosyalbilgilerdunyasi.com/acik-uclu-yazili-sinavlar-icin-sinav-analiz-programi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H26"/>
  <sheetViews>
    <sheetView tabSelected="1" zoomScale="87" zoomScaleNormal="87" workbookViewId="0"/>
  </sheetViews>
  <sheetFormatPr defaultRowHeight="12.75"/>
  <cols>
    <col min="1" max="1" width="3.5703125" style="90" customWidth="1"/>
    <col min="2" max="2" width="2.85546875" style="90" customWidth="1"/>
    <col min="3" max="3" width="10.5703125" style="90" customWidth="1"/>
    <col min="4" max="4" width="2.28515625" style="90" customWidth="1"/>
    <col min="5" max="20" width="4.28515625" style="90" customWidth="1"/>
    <col min="21" max="21" width="3.140625" style="90" customWidth="1"/>
    <col min="22" max="22" width="4.28515625" style="90" customWidth="1"/>
    <col min="23" max="23" width="2.5703125" style="90" customWidth="1"/>
    <col min="24" max="30" width="9.140625" style="90"/>
    <col min="31" max="31" width="4" style="90" customWidth="1"/>
    <col min="32" max="16384" width="9.140625" style="90"/>
  </cols>
  <sheetData>
    <row r="1" spans="1:34" ht="60.75" customHeight="1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</row>
    <row r="2" spans="1:34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</row>
    <row r="3" spans="1:34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</row>
    <row r="4" spans="1:34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</row>
    <row r="5" spans="1:34" ht="16.5" customHeight="1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</row>
    <row r="6" spans="1:34" ht="12.75" customHeight="1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</row>
    <row r="7" spans="1:34" ht="12.75" customHeight="1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</row>
    <row r="8" spans="1:34" ht="12.75" customHeight="1">
      <c r="A8" s="72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95"/>
      <c r="AB8" s="72"/>
      <c r="AC8" s="72"/>
      <c r="AD8" s="72"/>
      <c r="AE8" s="72"/>
      <c r="AF8" s="72"/>
      <c r="AG8" s="72"/>
      <c r="AH8" s="72"/>
    </row>
    <row r="9" spans="1:34">
      <c r="A9" s="72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</row>
    <row r="10" spans="1:34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</row>
    <row r="11" spans="1:34">
      <c r="A11" s="72"/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</row>
    <row r="12" spans="1:34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</row>
    <row r="13" spans="1:34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</row>
    <row r="14" spans="1:34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</row>
    <row r="15" spans="1:34">
      <c r="A15" s="72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</row>
    <row r="16" spans="1:34">
      <c r="A16" s="72"/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</row>
    <row r="17" spans="1:34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</row>
    <row r="18" spans="1:34" ht="14.25" customHeight="1">
      <c r="A18" s="72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</row>
    <row r="19" spans="1:34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</row>
    <row r="20" spans="1:34" ht="18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93"/>
      <c r="AC20" s="93"/>
      <c r="AD20" s="93"/>
      <c r="AE20" s="94"/>
      <c r="AF20" s="72"/>
      <c r="AG20" s="72"/>
      <c r="AH20" s="72"/>
    </row>
    <row r="21" spans="1:34" ht="18">
      <c r="A21" s="7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93"/>
      <c r="AC21" s="93"/>
      <c r="AD21" s="93"/>
      <c r="AE21" s="94"/>
      <c r="AF21" s="72"/>
      <c r="AG21" s="72"/>
      <c r="AH21" s="72"/>
    </row>
    <row r="22" spans="1:34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</row>
    <row r="23" spans="1:34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</row>
    <row r="24" spans="1:34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</row>
    <row r="25" spans="1:34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</row>
    <row r="26" spans="1:34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</row>
  </sheetData>
  <sheetProtection algorithmName="SHA-512" hashValue="7g73tpUTGTaNkp+s/6Z1RAv7W14nc6/4UsWplhLMe+Y8Kiiqstgk4UHWSOFB4bFfVHLjIJVrATwYSgtMhMxMWw==" saltValue="1/sv2R7QxFBavpdu2gGpBQ==" spinCount="100000" sheet="1" objects="1" scenarios="1"/>
  <pageMargins left="0.78740157480314965" right="0.78740157480314965" top="0.78740157480314965" bottom="0.78740157480314965" header="0.59055118110236227" footer="0.59055118110236227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8EF3C-AD67-4984-9EE4-06156F140784}">
  <dimension ref="B1:H383"/>
  <sheetViews>
    <sheetView workbookViewId="0">
      <selection activeCell="C15" sqref="C15"/>
    </sheetView>
  </sheetViews>
  <sheetFormatPr defaultRowHeight="12.75"/>
  <cols>
    <col min="2" max="2" width="0.140625" customWidth="1"/>
    <col min="3" max="3" width="110.85546875" style="269" customWidth="1"/>
  </cols>
  <sheetData>
    <row r="1" spans="2:8" ht="45.75" customHeight="1" thickBot="1">
      <c r="B1" s="259" t="s">
        <v>98</v>
      </c>
      <c r="C1" s="274" t="s">
        <v>315</v>
      </c>
    </row>
    <row r="2" spans="2:8" ht="30.75" customHeight="1">
      <c r="B2" s="260">
        <f>C2</f>
        <v>0</v>
      </c>
      <c r="C2" s="262"/>
      <c r="D2" s="572" t="s">
        <v>317</v>
      </c>
      <c r="E2" s="573"/>
      <c r="F2" s="573"/>
      <c r="G2" s="573"/>
      <c r="H2" s="573"/>
    </row>
    <row r="3" spans="2:8" ht="15" customHeight="1">
      <c r="B3" s="261" t="str">
        <f>C3</f>
        <v>SB.5.1.1. Sosyal Bilgiler dersinin, Türkiye Cumhuriyeti’nin etkin bir vatandaşı olarak kendi gelişimine katkısını fark eder.</v>
      </c>
      <c r="C3" s="263" t="s">
        <v>186</v>
      </c>
      <c r="D3" s="572"/>
      <c r="E3" s="573"/>
      <c r="F3" s="573"/>
      <c r="G3" s="573"/>
      <c r="H3" s="573"/>
    </row>
    <row r="4" spans="2:8" ht="15" customHeight="1">
      <c r="B4" s="261" t="str">
        <f t="shared" ref="B4:B37" si="0">C4</f>
        <v>SB.5.1.2. Yakın çevresinde yaşanan bir örnekten yola çıkarak bir olayın çok boyutluluğunu açıklar.</v>
      </c>
      <c r="C4" s="263" t="s">
        <v>189</v>
      </c>
      <c r="D4" s="572"/>
      <c r="E4" s="573"/>
      <c r="F4" s="573"/>
      <c r="G4" s="573"/>
      <c r="H4" s="573"/>
    </row>
    <row r="5" spans="2:8" ht="15" customHeight="1">
      <c r="B5" s="261" t="str">
        <f t="shared" si="0"/>
        <v>SB.5.1.3. Sahip olduğu haklarının farkında olan bir birey olarak katıldığı gruplarda aldığı rollerin gerektirdiği görev ve sorumluluklara uygun davranır.</v>
      </c>
      <c r="C5" s="263" t="s">
        <v>192</v>
      </c>
      <c r="D5" s="572"/>
      <c r="E5" s="573"/>
      <c r="F5" s="573"/>
      <c r="G5" s="573"/>
      <c r="H5" s="573"/>
    </row>
    <row r="6" spans="2:8" ht="15" customHeight="1">
      <c r="B6" s="261" t="str">
        <f t="shared" si="0"/>
        <v>SB.5.1.4. Çocuk olarak haklarından yararlanmaya ve bu hakların ihlal edildiği durumlara örnekler verir.</v>
      </c>
      <c r="C6" s="263" t="s">
        <v>195</v>
      </c>
      <c r="D6" s="572"/>
      <c r="E6" s="573"/>
      <c r="F6" s="573"/>
      <c r="G6" s="573"/>
      <c r="H6" s="573"/>
    </row>
    <row r="7" spans="2:8" ht="15" customHeight="1">
      <c r="B7" s="261" t="str">
        <f t="shared" si="0"/>
        <v>SB.5.2.1. Somut kalıntılarından yola çıkarak Anadolu ve Mezopotamya uygarlıklarının insanlık tarihine önemli katkılarını fark eder.</v>
      </c>
      <c r="C7" s="263" t="s">
        <v>198</v>
      </c>
      <c r="D7" s="572"/>
      <c r="E7" s="573"/>
      <c r="F7" s="573"/>
      <c r="G7" s="573"/>
      <c r="H7" s="573"/>
    </row>
    <row r="8" spans="2:8" ht="15" customHeight="1">
      <c r="B8" s="261" t="str">
        <f t="shared" si="0"/>
        <v>SB.5.2.2. Çevresindeki doğal varlıklar ile tarihî mekânları, nesneleri ve eserleri tanıtır.</v>
      </c>
      <c r="C8" s="263" t="s">
        <v>201</v>
      </c>
      <c r="D8" s="572"/>
      <c r="E8" s="573"/>
      <c r="F8" s="573"/>
      <c r="G8" s="573"/>
      <c r="H8" s="573"/>
    </row>
    <row r="9" spans="2:8" ht="15" customHeight="1">
      <c r="B9" s="261" t="str">
        <f t="shared" si="0"/>
        <v>SB.5.2.3. Ülkemizin çeşitli yerlerinin kültürel özellikleri ile yaşadığı çevrenin kültürel özelliklerini karşılaştırarak bunlar arasındaki benzer ve farklı unsurları belirler.</v>
      </c>
      <c r="C9" s="263" t="s">
        <v>204</v>
      </c>
      <c r="D9" s="572"/>
      <c r="E9" s="573"/>
      <c r="F9" s="573"/>
      <c r="G9" s="573"/>
      <c r="H9" s="573"/>
    </row>
    <row r="10" spans="2:8" ht="15" customHeight="1">
      <c r="B10" s="261" t="str">
        <f t="shared" si="0"/>
        <v>SB.5.2.4. Kültürel ögelerin, insanların bir arada yaşamasındaki rolünü analiz eder.</v>
      </c>
      <c r="C10" s="263" t="s">
        <v>208</v>
      </c>
      <c r="D10" s="572"/>
      <c r="E10" s="573"/>
      <c r="F10" s="573"/>
      <c r="G10" s="573"/>
      <c r="H10" s="573"/>
    </row>
    <row r="11" spans="2:8" ht="15" customHeight="1">
      <c r="B11" s="261" t="str">
        <f t="shared" si="0"/>
        <v>SB.5.2.5. Günlük yaşamdaki kültürel unsurların tarihî gelişimini değerlendirir.</v>
      </c>
      <c r="C11" s="263" t="s">
        <v>212</v>
      </c>
      <c r="D11" s="270"/>
      <c r="E11" s="270"/>
      <c r="F11" s="270"/>
      <c r="G11" s="270"/>
      <c r="H11" s="270"/>
    </row>
    <row r="12" spans="2:8" ht="15" customHeight="1">
      <c r="B12" s="261" t="str">
        <f t="shared" si="0"/>
        <v>SB.5.2.4. Kültürel ögelerin, insanların bir arada yaşamasındaki rolünü analiz eder.</v>
      </c>
      <c r="C12" s="263" t="s">
        <v>208</v>
      </c>
      <c r="D12" s="270"/>
      <c r="E12" s="270"/>
      <c r="F12" s="270"/>
      <c r="G12" s="270"/>
      <c r="H12" s="270"/>
    </row>
    <row r="13" spans="2:8" ht="15" customHeight="1">
      <c r="B13" s="261" t="str">
        <f t="shared" si="0"/>
        <v>SB.5.2.5. Günlük yaşamdaki kültürel unsurların tarihî gelişimini değerlendirir.</v>
      </c>
      <c r="C13" s="263" t="s">
        <v>212</v>
      </c>
      <c r="D13" s="270"/>
      <c r="E13" s="270"/>
      <c r="F13" s="270"/>
      <c r="G13" s="270"/>
      <c r="H13" s="270"/>
    </row>
    <row r="14" spans="2:8" ht="15" customHeight="1">
      <c r="B14" s="261" t="str">
        <f t="shared" si="0"/>
        <v>SB.5.3.1. Haritalar üzerinde yaşadığı yer ve çevresinin yeryüzü şekillerini genel olarak açıklar.</v>
      </c>
      <c r="C14" s="263" t="s">
        <v>222</v>
      </c>
      <c r="D14" s="270"/>
      <c r="E14" s="270"/>
      <c r="F14" s="270"/>
      <c r="G14" s="270"/>
      <c r="H14" s="270"/>
    </row>
    <row r="15" spans="2:8" ht="15" customHeight="1">
      <c r="B15" s="261" t="str">
        <f t="shared" si="0"/>
        <v>SB.5.3.2. Yaşadığı çevrede görülen iklimin, insan faaliyetlerine etkisini, günlük yaşantısından örnekler vererek açıklar.</v>
      </c>
      <c r="C15" s="263" t="s">
        <v>226</v>
      </c>
    </row>
    <row r="16" spans="2:8" ht="15" customHeight="1">
      <c r="B16" s="261" t="str">
        <f t="shared" si="0"/>
        <v>SB.5.3.3. Yaşadığı yer ve çevresindeki doğal özellikler ile beşerî özelliklerin nüfus ve yerleşme üzerindeki etkilerine örnekler verir.</v>
      </c>
      <c r="C16" s="263" t="s">
        <v>230</v>
      </c>
    </row>
    <row r="17" spans="2:3" ht="15" customHeight="1">
      <c r="B17" s="261" t="str">
        <f t="shared" si="0"/>
        <v>SB.5.3.4. Yaşadığı çevredeki afetlerin ve çevre sorunlarının oluşum nedenlerini sorgular.</v>
      </c>
      <c r="C17" s="263" t="s">
        <v>234</v>
      </c>
    </row>
    <row r="18" spans="2:3" ht="15" customHeight="1">
      <c r="B18" s="261" t="str">
        <f t="shared" si="0"/>
        <v>SB.5.3.5. Doğal afetlerin toplum hayatı üzerine etkilerini örneklerle açıklar.</v>
      </c>
      <c r="C18" s="263" t="s">
        <v>238</v>
      </c>
    </row>
    <row r="19" spans="2:3" ht="15" customHeight="1">
      <c r="B19" s="261" t="str">
        <f t="shared" si="0"/>
        <v>SB.5.4.1. Teknoloji kullanımının sosyalleşme ve toplumsal ilişkiler üzerindeki etkisini tartışır.</v>
      </c>
      <c r="C19" s="263" t="s">
        <v>242</v>
      </c>
    </row>
    <row r="20" spans="2:3" ht="15" customHeight="1">
      <c r="B20" s="261" t="str">
        <f t="shared" si="0"/>
        <v>SB.5.4.2. Sanal ortamda ulaştığı bilgilerin doğruluk ve güvenilirliğini sorgular.</v>
      </c>
      <c r="C20" s="263" t="s">
        <v>246</v>
      </c>
    </row>
    <row r="21" spans="2:3" ht="15" customHeight="1">
      <c r="B21" s="261" t="str">
        <f t="shared" si="0"/>
        <v>SB.5.4.3. Sanal ortamı kullanırken güvenlik kurallarına uyar.</v>
      </c>
      <c r="C21" s="263" t="s">
        <v>250</v>
      </c>
    </row>
    <row r="22" spans="2:3" ht="15" customHeight="1">
      <c r="B22" s="261" t="str">
        <f t="shared" si="0"/>
        <v>SB.5.4.4. Buluş yapanların ve bilim insanlarının ortak özelliklerini belirler.</v>
      </c>
      <c r="C22" s="263" t="s">
        <v>254</v>
      </c>
    </row>
    <row r="23" spans="2:3" ht="15" customHeight="1">
      <c r="B23" s="261" t="str">
        <f t="shared" si="0"/>
        <v>SB.5.4.5. Yaptığı çalışmalarda bilimsel etiğe uygun davranır.</v>
      </c>
      <c r="C23" s="263" t="s">
        <v>258</v>
      </c>
    </row>
    <row r="24" spans="2:3" ht="15" customHeight="1">
      <c r="B24" s="261" t="str">
        <f t="shared" si="0"/>
        <v>SB.5.5.1. Yaşadığı yerin ve çevresinin ekonomik faaliyetlerini analiz eder.</v>
      </c>
      <c r="C24" s="263" t="s">
        <v>262</v>
      </c>
    </row>
    <row r="25" spans="2:3" ht="15" customHeight="1">
      <c r="B25" s="261" t="str">
        <f t="shared" si="0"/>
        <v>SB.5.5.2. Yaşadığı yer ve çevresindeki ekonomik faaliyetlere bağlı olarak gelişen meslekleri tanır.</v>
      </c>
      <c r="C25" s="263" t="s">
        <v>266</v>
      </c>
    </row>
    <row r="26" spans="2:3" ht="15" customHeight="1">
      <c r="B26" s="261" t="str">
        <f t="shared" si="0"/>
        <v>SB.5.5.3. Çevresindeki ekonomik faaliyetlerin, insanların sosyal hayatlarına etkisini analiz eder.</v>
      </c>
      <c r="C26" s="263" t="s">
        <v>270</v>
      </c>
    </row>
    <row r="27" spans="2:3" ht="15" customHeight="1">
      <c r="B27" s="261" t="str">
        <f t="shared" si="0"/>
        <v>SB.5.5.4. Temel ihtiyaçları karşılamaya yönelik ürünlerin üretim, dağıtım ve tüketim ağını analiz eder.</v>
      </c>
      <c r="C27" s="263" t="s">
        <v>274</v>
      </c>
    </row>
    <row r="28" spans="2:3" ht="15" customHeight="1">
      <c r="B28" s="261" t="str">
        <f t="shared" si="0"/>
        <v>SB.5.5.5. İş birliği yaparak üretim, dağıtım ve tüketime dayalı yeni fikirler geliştirir.</v>
      </c>
      <c r="C28" s="263" t="s">
        <v>278</v>
      </c>
    </row>
    <row r="29" spans="2:3" ht="15" customHeight="1">
      <c r="B29" s="261" t="str">
        <f t="shared" si="0"/>
        <v>SB.5.5.6. Bilinçli bir tüketici olarak haklarını kullanır.</v>
      </c>
      <c r="C29" s="263" t="s">
        <v>282</v>
      </c>
    </row>
    <row r="30" spans="2:3" ht="15" customHeight="1">
      <c r="B30" s="261" t="str">
        <f t="shared" si="0"/>
        <v>SB.5.6.1. Bireysel ve toplumsal ihtiyaçlar ile bu ihtiyaçların karşılanması için hizmet veren kurumları ilişkilendirir.</v>
      </c>
      <c r="C30" s="263" t="s">
        <v>286</v>
      </c>
    </row>
    <row r="31" spans="2:3" ht="15" customHeight="1">
      <c r="B31" s="261" t="str">
        <f t="shared" si="0"/>
        <v>SB.5.6.2. Yaşadığı yerin yönetim birimlerinin temel görevlerini açıklar.</v>
      </c>
      <c r="C31" s="263" t="s">
        <v>290</v>
      </c>
    </row>
    <row r="32" spans="2:3" ht="15" customHeight="1">
      <c r="B32" s="261" t="str">
        <f t="shared" si="0"/>
        <v>SB.5.6.3. Temel hakları ve bu hakları kullanmanın önemini açıklar.</v>
      </c>
      <c r="C32" s="263" t="s">
        <v>294</v>
      </c>
    </row>
    <row r="33" spans="2:3" ht="15" customHeight="1">
      <c r="B33" s="261" t="str">
        <f t="shared" si="0"/>
        <v>SB.5.6.4. Millî egemenlik ve bağımsızlık sembollerimizden Bayrağımıza ve İstiklâl Marşına değer verir.</v>
      </c>
      <c r="C33" s="263" t="s">
        <v>297</v>
      </c>
    </row>
    <row r="34" spans="2:3" ht="15" customHeight="1">
      <c r="B34" s="261" t="str">
        <f t="shared" si="0"/>
        <v>SB.5.7.1. Yaşadığı yer ve çevresinin ülkemiz ile diğer ülkeler arasındaki ekonomik ilişkilerdeki rolünü araştırır.</v>
      </c>
      <c r="C34" s="263" t="s">
        <v>301</v>
      </c>
    </row>
    <row r="35" spans="2:3" ht="15" customHeight="1">
      <c r="B35" s="261" t="str">
        <f t="shared" si="0"/>
        <v>SB.5.7.2. Ülkeler arasındaki ekonomik ilişkilerde iletişim ve ulaşım teknolojisinin etkisini tartışır.</v>
      </c>
      <c r="C35" s="263" t="s">
        <v>303</v>
      </c>
    </row>
    <row r="36" spans="2:3" ht="15" customHeight="1">
      <c r="B36" s="261" t="str">
        <f t="shared" si="0"/>
        <v>SB.5.7.3. Turizmin uluslararası ilişkilerdeki önemini açıklar.</v>
      </c>
      <c r="C36" s="263" t="s">
        <v>305</v>
      </c>
    </row>
    <row r="37" spans="2:3" ht="15" customHeight="1">
      <c r="B37" s="261" t="str">
        <f t="shared" si="0"/>
        <v>SB.5.7.4. Çeşitli ülkelerde bulunan ortak miras ögelerine örnekler verir.</v>
      </c>
      <c r="C37" s="263" t="s">
        <v>307</v>
      </c>
    </row>
    <row r="38" spans="2:3" ht="15" customHeight="1" thickBot="1">
      <c r="B38" s="261" t="str">
        <f>C38</f>
        <v>SB.5.7.4. Çeşitli ülkelerde bulunan ortak miras ögelerine örnekler verir.</v>
      </c>
      <c r="C38" s="263" t="s">
        <v>307</v>
      </c>
    </row>
    <row r="39" spans="2:3" ht="15" customHeight="1">
      <c r="B39" s="261" t="str">
        <f>C39</f>
        <v>6.SINIF</v>
      </c>
      <c r="C39" s="264" t="s">
        <v>312</v>
      </c>
    </row>
    <row r="40" spans="2:3" ht="15" customHeight="1">
      <c r="B40" s="261" t="str">
        <f t="shared" ref="B40:B103" si="1">C40</f>
        <v>SB.6.1.1. Sosyal rollerin zaman içerisindeki değişimini inceler.</v>
      </c>
      <c r="C40" s="265" t="s">
        <v>187</v>
      </c>
    </row>
    <row r="41" spans="2:3" ht="15" customHeight="1">
      <c r="B41" s="261" t="str">
        <f t="shared" si="1"/>
        <v>SB.6.1.2. Sosyal, kültürel ve tarihî bağların toplumsal birlikteliğin oluşmasındaki yerini ve rolünü analiz eder.</v>
      </c>
      <c r="C41" s="265" t="s">
        <v>190</v>
      </c>
    </row>
    <row r="42" spans="2:3" ht="15" customHeight="1">
      <c r="B42" s="261" t="str">
        <f t="shared" si="1"/>
        <v>SB.6.1.3. Toplumda uyum içerisinde yaşayabilmek için farklılıklara yönelik ön yargıları sorgular</v>
      </c>
      <c r="C42" s="265" t="s">
        <v>193</v>
      </c>
    </row>
    <row r="43" spans="2:3" ht="15" customHeight="1">
      <c r="B43" s="261" t="str">
        <f t="shared" si="1"/>
        <v>SB.6.1.4. Toplumsal birlikteliğin oluşmasında sosyal yardımlaşma ve dayanışmayı destekleyici faaliyetlere katılır.</v>
      </c>
      <c r="C43" s="265" t="s">
        <v>196</v>
      </c>
    </row>
    <row r="44" spans="2:3" ht="15" customHeight="1">
      <c r="B44" s="261" t="str">
        <f t="shared" si="1"/>
        <v>SB.6.1.5. Bir soruna getirilen çözümlerin hak, sorumluluk ve özgürlükler temelinde olması gerektiğini savunur.</v>
      </c>
      <c r="C44" s="265" t="s">
        <v>199</v>
      </c>
    </row>
    <row r="45" spans="2:3" ht="15" customHeight="1">
      <c r="B45" s="261" t="str">
        <f t="shared" si="1"/>
        <v>SB.6.2.1. Orta Asya’da kurulan ilk Türk devletlerinin coğrafi, siyasal, ekonomik ve kültürel özelliklerine ilişkin çıkarımlarda bulunur.</v>
      </c>
      <c r="C45" s="265" t="s">
        <v>202</v>
      </c>
    </row>
    <row r="46" spans="2:3" ht="15" customHeight="1">
      <c r="B46" s="261" t="str">
        <f t="shared" si="1"/>
        <v>SB.6.2.2. İslamiyet’in ortaya çıkışını ve beraberinde getirdiği değişimleri yorumlar.</v>
      </c>
      <c r="C46" s="265" t="s">
        <v>205</v>
      </c>
    </row>
    <row r="47" spans="2:3" ht="15" customHeight="1">
      <c r="B47" s="261" t="str">
        <f t="shared" si="1"/>
        <v>SB.6.2.3. Türklerin İslamiyet’i kabulleri ile birlikte siyasi, sosyal ve kültürel alanlarda meydana gelen değişimleri fark eder.</v>
      </c>
      <c r="C47" s="265" t="s">
        <v>209</v>
      </c>
    </row>
    <row r="48" spans="2:3" ht="15" customHeight="1">
      <c r="B48" s="261" t="str">
        <f t="shared" si="1"/>
        <v>SB.6.2.4. Türklerin Anadolu’yu yurt edinme sürecini XI ve XIII. yüzyıllar kapsamında analiz eder.</v>
      </c>
      <c r="C48" s="265" t="s">
        <v>213</v>
      </c>
    </row>
    <row r="49" spans="2:3" ht="15" customHeight="1">
      <c r="B49" s="261" t="str">
        <f t="shared" si="1"/>
        <v>SB.6.2.5. Tarihî ticaret yollarının toplumlar arası siyasi, kültürel ve ekonomik ilişkilerdeki rolünü açıklar.</v>
      </c>
      <c r="C49" s="265" t="s">
        <v>216</v>
      </c>
    </row>
    <row r="50" spans="2:3" ht="15" customHeight="1">
      <c r="B50" s="261" t="str">
        <f t="shared" si="1"/>
        <v>SB.6.3.1. Konum ile ilgili kavramları kullanarak kıtaların, okyanusların ve ülkemizin coğrafi konumunu tanımlar.</v>
      </c>
      <c r="C50" s="265" t="s">
        <v>219</v>
      </c>
    </row>
    <row r="51" spans="2:3" ht="15" customHeight="1">
      <c r="B51" s="261" t="str">
        <f t="shared" si="1"/>
        <v>SB.6.3.2. Türkiye’nin temel fiziki coğrafya özelliklerinden yer şekillerini, iklim özelliklerini ve bitki örtüsünü ilgili haritalar üzerinde inceler.</v>
      </c>
      <c r="C51" s="265" t="s">
        <v>223</v>
      </c>
    </row>
    <row r="52" spans="2:3" ht="15" customHeight="1">
      <c r="B52" s="261" t="str">
        <f t="shared" si="1"/>
        <v>SB.6.3.3. Türkiye’nin temel beşerî coğrafya özelliklerini ilgili haritalar üzerinde gösterir.</v>
      </c>
      <c r="C52" s="265" t="s">
        <v>227</v>
      </c>
    </row>
    <row r="53" spans="2:3" ht="15" customHeight="1">
      <c r="B53" s="261" t="str">
        <f t="shared" si="1"/>
        <v>SB.6.3.4. Dünyanın farklı doğal ortamlarındaki insan yaşantılarından yola çıkarak iklim özellikleri hakkında çıkarımlarda bulunur</v>
      </c>
      <c r="C53" s="265" t="s">
        <v>231</v>
      </c>
    </row>
    <row r="54" spans="2:3" ht="15" customHeight="1">
      <c r="B54" s="261" t="str">
        <f t="shared" si="1"/>
        <v>SB.6.4.1. Sosyal bilimlerdeki çalışma ve bulgulardan hareketle sosyal bilimlerin toplum hayatına etkisine örnekler verir</v>
      </c>
      <c r="C54" s="265" t="s">
        <v>235</v>
      </c>
    </row>
    <row r="55" spans="2:3" ht="15" customHeight="1">
      <c r="B55" s="261" t="str">
        <f t="shared" si="1"/>
        <v>SB.6.4.2.Bilimsel ve teknolojik gelişmelerin gelecekteki yaşam üzerine etkilerine ilişkin fikirler ileri sürer.</v>
      </c>
      <c r="C55" s="265" t="s">
        <v>239</v>
      </c>
    </row>
    <row r="56" spans="2:3" ht="15" customHeight="1">
      <c r="B56" s="261" t="str">
        <f t="shared" si="1"/>
        <v>SB.6.4.3. Bilimsel araştırma basamaklarını kullanarak araştırma yapar.</v>
      </c>
      <c r="C56" s="265" t="s">
        <v>243</v>
      </c>
    </row>
    <row r="57" spans="2:3" ht="15" customHeight="1">
      <c r="B57" s="261" t="str">
        <f t="shared" si="1"/>
        <v>SB.6.4.4. Telif ve patent hakları saklı ürünlerin yasal yollardan temin edilmesinin gerekliliğini savunur.</v>
      </c>
      <c r="C57" s="265" t="s">
        <v>247</v>
      </c>
    </row>
    <row r="58" spans="2:3" ht="15" customHeight="1">
      <c r="B58" s="261" t="str">
        <f>C58</f>
        <v>SB.6.5.1. Ülkemizin kaynaklarıyla ekonomik faaliyetlerini ilişkilendirir.</v>
      </c>
      <c r="C58" s="265" t="s">
        <v>251</v>
      </c>
    </row>
    <row r="59" spans="2:3" ht="15" customHeight="1">
      <c r="B59" s="261" t="str">
        <f t="shared" si="1"/>
        <v>SB.6.5.2. Kaynakların bilinçsizce tüketilmesinin canlı yaşamına etkilerini analiz eder.</v>
      </c>
      <c r="C59" s="265" t="s">
        <v>255</v>
      </c>
    </row>
    <row r="60" spans="2:3" ht="15" customHeight="1">
      <c r="B60" s="261" t="str">
        <f t="shared" si="1"/>
        <v>SB.6.5.3. Türkiye’nin coğrafi özelliklerini dikkate alarak yatırım ve pazarlama proje önerileri hazırlar.</v>
      </c>
      <c r="C60" s="265" t="s">
        <v>259</v>
      </c>
    </row>
    <row r="61" spans="2:3" ht="15" customHeight="1">
      <c r="B61" s="261" t="str">
        <f t="shared" si="1"/>
        <v>SB.6.5.4. Vatandaşlık sorumluluğu ve ülke ekonomisine katkısı açısından vergi vermenin gereğini ve önemini savunur.</v>
      </c>
      <c r="C61" s="265" t="s">
        <v>263</v>
      </c>
    </row>
    <row r="62" spans="2:3" ht="15" customHeight="1">
      <c r="B62" s="261" t="str">
        <f t="shared" si="1"/>
        <v>SB.6.5.5. Nitelikli insan gücünün Türkiye ekonomisinin gelişimindeki yerini ve önemini analiz eder.</v>
      </c>
      <c r="C62" s="265" t="s">
        <v>267</v>
      </c>
    </row>
    <row r="63" spans="2:3" ht="15" customHeight="1">
      <c r="B63" s="261" t="str">
        <f t="shared" si="1"/>
        <v>SB.6.5.6. İlgi duyduğu mesleklerin gerektirdiği kişilik özelliklerini, becerileri ve eğitim sürecini araştırır.</v>
      </c>
      <c r="C63" s="265" t="s">
        <v>271</v>
      </c>
    </row>
    <row r="64" spans="2:3" ht="15" customHeight="1">
      <c r="B64" s="261" t="str">
        <f t="shared" si="1"/>
        <v>SB.6.6.1. Demokrasinin temel ilkeleri açısından farklı yönetim biçimlerini karşılaştırır.</v>
      </c>
      <c r="C64" s="265" t="s">
        <v>275</v>
      </c>
    </row>
    <row r="65" spans="2:3" ht="15" customHeight="1">
      <c r="B65" s="261" t="str">
        <f t="shared" si="1"/>
        <v>SB.6.6.2. Türkiye Cumhuriyeti Devleti’nde yasama, yürütme ve yargı güçleri arasındaki ilişkiyi açıklar.</v>
      </c>
      <c r="C65" s="265" t="s">
        <v>279</v>
      </c>
    </row>
    <row r="66" spans="2:3" ht="15" customHeight="1">
      <c r="B66" s="261" t="str">
        <f t="shared" si="1"/>
        <v>SB.6.6.3. Yönetimin karar alma sürecini etkileyen unsurları analiz eder.</v>
      </c>
      <c r="C66" s="265" t="s">
        <v>283</v>
      </c>
    </row>
    <row r="67" spans="2:3" ht="15" customHeight="1">
      <c r="B67" s="261" t="str">
        <f t="shared" si="1"/>
        <v>SB.6.6.4. Toplumsal hayatımızda demokrasinin önemini açıklar.</v>
      </c>
      <c r="C67" s="265" t="s">
        <v>287</v>
      </c>
    </row>
    <row r="68" spans="2:3" ht="15" customHeight="1">
      <c r="B68" s="261" t="str">
        <f t="shared" si="1"/>
        <v xml:space="preserve">SB.6.6.5. Türkiye Cumhuriyeti’nin etkin bir vatandaşı olarak hak ve sorumluluklarının anayasal güvence altında olduğunu açıklar. </v>
      </c>
      <c r="C68" s="265" t="s">
        <v>291</v>
      </c>
    </row>
    <row r="69" spans="2:3" ht="27.75" customHeight="1" thickBot="1">
      <c r="B69" s="261" t="str">
        <f t="shared" si="1"/>
        <v>SB.6.6.6.Türk tarihinden ve güncel örneklerden yola çıkarak toplumsal hayatta kadına verilen değeri fark eder.</v>
      </c>
      <c r="C69" s="265" t="s">
        <v>298</v>
      </c>
    </row>
    <row r="70" spans="2:3" ht="15" customHeight="1">
      <c r="B70" s="261" t="str">
        <f t="shared" si="1"/>
        <v>7.SINIF</v>
      </c>
      <c r="C70" s="262" t="s">
        <v>313</v>
      </c>
    </row>
    <row r="71" spans="2:3" ht="15" customHeight="1">
      <c r="B71" s="261" t="str">
        <f t="shared" si="1"/>
        <v>SB.7.1.1. İletişimi etkileyen tutum ve davranışları analiz ederek kendi tutum ve davranışlarını sorgular.</v>
      </c>
      <c r="C71" s="266" t="s">
        <v>188</v>
      </c>
    </row>
    <row r="72" spans="2:3" ht="15" customHeight="1">
      <c r="B72" s="261" t="str">
        <f t="shared" si="1"/>
        <v>SB.7.1.2. Bireysel ve toplumsal ilişkilerde olumlu iletişim yollarını kullanır.</v>
      </c>
      <c r="C72" s="266" t="s">
        <v>191</v>
      </c>
    </row>
    <row r="73" spans="2:3" ht="15" customHeight="1">
      <c r="B73" s="261" t="str">
        <f t="shared" si="1"/>
        <v>SB.7.1.3. Medyanın sosyal değişim ve etkileşimdeki rolünü tartışır.</v>
      </c>
      <c r="C73" s="266" t="s">
        <v>194</v>
      </c>
    </row>
    <row r="74" spans="2:3" ht="15" customHeight="1">
      <c r="B74" s="261" t="str">
        <f t="shared" si="1"/>
        <v>SB.7.1.4. İletişim araçlarından yararlanırken haklarını kullanır ve sorumluluklarını yerine getirir.</v>
      </c>
      <c r="C74" s="266" t="s">
        <v>197</v>
      </c>
    </row>
    <row r="75" spans="2:3" ht="15" customHeight="1">
      <c r="B75" s="261" t="str">
        <f t="shared" si="1"/>
        <v>SB.7.2.1. Osmanlı Devleti’nin siyasi güç olarak ortaya çıkış sürecini ve bu süreci etkileyen faktörleri açıklar.</v>
      </c>
      <c r="C75" s="266" t="s">
        <v>200</v>
      </c>
    </row>
    <row r="76" spans="2:3" ht="15" customHeight="1">
      <c r="B76" s="261" t="str">
        <f t="shared" si="1"/>
        <v>SB.7.2.2. Osmanlı Devleti’nin fetih siyasetini örnekler üzerinden analiz eder.</v>
      </c>
      <c r="C76" s="266" t="s">
        <v>203</v>
      </c>
    </row>
    <row r="77" spans="2:3" ht="15" customHeight="1">
      <c r="B77" s="261" t="str">
        <f t="shared" si="1"/>
        <v>SB.7.2.3. Avrupa’daki gelişmelerle bağlantılı olarak Osmanlı Devleti’ni değişime zorlayan süreçleri kavrar.</v>
      </c>
      <c r="C77" s="266" t="s">
        <v>206</v>
      </c>
    </row>
    <row r="78" spans="2:3" ht="15" customHeight="1">
      <c r="B78" s="261" t="str">
        <f t="shared" si="1"/>
        <v>SB.7.2.4. Osmanlı Devleti’nde ıslahat hareketleri sonucu ortaya çıkan kurumlardan hareketle toplumsal ve ekonomik değişim hakkında çıkarımlarda bulunur.</v>
      </c>
      <c r="C78" s="266" t="s">
        <v>210</v>
      </c>
    </row>
    <row r="79" spans="2:3" ht="15" customHeight="1">
      <c r="B79" s="261" t="str">
        <f t="shared" si="1"/>
        <v>SB.7.2.5. Osmanlı kültür, sanat ve estetik anlayışına örnekler verir.</v>
      </c>
      <c r="C79" s="266" t="s">
        <v>214</v>
      </c>
    </row>
    <row r="80" spans="2:3" ht="15" customHeight="1">
      <c r="B80" s="261" t="str">
        <f t="shared" si="1"/>
        <v>SB.7.3.1. Örnek incelemeler yoluyla geçmişten günümüze, yerleşmeyi etkileyen faktörler hakkında çıkarımlarda bulunur.</v>
      </c>
      <c r="C80" s="266" t="s">
        <v>217</v>
      </c>
    </row>
    <row r="81" spans="2:3" ht="15" customHeight="1">
      <c r="B81" s="261" t="str">
        <f t="shared" si="1"/>
        <v>SB.7.3.2. Türkiye’de nüfusun dağılışını etkileyen faktörlerden hareketle Türkiye’nin demografik özelliklerini yorumlar.</v>
      </c>
      <c r="C81" s="266" t="s">
        <v>220</v>
      </c>
    </row>
    <row r="82" spans="2:3" ht="15" customHeight="1">
      <c r="B82" s="261" t="str">
        <f t="shared" si="1"/>
        <v>SB.7.3.3. Örnek incelemeler yoluyla göçün neden ve sonuçlarını tartışır.</v>
      </c>
      <c r="C82" s="266" t="s">
        <v>224</v>
      </c>
    </row>
    <row r="83" spans="2:3" ht="15" customHeight="1">
      <c r="B83" s="261" t="str">
        <f t="shared" si="1"/>
        <v>SB.7.3.4. Temel haklardan yerleşme ve seyahat özgürlüğünün kısıtlanması halinde ortaya çıkacak olumsuz durumlara örnekler gösterir.</v>
      </c>
      <c r="C83" s="266" t="s">
        <v>228</v>
      </c>
    </row>
    <row r="84" spans="2:3" ht="15" customHeight="1">
      <c r="B84" s="261" t="str">
        <f t="shared" si="1"/>
        <v>SB.7.4.1. Bilginin korunması, yaygınlaştırılması ve aktarılmasında değişim ve sürekliliği inceler.</v>
      </c>
      <c r="C84" s="266" t="s">
        <v>232</v>
      </c>
    </row>
    <row r="85" spans="2:3" ht="15" customHeight="1">
      <c r="B85" s="261" t="str">
        <f t="shared" si="1"/>
        <v>SB.7.4.2. Türk-İslam medeniyetinde yetişen bilginlerin bilimsel gelişme sürecine katkılarını tartışır.</v>
      </c>
      <c r="C85" s="266" t="s">
        <v>236</v>
      </c>
    </row>
    <row r="86" spans="2:3" ht="15" customHeight="1">
      <c r="B86" s="261" t="str">
        <f t="shared" si="1"/>
        <v>SB.7.4.3. XV-XX. yüzyıllar arasında Avrupa’da yaşanan gelişmelerin günümüz bilimsel birikiminin oluşmasına etkisini analiz eder.</v>
      </c>
      <c r="C86" s="266" t="s">
        <v>240</v>
      </c>
    </row>
    <row r="87" spans="2:3" ht="15" customHeight="1">
      <c r="B87" s="261" t="str">
        <f t="shared" si="1"/>
        <v>SB.7.4.4. Özgür düşüncenin bilimsel gelişmelere katkısını değerlendirir.</v>
      </c>
      <c r="C87" s="266" t="s">
        <v>244</v>
      </c>
    </row>
    <row r="88" spans="2:3" ht="15" customHeight="1">
      <c r="B88" s="261" t="str">
        <f t="shared" si="1"/>
        <v>SB.7.5.1. Üretimde ve yönetimde toprağın önemini geçmişten ve günümüzden örneklerle açıklar.</v>
      </c>
      <c r="C88" s="266" t="s">
        <v>248</v>
      </c>
    </row>
    <row r="89" spans="2:3" ht="15" customHeight="1">
      <c r="B89" s="261" t="str">
        <f t="shared" si="1"/>
        <v>SB.7.5.2. Üretim teknolojisindeki gelişmelerin sosyal ve ekonomik hayata etkilerini değerlendirir.</v>
      </c>
      <c r="C89" s="266" t="s">
        <v>252</v>
      </c>
    </row>
    <row r="90" spans="2:3" ht="15" customHeight="1">
      <c r="B90" s="261" t="str">
        <f t="shared" si="1"/>
        <v>SB.7.5.3. Kurumların ve sivil toplum kuruluşlarının çalışmalarına ve sosyal yaşamdaki rollerine örneklerverir.</v>
      </c>
      <c r="C90" s="266" t="s">
        <v>256</v>
      </c>
    </row>
    <row r="91" spans="2:3" ht="15" customHeight="1">
      <c r="B91" s="261" t="str">
        <f t="shared" si="1"/>
        <v>SB.7.5.4. Tarih boyunca Türklerde meslek edindirme ve meslek etiği kazandırmada rol oynayan kurumları tanır.</v>
      </c>
      <c r="C91" s="266" t="s">
        <v>260</v>
      </c>
    </row>
    <row r="92" spans="2:3" ht="15" customHeight="1">
      <c r="B92" s="261" t="str">
        <f t="shared" si="1"/>
        <v>SB.7.5.5. Dünyadaki gelişmelere bağlı olarak ortaya çıkan yeni meslekleri dikkate alarak mesleki tercihlerine yönelik planlama yapar.</v>
      </c>
      <c r="C92" s="266" t="s">
        <v>264</v>
      </c>
    </row>
    <row r="93" spans="2:3" ht="15" customHeight="1">
      <c r="B93" s="261" t="str">
        <f t="shared" si="1"/>
        <v>SB.7.5.6. Dijital teknolojilerin üretim, dağıtım ve tüketim ağında meydana getirdiği değişimleri analiz eder.</v>
      </c>
      <c r="C93" s="266" t="s">
        <v>268</v>
      </c>
    </row>
    <row r="94" spans="2:3" ht="15" customHeight="1">
      <c r="B94" s="261" t="str">
        <f t="shared" si="1"/>
        <v>SB.7.6.1. Demokrasinin ortaya çıkışını, gelişim evrelerini ve günümüzde ifade ettiği anlamları açıklar.</v>
      </c>
      <c r="C94" s="266" t="s">
        <v>272</v>
      </c>
    </row>
    <row r="95" spans="2:3" ht="15" customHeight="1">
      <c r="B95" s="261" t="str">
        <f t="shared" si="1"/>
        <v>SB.7.6.2. Atatürk’ün Türk demokrasisinin gelişimine katkılarını açıklar.</v>
      </c>
      <c r="C95" s="266" t="s">
        <v>276</v>
      </c>
    </row>
    <row r="96" spans="2:3" ht="15" customHeight="1">
      <c r="B96" s="261" t="str">
        <f t="shared" si="1"/>
        <v>SB.7.6.3. Türkiye Cumhuriyeti Devleti’nin temel niteliklerini toplumsal hayattaki uygulamalarla ilişkilendirir.</v>
      </c>
      <c r="C96" s="266" t="s">
        <v>280</v>
      </c>
    </row>
    <row r="97" spans="2:3" ht="15" customHeight="1">
      <c r="B97" s="261" t="str">
        <f t="shared" si="1"/>
        <v>SB.7.6.4. Demokrasinin uygulanma süreçlerinde karşılaşılan sorunları analiz eder.</v>
      </c>
      <c r="C97" s="266" t="s">
        <v>284</v>
      </c>
    </row>
    <row r="98" spans="2:3" ht="15" customHeight="1">
      <c r="B98" s="261" t="str">
        <f t="shared" si="1"/>
        <v>SB.7.7.1. Türkiye’nin üyesi olduğu uluslararası kuruluşlara örnekler verir.</v>
      </c>
      <c r="C98" s="266" t="s">
        <v>288</v>
      </c>
    </row>
    <row r="99" spans="2:3" ht="15" customHeight="1">
      <c r="B99" s="261" t="str">
        <f t="shared" si="1"/>
        <v>SB.7.7.2. Türkiye’nin ilişkide olduğu ekonomik bölge ve kuruluşları tanır.</v>
      </c>
      <c r="C99" s="266" t="s">
        <v>292</v>
      </c>
    </row>
    <row r="100" spans="2:3" ht="15" customHeight="1">
      <c r="B100" s="261" t="str">
        <f t="shared" si="1"/>
        <v>SB.7.7.3. Çeşitli kültürlere yönelik kalıp yargıları sorgular.</v>
      </c>
      <c r="C100" s="266" t="s">
        <v>295</v>
      </c>
    </row>
    <row r="101" spans="2:3" ht="15" customHeight="1" thickBot="1">
      <c r="B101" s="261" t="str">
        <f t="shared" si="1"/>
        <v>SB.7.7.4. Arkadaşlarıyla birlikte küresel sorunların çözümüne yönelik fikir önerileri geliştirir.</v>
      </c>
      <c r="C101" s="266" t="s">
        <v>299</v>
      </c>
    </row>
    <row r="102" spans="2:3" ht="15" customHeight="1">
      <c r="B102" s="261" t="str">
        <f t="shared" si="1"/>
        <v>8.SINIF</v>
      </c>
      <c r="C102" s="264" t="s">
        <v>314</v>
      </c>
    </row>
    <row r="103" spans="2:3" ht="15" customHeight="1">
      <c r="B103" s="261" t="str">
        <f t="shared" si="1"/>
        <v>İTA.8.1.1. Avrupa’daki gelişmelerin yansımaları bağlamında Osmanlı Devleti’nin yirminci yüzyılın başlarındaki siyasi ve sosyal durumunu kavrar.</v>
      </c>
      <c r="C103" s="267" t="s">
        <v>94</v>
      </c>
    </row>
    <row r="104" spans="2:3" ht="15" customHeight="1">
      <c r="B104" s="261" t="str">
        <f t="shared" ref="B104:B167" si="2">C104</f>
        <v>İTA.8.1.2. Mustafa Kemal’in çocukluk ve öğrenim hayatından hareketle onun kişilik özelliklerinin oluşumu hakkında çıkarımlarda bulunur.</v>
      </c>
      <c r="C104" s="267" t="s">
        <v>93</v>
      </c>
    </row>
    <row r="105" spans="2:3" ht="15" customHeight="1">
      <c r="B105" s="261" t="str">
        <f t="shared" si="2"/>
        <v>İTA.8.1.3. Gençlik döneminde Mustafa Kemal’in fikir hayatını etkileyen önemli kişileri ve olayları kavrar.</v>
      </c>
      <c r="C105" s="267" t="s">
        <v>92</v>
      </c>
    </row>
    <row r="106" spans="2:3" ht="15" customHeight="1">
      <c r="B106" s="261" t="str">
        <f t="shared" si="2"/>
        <v>İTA.8.1.4. Mustafa Kemal’in askerlik hayatı ile ilgili olayları ve olguları onun kişilik özellikleri ile ilişkilendirir.</v>
      </c>
      <c r="C106" s="267" t="s">
        <v>91</v>
      </c>
    </row>
    <row r="107" spans="2:3" ht="15" customHeight="1">
      <c r="B107" s="261" t="str">
        <f t="shared" si="2"/>
        <v>İTA.8.2.1. Birinci Dünya Savaşı’nın sebeplerini ve savaşın başlamasına yol açan gelişmeleri kavrar.</v>
      </c>
      <c r="C107" s="267" t="s">
        <v>90</v>
      </c>
    </row>
    <row r="108" spans="2:3" ht="15" customHeight="1">
      <c r="B108" s="261" t="str">
        <f t="shared" si="2"/>
        <v>İTA.8.2.2. Birinci Dünya Savaşı’nda Osmanlı Devleti’nin durumu hakkında çıkarımlarda bulunur.</v>
      </c>
      <c r="C108" s="267" t="s">
        <v>89</v>
      </c>
    </row>
    <row r="109" spans="2:3" ht="15" customHeight="1">
      <c r="B109" s="261" t="str">
        <f t="shared" si="2"/>
        <v xml:space="preserve">İTA.8.2.3. Mondros Ateşkes Antlaşması’nın imzalanması ve uygulanması karşısında Osmanlı yönetiminin, Mustafa Kemal’in ve halkın tutumunu analiz eder. </v>
      </c>
      <c r="C109" s="267" t="s">
        <v>207</v>
      </c>
    </row>
    <row r="110" spans="2:3" ht="15" customHeight="1">
      <c r="B110" s="261" t="str">
        <f t="shared" si="2"/>
        <v>İTA.8.2.4. Kuvâ-yı Millîye’nin oluşum sürecini ve sonrasında meydana gelen gelişmeleri kavrar.</v>
      </c>
      <c r="C110" s="267" t="s">
        <v>211</v>
      </c>
    </row>
    <row r="111" spans="2:3" ht="15" customHeight="1">
      <c r="B111" s="261" t="str">
        <f t="shared" si="2"/>
        <v>İTA.8.2.5. Millî Mücadele’nin hazırlık döneminde Mustafa Kemal’in yaptığı çalışmaları analiz eder.</v>
      </c>
      <c r="C111" s="267" t="s">
        <v>215</v>
      </c>
    </row>
    <row r="112" spans="2:3" ht="15" customHeight="1">
      <c r="B112" s="261" t="str">
        <f t="shared" si="2"/>
        <v>İTA.8.2.6. Misakımilli’nin kabulünü¨ ve Büyük Millet Meclisinin açılışını vatanın bütünlüğünü esası ile “ulusal egemenlik” ve “tam bağımsızlık” ilkeleri ile ilişkilendirir.</v>
      </c>
      <c r="C112" s="267" t="s">
        <v>218</v>
      </c>
    </row>
    <row r="113" spans="2:3" ht="15" customHeight="1">
      <c r="B113" s="261" t="str">
        <f t="shared" si="2"/>
        <v>İTA.8.2.7. Büyük Millet Meclisine karşı ayaklanmalar ile ayaklanmaların bastırılması için alınan tedbirleri analiz eder.</v>
      </c>
      <c r="C113" s="267" t="s">
        <v>221</v>
      </c>
    </row>
    <row r="114" spans="2:3" ht="15" customHeight="1">
      <c r="B114" s="261" t="str">
        <f t="shared" si="2"/>
        <v>İTA.8.2.8. Mustafa Kemal’in ve Türk milletinin Sevr Antlaşması’na karşı tepkilerini değerlendirir.</v>
      </c>
      <c r="C114" s="267" t="s">
        <v>225</v>
      </c>
    </row>
    <row r="115" spans="2:3" ht="15" customHeight="1">
      <c r="B115" s="261" t="str">
        <f t="shared" si="2"/>
        <v>İTA.8.3.1. Millî Mücadele Dönemi’nde Doğu Cephesi ve Güney Cephesi’nde meydana gelen gelişmeleri kavrar.</v>
      </c>
      <c r="C115" s="267" t="s">
        <v>229</v>
      </c>
    </row>
    <row r="116" spans="2:3" ht="15" customHeight="1">
      <c r="B116" s="261" t="str">
        <f t="shared" si="2"/>
        <v>İTA.8.3.2. Millî Mücadele Dönemi’nde Batı Cephesi’nde meydana gelen gelişmeleri kavrar.</v>
      </c>
      <c r="C116" s="267" t="s">
        <v>233</v>
      </c>
    </row>
    <row r="117" spans="2:3" ht="15" customHeight="1">
      <c r="B117" s="261" t="str">
        <f t="shared" si="2"/>
        <v xml:space="preserve">İTA.8.3.3. Millî Mücadele’nin zor bir döneminde Maarif Kongresi yapan Atatürk’ün, millî ve çağdaş eğitime verdiği önemi kavrar. </v>
      </c>
      <c r="C117" s="267" t="s">
        <v>237</v>
      </c>
    </row>
    <row r="118" spans="2:3" ht="15" customHeight="1">
      <c r="B118" s="261" t="str">
        <f t="shared" si="2"/>
        <v>İTA.8.3.4. Türk milletinin millî birlik, beraberlik ve dayanışmasının bir örneği olarak Tekalif-i Millîye Emirleri doğrultusunda yapılan uygulamaları analiz eder.</v>
      </c>
      <c r="C118" s="267" t="s">
        <v>241</v>
      </c>
    </row>
    <row r="119" spans="2:3" ht="15" customHeight="1">
      <c r="B119" s="261" t="str">
        <f t="shared" si="2"/>
        <v>İTA.8.3.5. Sakarya Meydan Savaşı’nın kazanılmasında ve Büyük Taarruz’un başarılı olmasında Mustafa Kemal’in rolüne ilişkin çıkarımlarda bulunur.</v>
      </c>
      <c r="C119" s="267" t="s">
        <v>245</v>
      </c>
    </row>
    <row r="120" spans="2:3" ht="15" customHeight="1">
      <c r="B120" s="261" t="str">
        <f t="shared" si="2"/>
        <v>İTA.8.3.6. Lozan Antlaşması’nın sağladığı kazanımları analiz eder.</v>
      </c>
      <c r="C120" s="267" t="s">
        <v>249</v>
      </c>
    </row>
    <row r="121" spans="2:3" ht="15" customHeight="1">
      <c r="B121" s="261" t="str">
        <f t="shared" si="2"/>
        <v>İTA.8.3.7. Millî Mücadele Dönemi’nin siyasi, sosyal ve kültürel olaylarının sanat ve edebiyat ürünlerine yansımalarına kanıtlar gösterir.</v>
      </c>
      <c r="C121" s="267" t="s">
        <v>253</v>
      </c>
    </row>
    <row r="122" spans="2:3" ht="15" customHeight="1">
      <c r="B122" s="261" t="str">
        <f t="shared" si="2"/>
        <v>İTA.8.4.1. Çağdaşlaşan Türkiye’nin temeli olan Atatürk ilkelerini açıklar.</v>
      </c>
      <c r="C122" s="267" t="s">
        <v>257</v>
      </c>
    </row>
    <row r="123" spans="2:3" ht="15" customHeight="1">
      <c r="B123" s="261" t="str">
        <f t="shared" si="2"/>
        <v>İTA.8.4.2. Siyasi alanda meydana gelen gelişmeleri kavrar.</v>
      </c>
      <c r="C123" s="267" t="s">
        <v>261</v>
      </c>
    </row>
    <row r="124" spans="2:3" ht="15" customHeight="1">
      <c r="B124" s="261" t="str">
        <f t="shared" si="2"/>
        <v xml:space="preserve">İTA.8.4.3. Hukuk alanında meydana gelen gelişmelerin toplumsal hayata yansımalarını kavrar. </v>
      </c>
      <c r="C124" s="267" t="s">
        <v>265</v>
      </c>
    </row>
    <row r="125" spans="2:3" ht="15" customHeight="1">
      <c r="B125" s="261" t="str">
        <f t="shared" si="2"/>
        <v>İTA.8.4.4. Eğitim ve kültür alanında yapılan inkılapları ve gelişmeleri kavrar.</v>
      </c>
      <c r="C125" s="267" t="s">
        <v>269</v>
      </c>
    </row>
    <row r="126" spans="2:3" ht="15" customHeight="1">
      <c r="B126" s="261" t="str">
        <f t="shared" si="2"/>
        <v>İTA.8.4.5. Toplumsal alanda yapılan inkılapları ve meydana gelen gelişmeleri kavrar.</v>
      </c>
      <c r="C126" s="267" t="s">
        <v>273</v>
      </c>
    </row>
    <row r="127" spans="2:3" ht="15" customHeight="1">
      <c r="B127" s="261" t="str">
        <f t="shared" si="2"/>
        <v>İTA.8.4.6. Ekonomi alanında meydana gelen gelişmeleri kavrar.</v>
      </c>
      <c r="C127" s="267" t="s">
        <v>277</v>
      </c>
    </row>
    <row r="128" spans="2:3" ht="15" customHeight="1">
      <c r="B128" s="261" t="str">
        <f t="shared" si="2"/>
        <v xml:space="preserve">İTA.8.4.7. Atatürk Dönemi’nde sağlık alanında yapılan çalışmaları devletin temel görevleri ile ilişkilendirir. </v>
      </c>
      <c r="C128" s="267" t="s">
        <v>281</v>
      </c>
    </row>
    <row r="129" spans="2:3" ht="15" customHeight="1">
      <c r="B129" s="261" t="str">
        <f t="shared" si="2"/>
        <v>İTA.8.4.8. Cumhuriyet’in sağladığı kazanımları ve Atatürk’ünTürk milleti için gösterdiği hedefleri analiz eder.</v>
      </c>
      <c r="C129" s="267" t="s">
        <v>285</v>
      </c>
    </row>
    <row r="130" spans="2:3" ht="15" customHeight="1">
      <c r="B130" s="261" t="str">
        <f t="shared" si="2"/>
        <v>İTA.8.4.9. Atatürk ilke ve inkılaplarını oluşturan temel esasları kavrar.</v>
      </c>
      <c r="C130" s="267" t="s">
        <v>289</v>
      </c>
    </row>
    <row r="131" spans="2:3" ht="15" customHeight="1">
      <c r="B131" s="261" t="str">
        <f t="shared" si="2"/>
        <v>İTA.8.5.1. Atatürk Dönemi’ndeki demokratikleşme yolunda atılan adımları açıklar.</v>
      </c>
      <c r="C131" s="267" t="s">
        <v>293</v>
      </c>
    </row>
    <row r="132" spans="2:3" ht="15" customHeight="1">
      <c r="B132" s="261" t="str">
        <f t="shared" si="2"/>
        <v>İTA.8.5.2. Mustafa Kemal’e suikast girişimini analiz eder.</v>
      </c>
      <c r="C132" s="267" t="s">
        <v>296</v>
      </c>
    </row>
    <row r="133" spans="2:3" ht="15" customHeight="1">
      <c r="B133" s="261" t="str">
        <f t="shared" si="2"/>
        <v>İTA.8.5.3. Cumhuriyetin ilk yıllarında Türkiye Cumhuriyetine yönelik tehditleri analiz eder.</v>
      </c>
      <c r="C133" s="267" t="s">
        <v>300</v>
      </c>
    </row>
    <row r="134" spans="2:3" ht="15" customHeight="1">
      <c r="B134" s="261" t="str">
        <f t="shared" si="2"/>
        <v>İTA.8.6.1. Atatürrk Dönemi Türk dış politikasının temel ilkelerini ve amaçlarını açıklar.</v>
      </c>
      <c r="C134" s="267" t="s">
        <v>302</v>
      </c>
    </row>
    <row r="135" spans="2:3" ht="15" customHeight="1">
      <c r="B135" s="261" t="str">
        <f t="shared" si="2"/>
        <v>İTA.8.6.2. Atatürk Dönemi Türk dış politikasında yaşanan gelişmeleri analiz eder.</v>
      </c>
      <c r="C135" s="267" t="s">
        <v>304</v>
      </c>
    </row>
    <row r="136" spans="2:3" ht="15" customHeight="1">
      <c r="B136" s="261" t="str">
        <f t="shared" si="2"/>
        <v>İTA.8.6.3. Atatürk’ün Hatay’ı ülkemize katmak konusunda yaptıklarına ve bu uğurda gösterdiği özveriye kanıtlar gösterir.</v>
      </c>
      <c r="C136" s="267" t="s">
        <v>306</v>
      </c>
    </row>
    <row r="137" spans="2:3" ht="15" customHeight="1">
      <c r="B137" s="261" t="str">
        <f t="shared" si="2"/>
        <v xml:space="preserve">İTA.8.7.1. Atatürk’ün ölümüne ilişkin yansıma ve değerlendirmelerden hareketle onun fikir ve eserlerinin evrensel değerine ilişkin çıkarımlarda bulunur." </v>
      </c>
      <c r="C137" s="267" t="s">
        <v>308</v>
      </c>
    </row>
    <row r="138" spans="2:3" ht="15" customHeight="1">
      <c r="B138" s="261" t="str">
        <f t="shared" si="2"/>
        <v>İTA.8.7.2. Atatürk’ünTürk Milleti’ne bıraktığı eserlerinden örnekler verir.</v>
      </c>
      <c r="C138" s="267" t="s">
        <v>309</v>
      </c>
    </row>
    <row r="139" spans="2:3" ht="15" customHeight="1">
      <c r="B139" s="261" t="str">
        <f t="shared" si="2"/>
        <v>İTA.8.7.3. Atatürk’ün İkinci Dünya Savaşı öncesi tespitleri ve girişimleri Türkiye’nin savaşta izlediği denge siyaseti ile ilişkilendirilir.</v>
      </c>
      <c r="C139" s="267" t="s">
        <v>310</v>
      </c>
    </row>
    <row r="140" spans="2:3" ht="15" customHeight="1" thickBot="1">
      <c r="B140" s="261" t="str">
        <f t="shared" si="2"/>
        <v>İTA.8.7.4. İkinci Dünya Savaşı’ndaki gelişmelerin ve bu savaşın sonuçlarının Türkiye ’ye etkilerini analiz eder.</v>
      </c>
      <c r="C140" s="268" t="s">
        <v>311</v>
      </c>
    </row>
    <row r="141" spans="2:3">
      <c r="B141" s="261">
        <f t="shared" si="2"/>
        <v>0</v>
      </c>
    </row>
    <row r="142" spans="2:3">
      <c r="B142" s="261">
        <f t="shared" si="2"/>
        <v>0</v>
      </c>
    </row>
    <row r="143" spans="2:3">
      <c r="B143" s="261">
        <f t="shared" si="2"/>
        <v>0</v>
      </c>
    </row>
    <row r="144" spans="2:3">
      <c r="B144" s="261">
        <f t="shared" si="2"/>
        <v>0</v>
      </c>
    </row>
    <row r="145" spans="2:2">
      <c r="B145" s="261">
        <f t="shared" si="2"/>
        <v>0</v>
      </c>
    </row>
    <row r="146" spans="2:2">
      <c r="B146" s="261">
        <f t="shared" si="2"/>
        <v>0</v>
      </c>
    </row>
    <row r="147" spans="2:2">
      <c r="B147" s="261">
        <f t="shared" si="2"/>
        <v>0</v>
      </c>
    </row>
    <row r="148" spans="2:2">
      <c r="B148" s="261">
        <f t="shared" si="2"/>
        <v>0</v>
      </c>
    </row>
    <row r="149" spans="2:2">
      <c r="B149" s="261">
        <f t="shared" si="2"/>
        <v>0</v>
      </c>
    </row>
    <row r="150" spans="2:2">
      <c r="B150" s="261">
        <f t="shared" si="2"/>
        <v>0</v>
      </c>
    </row>
    <row r="151" spans="2:2">
      <c r="B151" s="261">
        <f t="shared" si="2"/>
        <v>0</v>
      </c>
    </row>
    <row r="152" spans="2:2">
      <c r="B152" s="261">
        <f t="shared" si="2"/>
        <v>0</v>
      </c>
    </row>
    <row r="153" spans="2:2">
      <c r="B153" s="261">
        <f t="shared" si="2"/>
        <v>0</v>
      </c>
    </row>
    <row r="154" spans="2:2">
      <c r="B154" s="261">
        <f t="shared" si="2"/>
        <v>0</v>
      </c>
    </row>
    <row r="155" spans="2:2">
      <c r="B155" s="261">
        <f t="shared" si="2"/>
        <v>0</v>
      </c>
    </row>
    <row r="156" spans="2:2">
      <c r="B156" s="261">
        <f t="shared" si="2"/>
        <v>0</v>
      </c>
    </row>
    <row r="157" spans="2:2">
      <c r="B157" s="261">
        <f t="shared" si="2"/>
        <v>0</v>
      </c>
    </row>
    <row r="158" spans="2:2">
      <c r="B158" s="261">
        <f t="shared" si="2"/>
        <v>0</v>
      </c>
    </row>
    <row r="159" spans="2:2">
      <c r="B159" s="261">
        <f t="shared" si="2"/>
        <v>0</v>
      </c>
    </row>
    <row r="160" spans="2:2">
      <c r="B160" s="261">
        <f t="shared" si="2"/>
        <v>0</v>
      </c>
    </row>
    <row r="161" spans="2:2">
      <c r="B161" s="261">
        <f t="shared" si="2"/>
        <v>0</v>
      </c>
    </row>
    <row r="162" spans="2:2">
      <c r="B162" s="261">
        <f t="shared" si="2"/>
        <v>0</v>
      </c>
    </row>
    <row r="163" spans="2:2">
      <c r="B163" s="261">
        <f t="shared" si="2"/>
        <v>0</v>
      </c>
    </row>
    <row r="164" spans="2:2">
      <c r="B164" s="261">
        <f t="shared" si="2"/>
        <v>0</v>
      </c>
    </row>
    <row r="165" spans="2:2">
      <c r="B165" s="261">
        <f t="shared" si="2"/>
        <v>0</v>
      </c>
    </row>
    <row r="166" spans="2:2">
      <c r="B166" s="261">
        <f t="shared" si="2"/>
        <v>0</v>
      </c>
    </row>
    <row r="167" spans="2:2">
      <c r="B167" s="261">
        <f t="shared" si="2"/>
        <v>0</v>
      </c>
    </row>
    <row r="168" spans="2:2">
      <c r="B168" s="261">
        <f t="shared" ref="B168:B231" si="3">C168</f>
        <v>0</v>
      </c>
    </row>
    <row r="169" spans="2:2">
      <c r="B169" s="261">
        <f t="shared" si="3"/>
        <v>0</v>
      </c>
    </row>
    <row r="170" spans="2:2">
      <c r="B170" s="261">
        <f t="shared" si="3"/>
        <v>0</v>
      </c>
    </row>
    <row r="171" spans="2:2">
      <c r="B171" s="261">
        <f t="shared" si="3"/>
        <v>0</v>
      </c>
    </row>
    <row r="172" spans="2:2">
      <c r="B172" s="261">
        <f t="shared" si="3"/>
        <v>0</v>
      </c>
    </row>
    <row r="173" spans="2:2">
      <c r="B173" s="261">
        <f t="shared" si="3"/>
        <v>0</v>
      </c>
    </row>
    <row r="174" spans="2:2">
      <c r="B174" s="261">
        <f t="shared" si="3"/>
        <v>0</v>
      </c>
    </row>
    <row r="175" spans="2:2">
      <c r="B175" s="261">
        <f t="shared" si="3"/>
        <v>0</v>
      </c>
    </row>
    <row r="176" spans="2:2">
      <c r="B176" s="261">
        <f t="shared" si="3"/>
        <v>0</v>
      </c>
    </row>
    <row r="177" spans="2:2">
      <c r="B177" s="261">
        <f t="shared" si="3"/>
        <v>0</v>
      </c>
    </row>
    <row r="178" spans="2:2">
      <c r="B178" s="261">
        <f t="shared" si="3"/>
        <v>0</v>
      </c>
    </row>
    <row r="179" spans="2:2">
      <c r="B179" s="261">
        <f t="shared" si="3"/>
        <v>0</v>
      </c>
    </row>
    <row r="180" spans="2:2">
      <c r="B180" s="261">
        <f t="shared" si="3"/>
        <v>0</v>
      </c>
    </row>
    <row r="181" spans="2:2">
      <c r="B181" s="261">
        <f t="shared" si="3"/>
        <v>0</v>
      </c>
    </row>
    <row r="182" spans="2:2">
      <c r="B182" s="261">
        <f t="shared" si="3"/>
        <v>0</v>
      </c>
    </row>
    <row r="183" spans="2:2">
      <c r="B183" s="261">
        <f t="shared" si="3"/>
        <v>0</v>
      </c>
    </row>
    <row r="184" spans="2:2">
      <c r="B184" s="261">
        <f t="shared" si="3"/>
        <v>0</v>
      </c>
    </row>
    <row r="185" spans="2:2">
      <c r="B185" s="261">
        <f t="shared" si="3"/>
        <v>0</v>
      </c>
    </row>
    <row r="186" spans="2:2">
      <c r="B186" s="261">
        <f t="shared" si="3"/>
        <v>0</v>
      </c>
    </row>
    <row r="187" spans="2:2">
      <c r="B187" s="261">
        <f t="shared" si="3"/>
        <v>0</v>
      </c>
    </row>
    <row r="188" spans="2:2">
      <c r="B188" s="261">
        <f t="shared" si="3"/>
        <v>0</v>
      </c>
    </row>
    <row r="189" spans="2:2">
      <c r="B189" s="261">
        <f t="shared" si="3"/>
        <v>0</v>
      </c>
    </row>
    <row r="190" spans="2:2">
      <c r="B190" s="261">
        <f t="shared" si="3"/>
        <v>0</v>
      </c>
    </row>
    <row r="191" spans="2:2">
      <c r="B191" s="261">
        <f t="shared" si="3"/>
        <v>0</v>
      </c>
    </row>
    <row r="192" spans="2:2">
      <c r="B192" s="261">
        <f t="shared" si="3"/>
        <v>0</v>
      </c>
    </row>
    <row r="193" spans="2:2">
      <c r="B193" s="261">
        <f t="shared" si="3"/>
        <v>0</v>
      </c>
    </row>
    <row r="194" spans="2:2">
      <c r="B194" s="261">
        <f t="shared" si="3"/>
        <v>0</v>
      </c>
    </row>
    <row r="195" spans="2:2">
      <c r="B195" s="261">
        <f t="shared" si="3"/>
        <v>0</v>
      </c>
    </row>
    <row r="196" spans="2:2">
      <c r="B196" s="261">
        <f t="shared" si="3"/>
        <v>0</v>
      </c>
    </row>
    <row r="197" spans="2:2">
      <c r="B197" s="261">
        <f t="shared" si="3"/>
        <v>0</v>
      </c>
    </row>
    <row r="198" spans="2:2">
      <c r="B198" s="261">
        <f t="shared" si="3"/>
        <v>0</v>
      </c>
    </row>
    <row r="199" spans="2:2">
      <c r="B199" s="261">
        <f t="shared" si="3"/>
        <v>0</v>
      </c>
    </row>
    <row r="200" spans="2:2">
      <c r="B200" s="261">
        <f t="shared" si="3"/>
        <v>0</v>
      </c>
    </row>
    <row r="201" spans="2:2">
      <c r="B201" s="261">
        <f t="shared" si="3"/>
        <v>0</v>
      </c>
    </row>
    <row r="202" spans="2:2">
      <c r="B202" s="261">
        <f t="shared" si="3"/>
        <v>0</v>
      </c>
    </row>
    <row r="203" spans="2:2">
      <c r="B203" s="261">
        <f t="shared" si="3"/>
        <v>0</v>
      </c>
    </row>
    <row r="204" spans="2:2">
      <c r="B204" s="261">
        <f t="shared" si="3"/>
        <v>0</v>
      </c>
    </row>
    <row r="205" spans="2:2">
      <c r="B205" s="261">
        <f t="shared" si="3"/>
        <v>0</v>
      </c>
    </row>
    <row r="206" spans="2:2">
      <c r="B206" s="261">
        <f t="shared" si="3"/>
        <v>0</v>
      </c>
    </row>
    <row r="207" spans="2:2">
      <c r="B207" s="261">
        <f t="shared" si="3"/>
        <v>0</v>
      </c>
    </row>
    <row r="208" spans="2:2">
      <c r="B208" s="261">
        <f t="shared" si="3"/>
        <v>0</v>
      </c>
    </row>
    <row r="209" spans="2:2">
      <c r="B209" s="261">
        <f t="shared" si="3"/>
        <v>0</v>
      </c>
    </row>
    <row r="210" spans="2:2">
      <c r="B210" s="261">
        <f t="shared" si="3"/>
        <v>0</v>
      </c>
    </row>
    <row r="211" spans="2:2">
      <c r="B211" s="261">
        <f t="shared" si="3"/>
        <v>0</v>
      </c>
    </row>
    <row r="212" spans="2:2">
      <c r="B212" s="261">
        <f t="shared" si="3"/>
        <v>0</v>
      </c>
    </row>
    <row r="213" spans="2:2">
      <c r="B213" s="261">
        <f t="shared" si="3"/>
        <v>0</v>
      </c>
    </row>
    <row r="214" spans="2:2">
      <c r="B214" s="261">
        <f t="shared" si="3"/>
        <v>0</v>
      </c>
    </row>
    <row r="215" spans="2:2">
      <c r="B215" s="261">
        <f t="shared" si="3"/>
        <v>0</v>
      </c>
    </row>
    <row r="216" spans="2:2">
      <c r="B216" s="261">
        <f t="shared" si="3"/>
        <v>0</v>
      </c>
    </row>
    <row r="217" spans="2:2">
      <c r="B217" s="261">
        <f t="shared" si="3"/>
        <v>0</v>
      </c>
    </row>
    <row r="218" spans="2:2">
      <c r="B218" s="261">
        <f t="shared" si="3"/>
        <v>0</v>
      </c>
    </row>
    <row r="219" spans="2:2">
      <c r="B219" s="261">
        <f t="shared" si="3"/>
        <v>0</v>
      </c>
    </row>
    <row r="220" spans="2:2">
      <c r="B220" s="261">
        <f t="shared" si="3"/>
        <v>0</v>
      </c>
    </row>
    <row r="221" spans="2:2">
      <c r="B221" s="261">
        <f t="shared" si="3"/>
        <v>0</v>
      </c>
    </row>
    <row r="222" spans="2:2">
      <c r="B222" s="261">
        <f t="shared" si="3"/>
        <v>0</v>
      </c>
    </row>
    <row r="223" spans="2:2">
      <c r="B223" s="261">
        <f t="shared" si="3"/>
        <v>0</v>
      </c>
    </row>
    <row r="224" spans="2:2">
      <c r="B224" s="261">
        <f t="shared" si="3"/>
        <v>0</v>
      </c>
    </row>
    <row r="225" spans="2:2">
      <c r="B225" s="261">
        <f t="shared" si="3"/>
        <v>0</v>
      </c>
    </row>
    <row r="226" spans="2:2">
      <c r="B226" s="261">
        <f t="shared" si="3"/>
        <v>0</v>
      </c>
    </row>
    <row r="227" spans="2:2">
      <c r="B227" s="261">
        <f t="shared" si="3"/>
        <v>0</v>
      </c>
    </row>
    <row r="228" spans="2:2">
      <c r="B228" s="261">
        <f t="shared" si="3"/>
        <v>0</v>
      </c>
    </row>
    <row r="229" spans="2:2">
      <c r="B229" s="261">
        <f t="shared" si="3"/>
        <v>0</v>
      </c>
    </row>
    <row r="230" spans="2:2">
      <c r="B230" s="261">
        <f t="shared" si="3"/>
        <v>0</v>
      </c>
    </row>
    <row r="231" spans="2:2">
      <c r="B231" s="261">
        <f t="shared" si="3"/>
        <v>0</v>
      </c>
    </row>
    <row r="232" spans="2:2">
      <c r="B232" s="261">
        <f t="shared" ref="B232:B295" si="4">C232</f>
        <v>0</v>
      </c>
    </row>
    <row r="233" spans="2:2">
      <c r="B233" s="261">
        <f t="shared" si="4"/>
        <v>0</v>
      </c>
    </row>
    <row r="234" spans="2:2">
      <c r="B234" s="261">
        <f t="shared" si="4"/>
        <v>0</v>
      </c>
    </row>
    <row r="235" spans="2:2">
      <c r="B235" s="261">
        <f t="shared" si="4"/>
        <v>0</v>
      </c>
    </row>
    <row r="236" spans="2:2">
      <c r="B236" s="261">
        <f t="shared" si="4"/>
        <v>0</v>
      </c>
    </row>
    <row r="237" spans="2:2">
      <c r="B237" s="261">
        <f t="shared" si="4"/>
        <v>0</v>
      </c>
    </row>
    <row r="238" spans="2:2">
      <c r="B238" s="261">
        <f t="shared" si="4"/>
        <v>0</v>
      </c>
    </row>
    <row r="239" spans="2:2">
      <c r="B239" s="261">
        <f t="shared" si="4"/>
        <v>0</v>
      </c>
    </row>
    <row r="240" spans="2:2">
      <c r="B240" s="258">
        <f t="shared" si="4"/>
        <v>0</v>
      </c>
    </row>
    <row r="241" spans="2:2">
      <c r="B241" s="258">
        <f t="shared" si="4"/>
        <v>0</v>
      </c>
    </row>
    <row r="242" spans="2:2">
      <c r="B242" s="258">
        <f t="shared" si="4"/>
        <v>0</v>
      </c>
    </row>
    <row r="243" spans="2:2">
      <c r="B243" s="258">
        <f t="shared" si="4"/>
        <v>0</v>
      </c>
    </row>
    <row r="244" spans="2:2">
      <c r="B244" s="258">
        <f t="shared" si="4"/>
        <v>0</v>
      </c>
    </row>
    <row r="245" spans="2:2">
      <c r="B245" s="258">
        <f t="shared" si="4"/>
        <v>0</v>
      </c>
    </row>
    <row r="246" spans="2:2">
      <c r="B246" s="258">
        <f t="shared" si="4"/>
        <v>0</v>
      </c>
    </row>
    <row r="247" spans="2:2">
      <c r="B247" s="258">
        <f t="shared" si="4"/>
        <v>0</v>
      </c>
    </row>
    <row r="248" spans="2:2">
      <c r="B248" s="258">
        <f t="shared" si="4"/>
        <v>0</v>
      </c>
    </row>
    <row r="249" spans="2:2">
      <c r="B249" s="258">
        <f t="shared" si="4"/>
        <v>0</v>
      </c>
    </row>
    <row r="250" spans="2:2">
      <c r="B250" s="258">
        <f t="shared" si="4"/>
        <v>0</v>
      </c>
    </row>
    <row r="251" spans="2:2">
      <c r="B251" s="258">
        <f t="shared" si="4"/>
        <v>0</v>
      </c>
    </row>
    <row r="252" spans="2:2">
      <c r="B252" s="258">
        <f t="shared" si="4"/>
        <v>0</v>
      </c>
    </row>
    <row r="253" spans="2:2">
      <c r="B253" s="258">
        <f t="shared" si="4"/>
        <v>0</v>
      </c>
    </row>
    <row r="254" spans="2:2">
      <c r="B254" s="258">
        <f t="shared" si="4"/>
        <v>0</v>
      </c>
    </row>
    <row r="255" spans="2:2">
      <c r="B255" s="258">
        <f t="shared" si="4"/>
        <v>0</v>
      </c>
    </row>
    <row r="256" spans="2:2">
      <c r="B256" s="258">
        <f t="shared" si="4"/>
        <v>0</v>
      </c>
    </row>
    <row r="257" spans="2:2">
      <c r="B257" s="258">
        <f t="shared" si="4"/>
        <v>0</v>
      </c>
    </row>
    <row r="258" spans="2:2">
      <c r="B258" s="258">
        <f t="shared" si="4"/>
        <v>0</v>
      </c>
    </row>
    <row r="259" spans="2:2">
      <c r="B259" s="258">
        <f t="shared" si="4"/>
        <v>0</v>
      </c>
    </row>
    <row r="260" spans="2:2">
      <c r="B260" s="258">
        <f t="shared" si="4"/>
        <v>0</v>
      </c>
    </row>
    <row r="261" spans="2:2">
      <c r="B261" s="258">
        <f t="shared" si="4"/>
        <v>0</v>
      </c>
    </row>
    <row r="262" spans="2:2">
      <c r="B262" s="258">
        <f t="shared" si="4"/>
        <v>0</v>
      </c>
    </row>
    <row r="263" spans="2:2">
      <c r="B263" s="258">
        <f t="shared" si="4"/>
        <v>0</v>
      </c>
    </row>
    <row r="264" spans="2:2">
      <c r="B264" s="258">
        <f t="shared" si="4"/>
        <v>0</v>
      </c>
    </row>
    <row r="265" spans="2:2">
      <c r="B265" s="258">
        <f t="shared" si="4"/>
        <v>0</v>
      </c>
    </row>
    <row r="266" spans="2:2">
      <c r="B266" s="258">
        <f t="shared" si="4"/>
        <v>0</v>
      </c>
    </row>
    <row r="267" spans="2:2">
      <c r="B267" s="258">
        <f t="shared" si="4"/>
        <v>0</v>
      </c>
    </row>
    <row r="268" spans="2:2">
      <c r="B268" s="258">
        <f t="shared" si="4"/>
        <v>0</v>
      </c>
    </row>
    <row r="269" spans="2:2">
      <c r="B269" s="258">
        <f t="shared" si="4"/>
        <v>0</v>
      </c>
    </row>
    <row r="270" spans="2:2">
      <c r="B270" s="258">
        <f t="shared" si="4"/>
        <v>0</v>
      </c>
    </row>
    <row r="271" spans="2:2">
      <c r="B271" s="258">
        <f t="shared" si="4"/>
        <v>0</v>
      </c>
    </row>
    <row r="272" spans="2:2">
      <c r="B272" s="258">
        <f t="shared" si="4"/>
        <v>0</v>
      </c>
    </row>
    <row r="273" spans="2:2">
      <c r="B273" s="258">
        <f t="shared" si="4"/>
        <v>0</v>
      </c>
    </row>
    <row r="274" spans="2:2">
      <c r="B274" s="258">
        <f t="shared" si="4"/>
        <v>0</v>
      </c>
    </row>
    <row r="275" spans="2:2">
      <c r="B275" s="258">
        <f t="shared" si="4"/>
        <v>0</v>
      </c>
    </row>
    <row r="276" spans="2:2">
      <c r="B276" s="258">
        <f t="shared" si="4"/>
        <v>0</v>
      </c>
    </row>
    <row r="277" spans="2:2">
      <c r="B277" s="258">
        <f t="shared" si="4"/>
        <v>0</v>
      </c>
    </row>
    <row r="278" spans="2:2">
      <c r="B278" s="258">
        <f t="shared" si="4"/>
        <v>0</v>
      </c>
    </row>
    <row r="279" spans="2:2">
      <c r="B279" s="258">
        <f t="shared" si="4"/>
        <v>0</v>
      </c>
    </row>
    <row r="280" spans="2:2">
      <c r="B280" s="258">
        <f t="shared" si="4"/>
        <v>0</v>
      </c>
    </row>
    <row r="281" spans="2:2">
      <c r="B281" s="258">
        <f t="shared" si="4"/>
        <v>0</v>
      </c>
    </row>
    <row r="282" spans="2:2">
      <c r="B282" s="258">
        <f t="shared" si="4"/>
        <v>0</v>
      </c>
    </row>
    <row r="283" spans="2:2">
      <c r="B283" s="258">
        <f t="shared" si="4"/>
        <v>0</v>
      </c>
    </row>
    <row r="284" spans="2:2">
      <c r="B284" s="258">
        <f t="shared" si="4"/>
        <v>0</v>
      </c>
    </row>
    <row r="285" spans="2:2">
      <c r="B285" s="258">
        <f t="shared" si="4"/>
        <v>0</v>
      </c>
    </row>
    <row r="286" spans="2:2">
      <c r="B286" s="258">
        <f t="shared" si="4"/>
        <v>0</v>
      </c>
    </row>
    <row r="287" spans="2:2">
      <c r="B287" s="258">
        <f t="shared" si="4"/>
        <v>0</v>
      </c>
    </row>
    <row r="288" spans="2:2">
      <c r="B288" s="258">
        <f t="shared" si="4"/>
        <v>0</v>
      </c>
    </row>
    <row r="289" spans="2:2">
      <c r="B289" s="258">
        <f t="shared" si="4"/>
        <v>0</v>
      </c>
    </row>
    <row r="290" spans="2:2">
      <c r="B290" s="258">
        <f t="shared" si="4"/>
        <v>0</v>
      </c>
    </row>
    <row r="291" spans="2:2">
      <c r="B291" s="258">
        <f t="shared" si="4"/>
        <v>0</v>
      </c>
    </row>
    <row r="292" spans="2:2">
      <c r="B292" s="258">
        <f t="shared" si="4"/>
        <v>0</v>
      </c>
    </row>
    <row r="293" spans="2:2">
      <c r="B293" s="258">
        <f t="shared" si="4"/>
        <v>0</v>
      </c>
    </row>
    <row r="294" spans="2:2">
      <c r="B294" s="258">
        <f t="shared" si="4"/>
        <v>0</v>
      </c>
    </row>
    <row r="295" spans="2:2">
      <c r="B295" s="258">
        <f t="shared" si="4"/>
        <v>0</v>
      </c>
    </row>
    <row r="296" spans="2:2">
      <c r="B296" s="258">
        <f t="shared" ref="B296:B359" si="5">C296</f>
        <v>0</v>
      </c>
    </row>
    <row r="297" spans="2:2">
      <c r="B297" s="258">
        <f t="shared" si="5"/>
        <v>0</v>
      </c>
    </row>
    <row r="298" spans="2:2">
      <c r="B298" s="258">
        <f t="shared" si="5"/>
        <v>0</v>
      </c>
    </row>
    <row r="299" spans="2:2">
      <c r="B299" s="258">
        <f t="shared" si="5"/>
        <v>0</v>
      </c>
    </row>
    <row r="300" spans="2:2">
      <c r="B300" s="258">
        <f t="shared" si="5"/>
        <v>0</v>
      </c>
    </row>
    <row r="301" spans="2:2">
      <c r="B301" s="258">
        <f t="shared" si="5"/>
        <v>0</v>
      </c>
    </row>
    <row r="302" spans="2:2">
      <c r="B302" s="258">
        <f t="shared" si="5"/>
        <v>0</v>
      </c>
    </row>
    <row r="303" spans="2:2">
      <c r="B303" s="258">
        <f t="shared" si="5"/>
        <v>0</v>
      </c>
    </row>
    <row r="304" spans="2:2">
      <c r="B304" s="258">
        <f t="shared" si="5"/>
        <v>0</v>
      </c>
    </row>
    <row r="305" spans="2:2">
      <c r="B305" s="258">
        <f t="shared" si="5"/>
        <v>0</v>
      </c>
    </row>
    <row r="306" spans="2:2">
      <c r="B306" s="258">
        <f t="shared" si="5"/>
        <v>0</v>
      </c>
    </row>
    <row r="307" spans="2:2">
      <c r="B307" s="258">
        <f t="shared" si="5"/>
        <v>0</v>
      </c>
    </row>
    <row r="308" spans="2:2">
      <c r="B308" s="258">
        <f t="shared" si="5"/>
        <v>0</v>
      </c>
    </row>
    <row r="309" spans="2:2">
      <c r="B309" s="258">
        <f t="shared" si="5"/>
        <v>0</v>
      </c>
    </row>
    <row r="310" spans="2:2">
      <c r="B310" s="258">
        <f t="shared" si="5"/>
        <v>0</v>
      </c>
    </row>
    <row r="311" spans="2:2">
      <c r="B311" s="258">
        <f t="shared" si="5"/>
        <v>0</v>
      </c>
    </row>
    <row r="312" spans="2:2">
      <c r="B312" s="258">
        <f t="shared" si="5"/>
        <v>0</v>
      </c>
    </row>
    <row r="313" spans="2:2">
      <c r="B313" s="258">
        <f t="shared" si="5"/>
        <v>0</v>
      </c>
    </row>
    <row r="314" spans="2:2">
      <c r="B314" s="258">
        <f t="shared" si="5"/>
        <v>0</v>
      </c>
    </row>
    <row r="315" spans="2:2">
      <c r="B315" s="258">
        <f t="shared" si="5"/>
        <v>0</v>
      </c>
    </row>
    <row r="316" spans="2:2">
      <c r="B316" s="258">
        <f t="shared" si="5"/>
        <v>0</v>
      </c>
    </row>
    <row r="317" spans="2:2">
      <c r="B317" s="258">
        <f t="shared" si="5"/>
        <v>0</v>
      </c>
    </row>
    <row r="318" spans="2:2">
      <c r="B318" s="258">
        <f t="shared" si="5"/>
        <v>0</v>
      </c>
    </row>
    <row r="319" spans="2:2">
      <c r="B319" s="258">
        <f t="shared" si="5"/>
        <v>0</v>
      </c>
    </row>
    <row r="320" spans="2:2">
      <c r="B320" s="258">
        <f t="shared" si="5"/>
        <v>0</v>
      </c>
    </row>
    <row r="321" spans="2:2">
      <c r="B321" s="258">
        <f t="shared" si="5"/>
        <v>0</v>
      </c>
    </row>
    <row r="322" spans="2:2">
      <c r="B322" s="258">
        <f t="shared" si="5"/>
        <v>0</v>
      </c>
    </row>
    <row r="323" spans="2:2">
      <c r="B323" s="258">
        <f t="shared" si="5"/>
        <v>0</v>
      </c>
    </row>
    <row r="324" spans="2:2">
      <c r="B324" s="258">
        <f t="shared" si="5"/>
        <v>0</v>
      </c>
    </row>
    <row r="325" spans="2:2">
      <c r="B325" s="258">
        <f t="shared" si="5"/>
        <v>0</v>
      </c>
    </row>
    <row r="326" spans="2:2">
      <c r="B326" s="258">
        <f t="shared" si="5"/>
        <v>0</v>
      </c>
    </row>
    <row r="327" spans="2:2">
      <c r="B327" s="258">
        <f t="shared" si="5"/>
        <v>0</v>
      </c>
    </row>
    <row r="328" spans="2:2">
      <c r="B328" s="258">
        <f t="shared" si="5"/>
        <v>0</v>
      </c>
    </row>
    <row r="329" spans="2:2">
      <c r="B329" s="258">
        <f t="shared" si="5"/>
        <v>0</v>
      </c>
    </row>
    <row r="330" spans="2:2">
      <c r="B330" s="258">
        <f t="shared" si="5"/>
        <v>0</v>
      </c>
    </row>
    <row r="331" spans="2:2">
      <c r="B331" s="258">
        <f t="shared" si="5"/>
        <v>0</v>
      </c>
    </row>
    <row r="332" spans="2:2">
      <c r="B332" s="258">
        <f t="shared" si="5"/>
        <v>0</v>
      </c>
    </row>
    <row r="333" spans="2:2">
      <c r="B333" s="258">
        <f t="shared" si="5"/>
        <v>0</v>
      </c>
    </row>
    <row r="334" spans="2:2">
      <c r="B334" s="258">
        <f t="shared" si="5"/>
        <v>0</v>
      </c>
    </row>
    <row r="335" spans="2:2">
      <c r="B335" s="258">
        <f t="shared" si="5"/>
        <v>0</v>
      </c>
    </row>
    <row r="336" spans="2:2">
      <c r="B336" s="258">
        <f t="shared" si="5"/>
        <v>0</v>
      </c>
    </row>
    <row r="337" spans="2:2">
      <c r="B337" s="258">
        <f t="shared" si="5"/>
        <v>0</v>
      </c>
    </row>
    <row r="338" spans="2:2">
      <c r="B338" s="258">
        <f t="shared" si="5"/>
        <v>0</v>
      </c>
    </row>
    <row r="339" spans="2:2">
      <c r="B339" s="258">
        <f t="shared" si="5"/>
        <v>0</v>
      </c>
    </row>
    <row r="340" spans="2:2">
      <c r="B340" s="258">
        <f t="shared" si="5"/>
        <v>0</v>
      </c>
    </row>
    <row r="341" spans="2:2">
      <c r="B341" s="258">
        <f t="shared" si="5"/>
        <v>0</v>
      </c>
    </row>
    <row r="342" spans="2:2">
      <c r="B342" s="258">
        <f t="shared" si="5"/>
        <v>0</v>
      </c>
    </row>
    <row r="343" spans="2:2">
      <c r="B343" s="258">
        <f t="shared" si="5"/>
        <v>0</v>
      </c>
    </row>
    <row r="344" spans="2:2">
      <c r="B344" s="258">
        <f t="shared" si="5"/>
        <v>0</v>
      </c>
    </row>
    <row r="345" spans="2:2">
      <c r="B345" s="258">
        <f t="shared" si="5"/>
        <v>0</v>
      </c>
    </row>
    <row r="346" spans="2:2">
      <c r="B346" s="258">
        <f t="shared" si="5"/>
        <v>0</v>
      </c>
    </row>
    <row r="347" spans="2:2">
      <c r="B347" s="258">
        <f t="shared" si="5"/>
        <v>0</v>
      </c>
    </row>
    <row r="348" spans="2:2">
      <c r="B348" s="258">
        <f t="shared" si="5"/>
        <v>0</v>
      </c>
    </row>
    <row r="349" spans="2:2">
      <c r="B349" s="258">
        <f t="shared" si="5"/>
        <v>0</v>
      </c>
    </row>
    <row r="350" spans="2:2">
      <c r="B350" s="258">
        <f t="shared" si="5"/>
        <v>0</v>
      </c>
    </row>
    <row r="351" spans="2:2">
      <c r="B351" s="258">
        <f t="shared" si="5"/>
        <v>0</v>
      </c>
    </row>
    <row r="352" spans="2:2">
      <c r="B352" s="258">
        <f t="shared" si="5"/>
        <v>0</v>
      </c>
    </row>
    <row r="353" spans="2:2">
      <c r="B353" s="258">
        <f t="shared" si="5"/>
        <v>0</v>
      </c>
    </row>
    <row r="354" spans="2:2">
      <c r="B354" s="258">
        <f t="shared" si="5"/>
        <v>0</v>
      </c>
    </row>
    <row r="355" spans="2:2">
      <c r="B355" s="258">
        <f t="shared" si="5"/>
        <v>0</v>
      </c>
    </row>
    <row r="356" spans="2:2">
      <c r="B356" s="258">
        <f t="shared" si="5"/>
        <v>0</v>
      </c>
    </row>
    <row r="357" spans="2:2">
      <c r="B357" s="258">
        <f t="shared" si="5"/>
        <v>0</v>
      </c>
    </row>
    <row r="358" spans="2:2">
      <c r="B358" s="258">
        <f t="shared" si="5"/>
        <v>0</v>
      </c>
    </row>
    <row r="359" spans="2:2">
      <c r="B359" s="258">
        <f t="shared" si="5"/>
        <v>0</v>
      </c>
    </row>
    <row r="360" spans="2:2">
      <c r="B360" s="258">
        <f t="shared" ref="B360:B383" si="6">C360</f>
        <v>0</v>
      </c>
    </row>
    <row r="361" spans="2:2">
      <c r="B361" s="258">
        <f t="shared" si="6"/>
        <v>0</v>
      </c>
    </row>
    <row r="362" spans="2:2">
      <c r="B362" s="258">
        <f t="shared" si="6"/>
        <v>0</v>
      </c>
    </row>
    <row r="363" spans="2:2">
      <c r="B363" s="258">
        <f t="shared" si="6"/>
        <v>0</v>
      </c>
    </row>
    <row r="364" spans="2:2">
      <c r="B364" s="258">
        <f t="shared" si="6"/>
        <v>0</v>
      </c>
    </row>
    <row r="365" spans="2:2">
      <c r="B365" s="258">
        <f t="shared" si="6"/>
        <v>0</v>
      </c>
    </row>
    <row r="366" spans="2:2">
      <c r="B366" s="258">
        <f t="shared" si="6"/>
        <v>0</v>
      </c>
    </row>
    <row r="367" spans="2:2">
      <c r="B367" s="258">
        <f t="shared" si="6"/>
        <v>0</v>
      </c>
    </row>
    <row r="368" spans="2:2">
      <c r="B368" s="258">
        <f t="shared" si="6"/>
        <v>0</v>
      </c>
    </row>
    <row r="369" spans="2:2">
      <c r="B369" s="258">
        <f t="shared" si="6"/>
        <v>0</v>
      </c>
    </row>
    <row r="370" spans="2:2">
      <c r="B370" s="258">
        <f t="shared" si="6"/>
        <v>0</v>
      </c>
    </row>
    <row r="371" spans="2:2">
      <c r="B371" s="258">
        <f t="shared" si="6"/>
        <v>0</v>
      </c>
    </row>
    <row r="372" spans="2:2">
      <c r="B372" s="258">
        <f t="shared" si="6"/>
        <v>0</v>
      </c>
    </row>
    <row r="373" spans="2:2">
      <c r="B373" s="258">
        <f t="shared" si="6"/>
        <v>0</v>
      </c>
    </row>
    <row r="374" spans="2:2">
      <c r="B374" s="258">
        <f t="shared" si="6"/>
        <v>0</v>
      </c>
    </row>
    <row r="375" spans="2:2">
      <c r="B375" s="258">
        <f t="shared" si="6"/>
        <v>0</v>
      </c>
    </row>
    <row r="376" spans="2:2">
      <c r="B376" s="258">
        <f t="shared" si="6"/>
        <v>0</v>
      </c>
    </row>
    <row r="377" spans="2:2">
      <c r="B377" s="258">
        <f t="shared" si="6"/>
        <v>0</v>
      </c>
    </row>
    <row r="378" spans="2:2">
      <c r="B378" s="258">
        <f t="shared" si="6"/>
        <v>0</v>
      </c>
    </row>
    <row r="379" spans="2:2">
      <c r="B379" s="258">
        <f t="shared" si="6"/>
        <v>0</v>
      </c>
    </row>
    <row r="380" spans="2:2">
      <c r="B380" s="258">
        <f t="shared" si="6"/>
        <v>0</v>
      </c>
    </row>
    <row r="381" spans="2:2">
      <c r="B381" s="258">
        <f t="shared" si="6"/>
        <v>0</v>
      </c>
    </row>
    <row r="382" spans="2:2">
      <c r="B382" s="258">
        <f t="shared" si="6"/>
        <v>0</v>
      </c>
    </row>
    <row r="383" spans="2:2">
      <c r="B383" s="258">
        <f t="shared" si="6"/>
        <v>0</v>
      </c>
    </row>
  </sheetData>
  <mergeCells count="1">
    <mergeCell ref="D2:H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Z54"/>
  <sheetViews>
    <sheetView zoomScale="96" zoomScaleNormal="96" workbookViewId="0">
      <selection sqref="A1:B54"/>
    </sheetView>
  </sheetViews>
  <sheetFormatPr defaultRowHeight="12.75"/>
  <cols>
    <col min="1" max="2" width="9.140625" style="123"/>
    <col min="3" max="3" width="6.28515625" style="123" customWidth="1"/>
    <col min="4" max="4" width="35.85546875" style="123" customWidth="1"/>
    <col min="5" max="5" width="46" style="123" bestFit="1" customWidth="1"/>
    <col min="6" max="6" width="9.140625" style="123"/>
    <col min="7" max="7" width="22" style="123" customWidth="1"/>
    <col min="8" max="8" width="0.85546875" style="123" hidden="1" customWidth="1"/>
    <col min="9" max="9" width="1.28515625" style="123" hidden="1" customWidth="1"/>
    <col min="10" max="10" width="0.85546875" style="123" hidden="1" customWidth="1"/>
    <col min="11" max="11" width="0.7109375" style="123" hidden="1" customWidth="1"/>
    <col min="12" max="14" width="9.140625" style="123" hidden="1" customWidth="1"/>
    <col min="15" max="15" width="0.42578125" style="123" hidden="1" customWidth="1"/>
    <col min="16" max="16" width="1.140625" style="123" hidden="1" customWidth="1"/>
    <col min="17" max="17" width="9.28515625" style="123" customWidth="1"/>
    <col min="18" max="22" width="9.140625" style="221"/>
    <col min="23" max="16384" width="9.140625" style="123"/>
  </cols>
  <sheetData>
    <row r="1" spans="1:26" s="124" customFormat="1">
      <c r="A1" s="295"/>
      <c r="B1" s="295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20"/>
      <c r="S1" s="220"/>
      <c r="T1" s="220"/>
      <c r="U1" s="220"/>
      <c r="V1" s="220"/>
    </row>
    <row r="2" spans="1:26" s="124" customFormat="1" ht="35.25" customHeight="1" thickBot="1">
      <c r="A2" s="295"/>
      <c r="B2" s="295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20"/>
      <c r="S2" s="220"/>
      <c r="T2" s="220"/>
      <c r="U2" s="220"/>
      <c r="V2" s="220"/>
    </row>
    <row r="3" spans="1:26" ht="67.5" customHeight="1" thickBot="1">
      <c r="A3" s="295"/>
      <c r="B3" s="295"/>
      <c r="C3" s="127" t="s">
        <v>143</v>
      </c>
      <c r="D3" s="130" t="s">
        <v>144</v>
      </c>
      <c r="E3" s="129" t="s">
        <v>146</v>
      </c>
      <c r="F3" s="131" t="s">
        <v>157</v>
      </c>
      <c r="G3" s="132" t="s">
        <v>149</v>
      </c>
      <c r="H3" s="133" t="s">
        <v>150</v>
      </c>
      <c r="I3" s="133" t="s">
        <v>151</v>
      </c>
      <c r="J3" s="133" t="s">
        <v>152</v>
      </c>
      <c r="K3" s="133" t="s">
        <v>153</v>
      </c>
      <c r="L3" s="133" t="s">
        <v>154</v>
      </c>
      <c r="M3" s="133" t="s">
        <v>155</v>
      </c>
      <c r="N3" s="133" t="s">
        <v>156</v>
      </c>
      <c r="O3" s="133" t="s">
        <v>158</v>
      </c>
      <c r="P3" s="133" t="s">
        <v>159</v>
      </c>
      <c r="Q3" s="133"/>
      <c r="R3" s="275"/>
      <c r="S3" s="275"/>
      <c r="T3" s="275"/>
      <c r="U3" s="275"/>
      <c r="V3" s="275"/>
      <c r="W3" s="276"/>
      <c r="X3" s="276"/>
      <c r="Y3" s="276"/>
      <c r="Z3" s="276"/>
    </row>
    <row r="4" spans="1:26" ht="24.75" customHeight="1">
      <c r="A4" s="295"/>
      <c r="B4" s="295"/>
      <c r="C4" s="125">
        <f>F4</f>
        <v>200</v>
      </c>
      <c r="D4" s="126" t="str">
        <f>G4</f>
        <v>ABDULKADİR SEVİÇ</v>
      </c>
      <c r="E4" s="290" t="s">
        <v>145</v>
      </c>
      <c r="F4" s="134">
        <v>200</v>
      </c>
      <c r="G4" s="135" t="s">
        <v>318</v>
      </c>
      <c r="H4" s="136"/>
      <c r="I4" s="136"/>
      <c r="J4" s="136"/>
      <c r="K4" s="136"/>
      <c r="L4" s="136"/>
      <c r="M4" s="136"/>
      <c r="N4" s="136"/>
      <c r="O4" s="137"/>
      <c r="P4" s="138"/>
      <c r="Q4" s="139"/>
      <c r="R4" s="275"/>
      <c r="S4" s="275"/>
      <c r="T4" s="275"/>
      <c r="U4" s="275"/>
      <c r="V4" s="275"/>
      <c r="W4" s="276"/>
      <c r="X4" s="276"/>
      <c r="Y4" s="276"/>
      <c r="Z4" s="276"/>
    </row>
    <row r="5" spans="1:26" ht="15.75" customHeight="1" thickBot="1">
      <c r="A5" s="295"/>
      <c r="B5" s="295"/>
      <c r="C5" s="125">
        <f t="shared" ref="C5:C48" si="0">F5</f>
        <v>204</v>
      </c>
      <c r="D5" s="126" t="str">
        <f t="shared" ref="D5:D48" si="1">G5</f>
        <v>BİRSEN BİLGİ</v>
      </c>
      <c r="E5" s="290"/>
      <c r="F5" s="135">
        <v>204</v>
      </c>
      <c r="G5" s="135" t="s">
        <v>319</v>
      </c>
      <c r="H5" s="136"/>
      <c r="I5" s="136"/>
      <c r="J5" s="136"/>
      <c r="K5" s="136"/>
      <c r="L5" s="136"/>
      <c r="M5" s="136"/>
      <c r="N5" s="136"/>
      <c r="O5" s="137"/>
      <c r="P5" s="138"/>
      <c r="Q5" s="139"/>
      <c r="R5" s="275"/>
      <c r="S5" s="275"/>
      <c r="T5" s="275"/>
      <c r="U5" s="275"/>
      <c r="V5" s="275"/>
      <c r="W5" s="276"/>
      <c r="X5" s="276"/>
      <c r="Y5" s="276"/>
      <c r="Z5" s="276"/>
    </row>
    <row r="6" spans="1:26">
      <c r="A6" s="295"/>
      <c r="B6" s="295"/>
      <c r="C6" s="125">
        <f t="shared" si="0"/>
        <v>205</v>
      </c>
      <c r="D6" s="128" t="str">
        <f t="shared" si="1"/>
        <v>CENNET YAREN EKSEM</v>
      </c>
      <c r="E6" s="291"/>
      <c r="F6" s="140">
        <v>205</v>
      </c>
      <c r="G6" s="135" t="s">
        <v>320</v>
      </c>
      <c r="H6" s="136"/>
      <c r="I6" s="136"/>
      <c r="J6" s="136"/>
      <c r="K6" s="136"/>
      <c r="L6" s="136"/>
      <c r="M6" s="136"/>
      <c r="N6" s="136"/>
      <c r="O6" s="137"/>
      <c r="P6" s="138"/>
      <c r="Q6" s="139"/>
      <c r="R6" s="275"/>
      <c r="S6" s="275"/>
      <c r="T6" s="275"/>
      <c r="U6" s="275"/>
      <c r="V6" s="275"/>
      <c r="W6" s="276"/>
      <c r="X6" s="276"/>
      <c r="Y6" s="276"/>
      <c r="Z6" s="276"/>
    </row>
    <row r="7" spans="1:26">
      <c r="A7" s="295"/>
      <c r="B7" s="295"/>
      <c r="C7" s="125">
        <f t="shared" si="0"/>
        <v>206</v>
      </c>
      <c r="D7" s="128" t="str">
        <f t="shared" si="1"/>
        <v>DÖNE AVCI</v>
      </c>
      <c r="E7" s="292"/>
      <c r="F7" s="140">
        <v>206</v>
      </c>
      <c r="G7" s="135" t="s">
        <v>321</v>
      </c>
      <c r="H7" s="136"/>
      <c r="I7" s="136"/>
      <c r="J7" s="136"/>
      <c r="K7" s="136"/>
      <c r="L7" s="136"/>
      <c r="M7" s="136"/>
      <c r="N7" s="136"/>
      <c r="O7" s="137"/>
      <c r="P7" s="138"/>
      <c r="Q7" s="139"/>
      <c r="R7" s="275"/>
      <c r="S7" s="275"/>
      <c r="T7" s="275"/>
      <c r="U7" s="275"/>
      <c r="V7" s="275"/>
      <c r="W7" s="276"/>
      <c r="X7" s="276"/>
      <c r="Y7" s="276"/>
      <c r="Z7" s="276"/>
    </row>
    <row r="8" spans="1:26">
      <c r="A8" s="295"/>
      <c r="B8" s="295"/>
      <c r="C8" s="125">
        <f t="shared" si="0"/>
        <v>208</v>
      </c>
      <c r="D8" s="128" t="str">
        <f t="shared" si="1"/>
        <v>ELA NUR TAVUKÇU</v>
      </c>
      <c r="E8" s="292"/>
      <c r="F8" s="140">
        <v>208</v>
      </c>
      <c r="G8" s="135" t="s">
        <v>322</v>
      </c>
      <c r="H8" s="136"/>
      <c r="I8" s="136"/>
      <c r="J8" s="136"/>
      <c r="K8" s="136"/>
      <c r="L8" s="136"/>
      <c r="M8" s="136"/>
      <c r="N8" s="136"/>
      <c r="O8" s="137"/>
      <c r="P8" s="138"/>
      <c r="Q8" s="139"/>
      <c r="R8" s="275"/>
      <c r="S8" s="275"/>
      <c r="T8" s="275"/>
      <c r="U8" s="275"/>
      <c r="V8" s="275"/>
      <c r="W8" s="276"/>
      <c r="X8" s="276"/>
      <c r="Y8" s="276"/>
      <c r="Z8" s="276"/>
    </row>
    <row r="9" spans="1:26">
      <c r="A9" s="295"/>
      <c r="B9" s="295"/>
      <c r="C9" s="125">
        <f t="shared" si="0"/>
        <v>209</v>
      </c>
      <c r="D9" s="128" t="str">
        <f t="shared" si="1"/>
        <v>ELİF EKİM</v>
      </c>
      <c r="E9" s="292"/>
      <c r="F9" s="140">
        <v>209</v>
      </c>
      <c r="G9" s="135" t="s">
        <v>323</v>
      </c>
      <c r="H9" s="136"/>
      <c r="I9" s="136"/>
      <c r="J9" s="136"/>
      <c r="K9" s="136"/>
      <c r="L9" s="136"/>
      <c r="M9" s="136"/>
      <c r="N9" s="136"/>
      <c r="O9" s="137"/>
      <c r="P9" s="138"/>
      <c r="Q9" s="139"/>
      <c r="R9" s="275"/>
      <c r="S9" s="275"/>
      <c r="T9" s="275"/>
      <c r="U9" s="275"/>
      <c r="V9" s="275"/>
      <c r="W9" s="276"/>
      <c r="X9" s="276"/>
      <c r="Y9" s="276"/>
      <c r="Z9" s="276"/>
    </row>
    <row r="10" spans="1:26">
      <c r="A10" s="295"/>
      <c r="B10" s="295"/>
      <c r="C10" s="125">
        <f t="shared" si="0"/>
        <v>211</v>
      </c>
      <c r="D10" s="128" t="str">
        <f t="shared" si="1"/>
        <v>EROL SERT</v>
      </c>
      <c r="E10" s="292"/>
      <c r="F10" s="140">
        <v>211</v>
      </c>
      <c r="G10" s="135" t="s">
        <v>324</v>
      </c>
      <c r="H10" s="136"/>
      <c r="I10" s="136"/>
      <c r="J10" s="136"/>
      <c r="K10" s="136"/>
      <c r="L10" s="136"/>
      <c r="M10" s="136"/>
      <c r="N10" s="136"/>
      <c r="O10" s="137"/>
      <c r="P10" s="138"/>
      <c r="Q10" s="139"/>
      <c r="R10" s="275"/>
      <c r="S10" s="275"/>
      <c r="T10" s="275"/>
      <c r="U10" s="275"/>
      <c r="V10" s="275"/>
      <c r="W10" s="276"/>
      <c r="X10" s="276"/>
      <c r="Y10" s="276"/>
      <c r="Z10" s="276"/>
    </row>
    <row r="11" spans="1:26">
      <c r="A11" s="295"/>
      <c r="B11" s="295"/>
      <c r="C11" s="125">
        <f t="shared" si="0"/>
        <v>213</v>
      </c>
      <c r="D11" s="128" t="str">
        <f t="shared" si="1"/>
        <v>ALİ VELİ</v>
      </c>
      <c r="E11" s="292"/>
      <c r="F11" s="140">
        <v>213</v>
      </c>
      <c r="G11" s="135" t="s">
        <v>183</v>
      </c>
      <c r="H11" s="136"/>
      <c r="I11" s="136"/>
      <c r="J11" s="136"/>
      <c r="K11" s="136"/>
      <c r="L11" s="136"/>
      <c r="M11" s="136"/>
      <c r="N11" s="136"/>
      <c r="O11" s="137"/>
      <c r="P11" s="138"/>
      <c r="Q11" s="139"/>
      <c r="R11" s="275"/>
      <c r="S11" s="275"/>
      <c r="T11" s="275"/>
      <c r="U11" s="275"/>
      <c r="V11" s="275"/>
      <c r="W11" s="276"/>
      <c r="X11" s="276"/>
      <c r="Y11" s="276"/>
      <c r="Z11" s="276"/>
    </row>
    <row r="12" spans="1:26">
      <c r="A12" s="295"/>
      <c r="B12" s="295"/>
      <c r="C12" s="125">
        <f t="shared" si="0"/>
        <v>215</v>
      </c>
      <c r="D12" s="128" t="str">
        <f t="shared" si="1"/>
        <v>FURKAN AYDIN</v>
      </c>
      <c r="E12" s="292"/>
      <c r="F12" s="141">
        <v>215</v>
      </c>
      <c r="G12" s="142" t="s">
        <v>325</v>
      </c>
      <c r="H12" s="143"/>
      <c r="I12" s="143"/>
      <c r="J12" s="143"/>
      <c r="K12" s="143"/>
      <c r="L12" s="143"/>
      <c r="M12" s="143"/>
      <c r="N12" s="143"/>
      <c r="O12" s="144"/>
      <c r="P12" s="145"/>
      <c r="Q12" s="146"/>
      <c r="R12" s="275"/>
      <c r="S12" s="275"/>
      <c r="T12" s="275"/>
      <c r="U12" s="275"/>
      <c r="V12" s="275"/>
      <c r="W12" s="276"/>
      <c r="X12" s="276"/>
      <c r="Y12" s="276"/>
      <c r="Z12" s="276"/>
    </row>
    <row r="13" spans="1:26">
      <c r="A13" s="295"/>
      <c r="B13" s="295"/>
      <c r="C13" s="125">
        <f t="shared" si="0"/>
        <v>219</v>
      </c>
      <c r="D13" s="128" t="str">
        <f t="shared" si="1"/>
        <v>İREM NUR ÇELİK</v>
      </c>
      <c r="E13" s="292"/>
      <c r="F13" s="140">
        <v>219</v>
      </c>
      <c r="G13" s="135" t="s">
        <v>326</v>
      </c>
      <c r="H13" s="136"/>
      <c r="I13" s="136"/>
      <c r="J13" s="136"/>
      <c r="K13" s="136"/>
      <c r="L13" s="136"/>
      <c r="M13" s="136"/>
      <c r="N13" s="136"/>
      <c r="O13" s="137"/>
      <c r="P13" s="138"/>
      <c r="Q13" s="139"/>
      <c r="R13" s="275"/>
      <c r="S13" s="275"/>
      <c r="T13" s="275"/>
      <c r="U13" s="275"/>
      <c r="V13" s="275"/>
      <c r="W13" s="276"/>
      <c r="X13" s="276"/>
      <c r="Y13" s="276"/>
      <c r="Z13" s="276"/>
    </row>
    <row r="14" spans="1:26" ht="24">
      <c r="A14" s="295"/>
      <c r="B14" s="295"/>
      <c r="C14" s="125">
        <f t="shared" si="0"/>
        <v>221</v>
      </c>
      <c r="D14" s="128" t="str">
        <f t="shared" si="1"/>
        <v>MUHAMMED ALİ KÜÇÜKDEVECİ</v>
      </c>
      <c r="E14" s="292"/>
      <c r="F14" s="141">
        <v>221</v>
      </c>
      <c r="G14" s="142" t="s">
        <v>327</v>
      </c>
      <c r="H14" s="143"/>
      <c r="I14" s="143"/>
      <c r="J14" s="143"/>
      <c r="K14" s="143"/>
      <c r="L14" s="143"/>
      <c r="M14" s="143"/>
      <c r="N14" s="143"/>
      <c r="O14" s="144"/>
      <c r="P14" s="145"/>
      <c r="Q14" s="146"/>
      <c r="R14" s="275"/>
      <c r="S14" s="275"/>
      <c r="T14" s="275"/>
      <c r="U14" s="275"/>
      <c r="V14" s="275"/>
      <c r="W14" s="276"/>
      <c r="X14" s="276"/>
      <c r="Y14" s="276"/>
      <c r="Z14" s="276"/>
    </row>
    <row r="15" spans="1:26">
      <c r="A15" s="295"/>
      <c r="B15" s="295"/>
      <c r="C15" s="125">
        <f t="shared" si="0"/>
        <v>224</v>
      </c>
      <c r="D15" s="128" t="str">
        <f t="shared" si="1"/>
        <v>OĞUZHAN TUTAR</v>
      </c>
      <c r="E15" s="292"/>
      <c r="F15" s="140">
        <v>224</v>
      </c>
      <c r="G15" s="135" t="s">
        <v>328</v>
      </c>
      <c r="H15" s="136"/>
      <c r="I15" s="136"/>
      <c r="J15" s="136"/>
      <c r="K15" s="136"/>
      <c r="L15" s="136"/>
      <c r="M15" s="136"/>
      <c r="N15" s="136"/>
      <c r="O15" s="137"/>
      <c r="P15" s="138"/>
      <c r="Q15" s="139"/>
      <c r="R15" s="275"/>
      <c r="S15" s="275"/>
      <c r="T15" s="275"/>
      <c r="U15" s="275"/>
      <c r="V15" s="275"/>
      <c r="W15" s="276"/>
      <c r="X15" s="276"/>
      <c r="Y15" s="276"/>
      <c r="Z15" s="276"/>
    </row>
    <row r="16" spans="1:26">
      <c r="A16" s="295"/>
      <c r="B16" s="295"/>
      <c r="C16" s="125">
        <f t="shared" si="0"/>
        <v>226</v>
      </c>
      <c r="D16" s="128" t="str">
        <f t="shared" si="1"/>
        <v>TUĞBA AKBAŞ</v>
      </c>
      <c r="E16" s="292"/>
      <c r="F16" s="140">
        <v>226</v>
      </c>
      <c r="G16" s="135" t="s">
        <v>329</v>
      </c>
      <c r="H16" s="136"/>
      <c r="I16" s="136"/>
      <c r="J16" s="136"/>
      <c r="K16" s="136"/>
      <c r="L16" s="136"/>
      <c r="M16" s="136"/>
      <c r="N16" s="136"/>
      <c r="O16" s="137"/>
      <c r="P16" s="138"/>
      <c r="Q16" s="139"/>
      <c r="R16" s="275"/>
      <c r="S16" s="275"/>
      <c r="T16" s="275"/>
      <c r="U16" s="275"/>
      <c r="V16" s="275"/>
      <c r="W16" s="276"/>
      <c r="X16" s="276"/>
      <c r="Y16" s="276"/>
      <c r="Z16" s="276"/>
    </row>
    <row r="17" spans="1:26">
      <c r="A17" s="295"/>
      <c r="B17" s="295"/>
      <c r="C17" s="125">
        <f t="shared" si="0"/>
        <v>227</v>
      </c>
      <c r="D17" s="128" t="str">
        <f t="shared" si="1"/>
        <v>YASEMİN ÇOKMETİN</v>
      </c>
      <c r="E17" s="292"/>
      <c r="F17" s="140">
        <v>227</v>
      </c>
      <c r="G17" s="135" t="s">
        <v>330</v>
      </c>
      <c r="H17" s="136"/>
      <c r="I17" s="136"/>
      <c r="J17" s="136"/>
      <c r="K17" s="136"/>
      <c r="L17" s="136"/>
      <c r="M17" s="136"/>
      <c r="N17" s="136"/>
      <c r="O17" s="137"/>
      <c r="P17" s="138"/>
      <c r="Q17" s="139"/>
      <c r="R17" s="275"/>
      <c r="S17" s="275"/>
      <c r="T17" s="275"/>
      <c r="U17" s="275"/>
      <c r="V17" s="275"/>
      <c r="W17" s="276"/>
      <c r="X17" s="276"/>
      <c r="Y17" s="276"/>
      <c r="Z17" s="276"/>
    </row>
    <row r="18" spans="1:26">
      <c r="A18" s="295"/>
      <c r="B18" s="295"/>
      <c r="C18" s="125">
        <f t="shared" si="0"/>
        <v>228</v>
      </c>
      <c r="D18" s="128" t="str">
        <f t="shared" si="1"/>
        <v>YASİN SARICA</v>
      </c>
      <c r="E18" s="292"/>
      <c r="F18" s="140">
        <v>228</v>
      </c>
      <c r="G18" s="135" t="s">
        <v>331</v>
      </c>
      <c r="H18" s="136"/>
      <c r="I18" s="136"/>
      <c r="J18" s="136"/>
      <c r="K18" s="136"/>
      <c r="L18" s="136"/>
      <c r="M18" s="136"/>
      <c r="N18" s="136"/>
      <c r="O18" s="137"/>
      <c r="P18" s="138"/>
      <c r="Q18" s="139"/>
      <c r="R18" s="275"/>
      <c r="S18" s="275"/>
      <c r="T18" s="275"/>
      <c r="U18" s="275"/>
      <c r="V18" s="275"/>
      <c r="W18" s="276"/>
      <c r="X18" s="276"/>
      <c r="Y18" s="276"/>
      <c r="Z18" s="276"/>
    </row>
    <row r="19" spans="1:26" ht="24">
      <c r="A19" s="295"/>
      <c r="B19" s="295"/>
      <c r="C19" s="125">
        <f t="shared" si="0"/>
        <v>229</v>
      </c>
      <c r="D19" s="128" t="str">
        <f t="shared" si="1"/>
        <v>YETER SÜMEYYE GÜRLEK</v>
      </c>
      <c r="E19" s="292"/>
      <c r="F19" s="140">
        <v>229</v>
      </c>
      <c r="G19" s="135" t="s">
        <v>332</v>
      </c>
      <c r="H19" s="136"/>
      <c r="I19" s="136"/>
      <c r="J19" s="136"/>
      <c r="K19" s="136"/>
      <c r="L19" s="136"/>
      <c r="M19" s="136"/>
      <c r="N19" s="136"/>
      <c r="O19" s="137"/>
      <c r="P19" s="138"/>
      <c r="Q19" s="139"/>
      <c r="R19" s="275"/>
      <c r="S19" s="275"/>
      <c r="T19" s="275"/>
      <c r="U19" s="275"/>
      <c r="V19" s="275"/>
      <c r="W19" s="276"/>
      <c r="X19" s="276"/>
      <c r="Y19" s="276"/>
      <c r="Z19" s="276"/>
    </row>
    <row r="20" spans="1:26">
      <c r="A20" s="295"/>
      <c r="B20" s="295"/>
      <c r="C20" s="125">
        <f t="shared" si="0"/>
        <v>230</v>
      </c>
      <c r="D20" s="128" t="str">
        <f t="shared" si="1"/>
        <v>ZEKİ AYDIN</v>
      </c>
      <c r="E20" s="292"/>
      <c r="F20" s="140">
        <v>230</v>
      </c>
      <c r="G20" s="135" t="s">
        <v>333</v>
      </c>
      <c r="H20" s="136"/>
      <c r="I20" s="136"/>
      <c r="J20" s="136"/>
      <c r="K20" s="136"/>
      <c r="L20" s="136"/>
      <c r="M20" s="136"/>
      <c r="N20" s="136"/>
      <c r="O20" s="137"/>
      <c r="P20" s="138"/>
      <c r="Q20" s="139"/>
      <c r="R20" s="275"/>
      <c r="S20" s="275"/>
      <c r="T20" s="275"/>
      <c r="U20" s="275"/>
      <c r="V20" s="275"/>
      <c r="W20" s="276"/>
      <c r="X20" s="276"/>
      <c r="Y20" s="276"/>
      <c r="Z20" s="276"/>
    </row>
    <row r="21" spans="1:26">
      <c r="A21" s="295"/>
      <c r="B21" s="295"/>
      <c r="C21" s="125">
        <f t="shared" si="0"/>
        <v>0</v>
      </c>
      <c r="D21" s="128">
        <f t="shared" si="1"/>
        <v>0</v>
      </c>
      <c r="E21" s="293"/>
      <c r="F21" s="134"/>
      <c r="G21" s="135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275"/>
      <c r="S21" s="275"/>
      <c r="T21" s="275"/>
      <c r="U21" s="275"/>
      <c r="V21" s="275"/>
      <c r="W21" s="276"/>
      <c r="X21" s="276"/>
      <c r="Y21" s="276"/>
      <c r="Z21" s="276"/>
    </row>
    <row r="22" spans="1:26">
      <c r="A22" s="295"/>
      <c r="B22" s="295"/>
      <c r="C22" s="125">
        <f t="shared" si="0"/>
        <v>0</v>
      </c>
      <c r="D22" s="128">
        <f t="shared" si="1"/>
        <v>0</v>
      </c>
      <c r="E22" s="293"/>
      <c r="F22" s="135"/>
      <c r="G22" s="135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275"/>
      <c r="S22" s="275"/>
      <c r="T22" s="275"/>
      <c r="U22" s="275"/>
      <c r="V22" s="275"/>
      <c r="W22" s="276"/>
      <c r="X22" s="276"/>
      <c r="Y22" s="276"/>
      <c r="Z22" s="276"/>
    </row>
    <row r="23" spans="1:26">
      <c r="A23" s="295"/>
      <c r="B23" s="295"/>
      <c r="C23" s="125">
        <f t="shared" si="0"/>
        <v>0</v>
      </c>
      <c r="D23" s="128">
        <f t="shared" si="1"/>
        <v>0</v>
      </c>
      <c r="E23" s="293"/>
      <c r="F23" s="140"/>
      <c r="G23" s="135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275"/>
      <c r="S23" s="275"/>
      <c r="T23" s="275"/>
      <c r="U23" s="275"/>
      <c r="V23" s="275"/>
      <c r="W23" s="276"/>
      <c r="X23" s="276"/>
      <c r="Y23" s="276"/>
      <c r="Z23" s="276"/>
    </row>
    <row r="24" spans="1:26">
      <c r="A24" s="295"/>
      <c r="B24" s="295"/>
      <c r="C24" s="125">
        <f t="shared" si="0"/>
        <v>0</v>
      </c>
      <c r="D24" s="128">
        <f t="shared" si="1"/>
        <v>0</v>
      </c>
      <c r="E24" s="293"/>
      <c r="F24" s="140"/>
      <c r="G24" s="135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275"/>
      <c r="S24" s="275"/>
      <c r="T24" s="275"/>
      <c r="U24" s="275"/>
      <c r="V24" s="275"/>
      <c r="W24" s="276"/>
      <c r="X24" s="276"/>
      <c r="Y24" s="276"/>
      <c r="Z24" s="276"/>
    </row>
    <row r="25" spans="1:26">
      <c r="A25" s="295"/>
      <c r="B25" s="295"/>
      <c r="C25" s="125">
        <f t="shared" si="0"/>
        <v>0</v>
      </c>
      <c r="D25" s="128">
        <f t="shared" si="1"/>
        <v>0</v>
      </c>
      <c r="E25" s="293"/>
      <c r="F25" s="140"/>
      <c r="G25" s="135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275"/>
      <c r="S25" s="275"/>
      <c r="T25" s="275"/>
      <c r="U25" s="275"/>
      <c r="V25" s="275"/>
      <c r="W25" s="276"/>
      <c r="X25" s="276"/>
      <c r="Y25" s="276"/>
      <c r="Z25" s="276"/>
    </row>
    <row r="26" spans="1:26">
      <c r="A26" s="295"/>
      <c r="B26" s="295"/>
      <c r="C26" s="125">
        <f t="shared" si="0"/>
        <v>0</v>
      </c>
      <c r="D26" s="128">
        <f t="shared" si="1"/>
        <v>0</v>
      </c>
      <c r="E26" s="293"/>
      <c r="F26" s="140"/>
      <c r="G26" s="135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275"/>
      <c r="S26" s="275"/>
      <c r="T26" s="275"/>
      <c r="U26" s="275"/>
      <c r="V26" s="275"/>
      <c r="W26" s="276"/>
      <c r="X26" s="276"/>
      <c r="Y26" s="276"/>
      <c r="Z26" s="276"/>
    </row>
    <row r="27" spans="1:26">
      <c r="A27" s="295"/>
      <c r="B27" s="295"/>
      <c r="C27" s="125">
        <f t="shared" si="0"/>
        <v>0</v>
      </c>
      <c r="D27" s="128">
        <f t="shared" si="1"/>
        <v>0</v>
      </c>
      <c r="E27" s="293"/>
      <c r="F27" s="140"/>
      <c r="G27" s="135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275"/>
      <c r="S27" s="275"/>
      <c r="T27" s="275"/>
      <c r="U27" s="275"/>
      <c r="V27" s="275"/>
      <c r="W27" s="276"/>
      <c r="X27" s="276"/>
      <c r="Y27" s="276"/>
      <c r="Z27" s="276"/>
    </row>
    <row r="28" spans="1:26">
      <c r="A28" s="295"/>
      <c r="B28" s="295"/>
      <c r="C28" s="125">
        <f t="shared" si="0"/>
        <v>0</v>
      </c>
      <c r="D28" s="128">
        <f t="shared" si="1"/>
        <v>0</v>
      </c>
      <c r="E28" s="293"/>
      <c r="F28" s="140"/>
      <c r="G28" s="135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275"/>
      <c r="S28" s="275"/>
      <c r="T28" s="275"/>
      <c r="U28" s="275"/>
      <c r="V28" s="275"/>
      <c r="W28" s="276"/>
      <c r="X28" s="276"/>
      <c r="Y28" s="276"/>
      <c r="Z28" s="276"/>
    </row>
    <row r="29" spans="1:26">
      <c r="A29" s="295"/>
      <c r="B29" s="295"/>
      <c r="C29" s="125">
        <f t="shared" si="0"/>
        <v>0</v>
      </c>
      <c r="D29" s="128">
        <f t="shared" si="1"/>
        <v>0</v>
      </c>
      <c r="E29" s="293"/>
      <c r="F29" s="141"/>
      <c r="G29" s="142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275"/>
      <c r="S29" s="275"/>
      <c r="T29" s="275"/>
      <c r="U29" s="275"/>
      <c r="V29" s="275"/>
      <c r="W29" s="276"/>
      <c r="X29" s="276"/>
      <c r="Y29" s="276"/>
      <c r="Z29" s="276"/>
    </row>
    <row r="30" spans="1:26">
      <c r="A30" s="295"/>
      <c r="B30" s="295"/>
      <c r="C30" s="125">
        <f t="shared" si="0"/>
        <v>0</v>
      </c>
      <c r="D30" s="128">
        <f t="shared" si="1"/>
        <v>0</v>
      </c>
      <c r="E30" s="293"/>
      <c r="F30" s="140"/>
      <c r="G30" s="135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275"/>
      <c r="S30" s="275"/>
      <c r="T30" s="275"/>
      <c r="U30" s="275"/>
      <c r="V30" s="275"/>
      <c r="W30" s="276"/>
      <c r="X30" s="276"/>
      <c r="Y30" s="276"/>
      <c r="Z30" s="276"/>
    </row>
    <row r="31" spans="1:26">
      <c r="A31" s="295"/>
      <c r="B31" s="295"/>
      <c r="C31" s="125">
        <f t="shared" si="0"/>
        <v>0</v>
      </c>
      <c r="D31" s="128">
        <f t="shared" si="1"/>
        <v>0</v>
      </c>
      <c r="E31" s="293"/>
      <c r="F31" s="141"/>
      <c r="G31" s="142"/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275"/>
      <c r="S31" s="275"/>
      <c r="T31" s="275"/>
      <c r="U31" s="275"/>
      <c r="V31" s="275"/>
      <c r="W31" s="276"/>
      <c r="X31" s="276"/>
      <c r="Y31" s="276"/>
      <c r="Z31" s="276"/>
    </row>
    <row r="32" spans="1:26">
      <c r="A32" s="295"/>
      <c r="B32" s="295"/>
      <c r="C32" s="125">
        <f t="shared" si="0"/>
        <v>0</v>
      </c>
      <c r="D32" s="128">
        <f t="shared" si="1"/>
        <v>0</v>
      </c>
      <c r="E32" s="293"/>
      <c r="F32" s="134"/>
      <c r="G32" s="135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275"/>
      <c r="S32" s="275"/>
      <c r="T32" s="275"/>
      <c r="U32" s="275"/>
      <c r="V32" s="275"/>
      <c r="W32" s="276"/>
      <c r="X32" s="276"/>
      <c r="Y32" s="276"/>
      <c r="Z32" s="276"/>
    </row>
    <row r="33" spans="1:26">
      <c r="A33" s="295"/>
      <c r="B33" s="295"/>
      <c r="C33" s="125">
        <f t="shared" si="0"/>
        <v>0</v>
      </c>
      <c r="D33" s="128">
        <f t="shared" si="1"/>
        <v>0</v>
      </c>
      <c r="E33" s="293"/>
      <c r="F33" s="135"/>
      <c r="G33" s="135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275"/>
      <c r="S33" s="275"/>
      <c r="T33" s="275"/>
      <c r="U33" s="275"/>
      <c r="V33" s="275"/>
      <c r="W33" s="276"/>
      <c r="X33" s="276"/>
      <c r="Y33" s="276"/>
      <c r="Z33" s="276"/>
    </row>
    <row r="34" spans="1:26">
      <c r="A34" s="295"/>
      <c r="B34" s="295"/>
      <c r="C34" s="125">
        <f t="shared" si="0"/>
        <v>0</v>
      </c>
      <c r="D34" s="128">
        <f t="shared" si="1"/>
        <v>0</v>
      </c>
      <c r="E34" s="293"/>
      <c r="F34" s="140"/>
      <c r="G34" s="135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275"/>
      <c r="S34" s="275"/>
      <c r="T34" s="275"/>
      <c r="U34" s="275"/>
      <c r="V34" s="275"/>
      <c r="W34" s="276"/>
      <c r="X34" s="276"/>
      <c r="Y34" s="276"/>
      <c r="Z34" s="276"/>
    </row>
    <row r="35" spans="1:26">
      <c r="A35" s="295"/>
      <c r="B35" s="295"/>
      <c r="C35" s="125">
        <f t="shared" si="0"/>
        <v>0</v>
      </c>
      <c r="D35" s="128">
        <f t="shared" si="1"/>
        <v>0</v>
      </c>
      <c r="E35" s="293"/>
      <c r="F35" s="140"/>
      <c r="G35" s="135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275"/>
      <c r="S35" s="275"/>
      <c r="T35" s="275"/>
      <c r="U35" s="275"/>
      <c r="V35" s="275"/>
      <c r="W35" s="276"/>
      <c r="X35" s="276"/>
      <c r="Y35" s="276"/>
      <c r="Z35" s="276"/>
    </row>
    <row r="36" spans="1:26">
      <c r="A36" s="295"/>
      <c r="B36" s="295"/>
      <c r="C36" s="125">
        <f t="shared" si="0"/>
        <v>0</v>
      </c>
      <c r="D36" s="128">
        <f t="shared" si="1"/>
        <v>0</v>
      </c>
      <c r="E36" s="293"/>
      <c r="F36" s="140"/>
      <c r="G36" s="135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275"/>
      <c r="S36" s="275"/>
      <c r="T36" s="275"/>
      <c r="U36" s="275"/>
      <c r="V36" s="275"/>
      <c r="W36" s="276"/>
      <c r="X36" s="276"/>
      <c r="Y36" s="276"/>
      <c r="Z36" s="276"/>
    </row>
    <row r="37" spans="1:26">
      <c r="A37" s="295"/>
      <c r="B37" s="295"/>
      <c r="C37" s="125">
        <f t="shared" si="0"/>
        <v>0</v>
      </c>
      <c r="D37" s="128">
        <f t="shared" si="1"/>
        <v>0</v>
      </c>
      <c r="E37" s="293"/>
      <c r="F37" s="140"/>
      <c r="G37" s="135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275"/>
      <c r="S37" s="275"/>
      <c r="T37" s="275"/>
      <c r="U37" s="275"/>
      <c r="V37" s="275"/>
      <c r="W37" s="276"/>
      <c r="X37" s="276"/>
      <c r="Y37" s="276"/>
      <c r="Z37" s="276"/>
    </row>
    <row r="38" spans="1:26">
      <c r="A38" s="295"/>
      <c r="B38" s="295"/>
      <c r="C38" s="125">
        <f t="shared" si="0"/>
        <v>0</v>
      </c>
      <c r="D38" s="128">
        <f t="shared" si="1"/>
        <v>0</v>
      </c>
      <c r="E38" s="293"/>
      <c r="F38" s="140"/>
      <c r="G38" s="135"/>
      <c r="H38" s="147"/>
      <c r="I38" s="147"/>
      <c r="J38" s="147"/>
      <c r="K38" s="147"/>
      <c r="L38" s="147"/>
      <c r="M38" s="147"/>
      <c r="N38" s="147"/>
      <c r="O38" s="147"/>
      <c r="P38" s="147"/>
      <c r="Q38" s="147"/>
      <c r="R38" s="275"/>
      <c r="S38" s="275"/>
      <c r="T38" s="275"/>
      <c r="U38" s="275"/>
      <c r="V38" s="275"/>
      <c r="W38" s="276"/>
      <c r="X38" s="276"/>
      <c r="Y38" s="276"/>
      <c r="Z38" s="276"/>
    </row>
    <row r="39" spans="1:26">
      <c r="A39" s="295"/>
      <c r="B39" s="295"/>
      <c r="C39" s="125">
        <f t="shared" si="0"/>
        <v>0</v>
      </c>
      <c r="D39" s="128">
        <f t="shared" si="1"/>
        <v>0</v>
      </c>
      <c r="E39" s="293"/>
      <c r="F39" s="140"/>
      <c r="G39" s="135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275"/>
      <c r="S39" s="275"/>
      <c r="T39" s="275"/>
      <c r="U39" s="275"/>
      <c r="V39" s="275"/>
      <c r="W39" s="276"/>
      <c r="X39" s="276"/>
      <c r="Y39" s="276"/>
      <c r="Z39" s="276"/>
    </row>
    <row r="40" spans="1:26">
      <c r="A40" s="295"/>
      <c r="B40" s="295"/>
      <c r="C40" s="125">
        <f t="shared" si="0"/>
        <v>0</v>
      </c>
      <c r="D40" s="128">
        <f t="shared" si="1"/>
        <v>0</v>
      </c>
      <c r="E40" s="293"/>
      <c r="F40" s="141"/>
      <c r="G40" s="142"/>
      <c r="H40" s="147"/>
      <c r="I40" s="147"/>
      <c r="J40" s="147"/>
      <c r="K40" s="147"/>
      <c r="L40" s="147"/>
      <c r="M40" s="147"/>
      <c r="N40" s="147"/>
      <c r="O40" s="147"/>
      <c r="P40" s="147"/>
      <c r="Q40" s="147"/>
      <c r="R40" s="275"/>
      <c r="S40" s="275"/>
      <c r="T40" s="275"/>
      <c r="U40" s="275"/>
      <c r="V40" s="275"/>
      <c r="W40" s="276"/>
      <c r="X40" s="276"/>
      <c r="Y40" s="276"/>
      <c r="Z40" s="276"/>
    </row>
    <row r="41" spans="1:26">
      <c r="A41" s="295"/>
      <c r="B41" s="295"/>
      <c r="C41" s="125">
        <f t="shared" si="0"/>
        <v>0</v>
      </c>
      <c r="D41" s="128">
        <f t="shared" si="1"/>
        <v>0</v>
      </c>
      <c r="E41" s="293"/>
      <c r="F41" s="140"/>
      <c r="G41" s="135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275"/>
      <c r="S41" s="275"/>
      <c r="T41" s="275"/>
      <c r="U41" s="275"/>
      <c r="V41" s="275"/>
      <c r="W41" s="276"/>
      <c r="X41" s="276"/>
      <c r="Y41" s="276"/>
      <c r="Z41" s="276"/>
    </row>
    <row r="42" spans="1:26">
      <c r="A42" s="295"/>
      <c r="B42" s="295"/>
      <c r="C42" s="125">
        <f t="shared" si="0"/>
        <v>0</v>
      </c>
      <c r="D42" s="128">
        <f t="shared" si="1"/>
        <v>0</v>
      </c>
      <c r="E42" s="293"/>
      <c r="F42" s="141"/>
      <c r="G42" s="142"/>
      <c r="H42" s="147"/>
      <c r="I42" s="147"/>
      <c r="J42" s="147"/>
      <c r="K42" s="147"/>
      <c r="L42" s="147"/>
      <c r="M42" s="147"/>
      <c r="N42" s="147"/>
      <c r="O42" s="147"/>
      <c r="P42" s="147"/>
      <c r="Q42" s="147"/>
      <c r="R42" s="275"/>
      <c r="S42" s="275"/>
      <c r="T42" s="275"/>
      <c r="U42" s="275"/>
      <c r="V42" s="275"/>
      <c r="W42" s="276"/>
      <c r="X42" s="276"/>
      <c r="Y42" s="276"/>
      <c r="Z42" s="276"/>
    </row>
    <row r="43" spans="1:26">
      <c r="A43" s="295"/>
      <c r="B43" s="295"/>
      <c r="C43" s="125">
        <f t="shared" si="0"/>
        <v>0</v>
      </c>
      <c r="D43" s="128">
        <f t="shared" si="1"/>
        <v>0</v>
      </c>
      <c r="E43" s="293"/>
      <c r="F43" s="140"/>
      <c r="G43" s="135"/>
      <c r="H43" s="147"/>
      <c r="I43" s="147"/>
      <c r="J43" s="147"/>
      <c r="K43" s="147"/>
      <c r="L43" s="147"/>
      <c r="M43" s="147"/>
      <c r="N43" s="147"/>
      <c r="O43" s="147"/>
      <c r="P43" s="147"/>
      <c r="Q43" s="147"/>
      <c r="R43" s="275"/>
      <c r="S43" s="275"/>
      <c r="T43" s="275"/>
      <c r="U43" s="275"/>
      <c r="V43" s="275"/>
      <c r="W43" s="276"/>
      <c r="X43" s="276"/>
      <c r="Y43" s="276"/>
      <c r="Z43" s="276"/>
    </row>
    <row r="44" spans="1:26">
      <c r="A44" s="295"/>
      <c r="B44" s="295"/>
      <c r="C44" s="125">
        <f t="shared" si="0"/>
        <v>0</v>
      </c>
      <c r="D44" s="128">
        <f t="shared" si="1"/>
        <v>0</v>
      </c>
      <c r="E44" s="293"/>
      <c r="F44" s="140"/>
      <c r="G44" s="135"/>
      <c r="H44" s="147"/>
      <c r="I44" s="147"/>
      <c r="J44" s="147"/>
      <c r="K44" s="147"/>
      <c r="L44" s="147"/>
      <c r="M44" s="147"/>
      <c r="N44" s="147"/>
      <c r="O44" s="147"/>
      <c r="P44" s="147"/>
      <c r="Q44" s="147"/>
      <c r="R44" s="275"/>
      <c r="S44" s="275"/>
      <c r="T44" s="275"/>
      <c r="U44" s="275"/>
      <c r="V44" s="275"/>
      <c r="W44" s="276"/>
      <c r="X44" s="276"/>
      <c r="Y44" s="276"/>
      <c r="Z44" s="276"/>
    </row>
    <row r="45" spans="1:26">
      <c r="A45" s="295"/>
      <c r="B45" s="295"/>
      <c r="C45" s="125">
        <f t="shared" si="0"/>
        <v>0</v>
      </c>
      <c r="D45" s="128">
        <f t="shared" si="1"/>
        <v>0</v>
      </c>
      <c r="E45" s="293"/>
      <c r="F45" s="140"/>
      <c r="G45" s="135"/>
      <c r="H45" s="147"/>
      <c r="I45" s="147"/>
      <c r="J45" s="147"/>
      <c r="K45" s="147"/>
      <c r="L45" s="147"/>
      <c r="M45" s="147"/>
      <c r="N45" s="147"/>
      <c r="O45" s="147"/>
      <c r="P45" s="147"/>
      <c r="Q45" s="147"/>
      <c r="R45" s="275"/>
      <c r="S45" s="275"/>
      <c r="T45" s="275"/>
      <c r="U45" s="275"/>
      <c r="V45" s="275"/>
      <c r="W45" s="276"/>
      <c r="X45" s="276"/>
      <c r="Y45" s="276"/>
      <c r="Z45" s="276"/>
    </row>
    <row r="46" spans="1:26">
      <c r="A46" s="295"/>
      <c r="B46" s="295"/>
      <c r="C46" s="125">
        <f t="shared" si="0"/>
        <v>0</v>
      </c>
      <c r="D46" s="128">
        <f t="shared" si="1"/>
        <v>0</v>
      </c>
      <c r="E46" s="293"/>
      <c r="F46" s="140"/>
      <c r="G46" s="135"/>
      <c r="H46" s="147"/>
      <c r="I46" s="147"/>
      <c r="J46" s="147"/>
      <c r="K46" s="147"/>
      <c r="L46" s="147"/>
      <c r="M46" s="147"/>
      <c r="N46" s="147"/>
      <c r="O46" s="147"/>
      <c r="P46" s="147"/>
      <c r="Q46" s="147"/>
      <c r="R46" s="275"/>
      <c r="S46" s="275"/>
      <c r="T46" s="275"/>
      <c r="U46" s="275"/>
      <c r="V46" s="275"/>
      <c r="W46" s="276"/>
      <c r="X46" s="276"/>
      <c r="Y46" s="276"/>
      <c r="Z46" s="276"/>
    </row>
    <row r="47" spans="1:26">
      <c r="A47" s="295"/>
      <c r="B47" s="295"/>
      <c r="C47" s="125">
        <f t="shared" si="0"/>
        <v>0</v>
      </c>
      <c r="D47" s="128">
        <f t="shared" si="1"/>
        <v>0</v>
      </c>
      <c r="E47" s="293"/>
      <c r="F47" s="140"/>
      <c r="G47" s="135"/>
      <c r="H47" s="147"/>
      <c r="I47" s="147"/>
      <c r="J47" s="147"/>
      <c r="K47" s="147"/>
      <c r="L47" s="147"/>
      <c r="M47" s="147"/>
      <c r="N47" s="147"/>
      <c r="O47" s="147"/>
      <c r="P47" s="147"/>
      <c r="Q47" s="147"/>
      <c r="R47" s="275"/>
      <c r="S47" s="275"/>
      <c r="T47" s="275"/>
      <c r="U47" s="275"/>
      <c r="V47" s="275"/>
      <c r="W47" s="276"/>
      <c r="X47" s="276"/>
      <c r="Y47" s="276"/>
      <c r="Z47" s="276"/>
    </row>
    <row r="48" spans="1:26" ht="13.5" thickBot="1">
      <c r="A48" s="295"/>
      <c r="B48" s="295"/>
      <c r="C48" s="125">
        <f t="shared" si="0"/>
        <v>0</v>
      </c>
      <c r="D48" s="128">
        <f t="shared" si="1"/>
        <v>0</v>
      </c>
      <c r="E48" s="294"/>
      <c r="F48" s="140"/>
      <c r="G48" s="135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275"/>
      <c r="S48" s="275"/>
      <c r="T48" s="275"/>
      <c r="U48" s="275"/>
      <c r="V48" s="275"/>
      <c r="W48" s="276"/>
      <c r="X48" s="276"/>
      <c r="Y48" s="276"/>
      <c r="Z48" s="276"/>
    </row>
    <row r="49" spans="1:26">
      <c r="A49" s="295"/>
      <c r="B49" s="295"/>
      <c r="F49" s="276"/>
      <c r="G49" s="276"/>
      <c r="H49" s="276"/>
      <c r="I49" s="276"/>
      <c r="J49" s="276"/>
      <c r="K49" s="276"/>
      <c r="L49" s="276"/>
      <c r="M49" s="276"/>
      <c r="N49" s="276"/>
      <c r="O49" s="276"/>
      <c r="P49" s="276"/>
      <c r="Q49" s="276"/>
      <c r="R49" s="275"/>
      <c r="S49" s="275"/>
      <c r="T49" s="275"/>
      <c r="U49" s="275"/>
      <c r="V49" s="275"/>
      <c r="W49" s="276"/>
      <c r="X49" s="276"/>
      <c r="Y49" s="276"/>
      <c r="Z49" s="276"/>
    </row>
    <row r="50" spans="1:26">
      <c r="A50" s="295"/>
      <c r="B50" s="295"/>
      <c r="F50" s="276"/>
      <c r="G50" s="276"/>
      <c r="H50" s="276"/>
      <c r="I50" s="276"/>
      <c r="J50" s="276"/>
      <c r="K50" s="276"/>
      <c r="L50" s="276"/>
      <c r="M50" s="276"/>
      <c r="N50" s="276"/>
      <c r="O50" s="276"/>
      <c r="P50" s="276"/>
      <c r="Q50" s="276"/>
      <c r="R50" s="275"/>
      <c r="S50" s="275"/>
      <c r="T50" s="275"/>
      <c r="U50" s="275"/>
      <c r="V50" s="275"/>
      <c r="W50" s="276"/>
      <c r="X50" s="276"/>
      <c r="Y50" s="276"/>
      <c r="Z50" s="276"/>
    </row>
    <row r="51" spans="1:26">
      <c r="A51" s="295"/>
      <c r="B51" s="295"/>
      <c r="F51" s="276"/>
      <c r="G51" s="276"/>
      <c r="H51" s="276"/>
      <c r="I51" s="276"/>
      <c r="J51" s="276"/>
      <c r="K51" s="276"/>
      <c r="L51" s="276"/>
      <c r="M51" s="276"/>
      <c r="N51" s="276"/>
      <c r="O51" s="276"/>
      <c r="P51" s="276"/>
      <c r="Q51" s="276"/>
      <c r="R51" s="275"/>
      <c r="S51" s="275"/>
      <c r="T51" s="275"/>
      <c r="U51" s="275"/>
      <c r="V51" s="275"/>
      <c r="W51" s="276"/>
      <c r="X51" s="276"/>
      <c r="Y51" s="276"/>
      <c r="Z51" s="276"/>
    </row>
    <row r="52" spans="1:26">
      <c r="A52" s="295"/>
      <c r="B52" s="295"/>
      <c r="F52" s="276"/>
      <c r="G52" s="276"/>
      <c r="H52" s="276"/>
      <c r="I52" s="276"/>
      <c r="J52" s="276"/>
      <c r="K52" s="276"/>
      <c r="L52" s="276"/>
      <c r="M52" s="276"/>
      <c r="N52" s="276"/>
      <c r="O52" s="276"/>
      <c r="P52" s="276"/>
      <c r="Q52" s="276"/>
      <c r="R52" s="275"/>
      <c r="S52" s="275"/>
      <c r="T52" s="275"/>
      <c r="U52" s="275"/>
      <c r="V52" s="275"/>
      <c r="W52" s="276"/>
      <c r="X52" s="276"/>
      <c r="Y52" s="276"/>
      <c r="Z52" s="276"/>
    </row>
    <row r="53" spans="1:26">
      <c r="A53" s="295"/>
      <c r="B53" s="295"/>
      <c r="R53" s="220"/>
      <c r="S53" s="220"/>
      <c r="T53" s="220"/>
      <c r="U53" s="220"/>
      <c r="V53" s="220"/>
    </row>
    <row r="54" spans="1:26">
      <c r="A54" s="295"/>
      <c r="B54" s="295"/>
      <c r="R54" s="220"/>
      <c r="S54" s="220"/>
      <c r="T54" s="220"/>
      <c r="U54" s="220"/>
      <c r="V54" s="220"/>
    </row>
  </sheetData>
  <sheetProtection algorithmName="SHA-512" hashValue="pgDYnhFW7YsKeXqxlkTxdftIN/UT/dpIIpvC/KtZTpBE921XwHYp+okWHlPvFGxW0sTluJ26OzjZckMiw3z75w==" saltValue="gizFaSD+aSLSqEc1+qCumg==" spinCount="100000" sheet="1" objects="1" scenarios="1"/>
  <mergeCells count="5">
    <mergeCell ref="E4:E5"/>
    <mergeCell ref="E6:E20"/>
    <mergeCell ref="E21:E48"/>
    <mergeCell ref="A1:B54"/>
    <mergeCell ref="C1:Q2"/>
  </mergeCells>
  <hyperlinks>
    <hyperlink ref="E4:E5" r:id="rId1" display="EĞER YAPAMADIYSANIZ                                      NASIL YAPILIR VİDEOSU                                    İÇİN TIKLAYIN. " xr:uid="{00000000-0004-0000-0100-000000000000}"/>
  </hyperlinks>
  <pageMargins left="0.7" right="0.7" top="0.75" bottom="0.75" header="0.3" footer="0.3"/>
  <pageSetup paperSize="9" orientation="portrait" verticalDpi="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1"/>
  </sheetPr>
  <dimension ref="A1:Z50"/>
  <sheetViews>
    <sheetView topLeftCell="C4" zoomScale="98" zoomScaleNormal="98" workbookViewId="0">
      <selection sqref="A1:B1"/>
    </sheetView>
  </sheetViews>
  <sheetFormatPr defaultRowHeight="12.75"/>
  <cols>
    <col min="1" max="2" width="8.7109375" style="3" hidden="1" customWidth="1"/>
    <col min="3" max="3" width="7.5703125" style="3" customWidth="1"/>
    <col min="4" max="6" width="8.42578125" style="3" customWidth="1"/>
    <col min="7" max="7" width="8.28515625" style="3" customWidth="1"/>
    <col min="8" max="8" width="6" style="3" hidden="1" customWidth="1"/>
    <col min="9" max="9" width="10.7109375" style="3" hidden="1" customWidth="1"/>
    <col min="10" max="10" width="8.42578125" style="3" customWidth="1"/>
    <col min="11" max="11" width="7" style="3" customWidth="1"/>
    <col min="12" max="22" width="9.140625" style="3"/>
    <col min="23" max="26" width="9.140625" style="59"/>
    <col min="27" max="16384" width="9.140625" style="3"/>
  </cols>
  <sheetData>
    <row r="1" spans="1:22" ht="6.75" hidden="1" customHeight="1">
      <c r="A1" s="315" t="e">
        <f>'K. Bilgiler'!#REF!</f>
        <v>#REF!</v>
      </c>
      <c r="B1" s="315"/>
      <c r="C1" s="66"/>
      <c r="D1" s="170"/>
      <c r="E1" s="170"/>
      <c r="F1" s="170"/>
      <c r="G1" s="170"/>
      <c r="H1" s="170"/>
      <c r="I1" s="170"/>
      <c r="J1" s="170"/>
      <c r="K1" s="170"/>
      <c r="L1" s="68"/>
      <c r="M1" s="59"/>
      <c r="N1" s="59"/>
      <c r="O1" s="59"/>
      <c r="P1" s="59"/>
      <c r="Q1" s="59"/>
      <c r="R1" s="59"/>
      <c r="S1" s="59"/>
      <c r="T1" s="59"/>
      <c r="U1" s="59"/>
      <c r="V1" s="59"/>
    </row>
    <row r="2" spans="1:22" ht="3.75" hidden="1" customHeight="1">
      <c r="A2" s="315">
        <f>'K. Bilgiler'!D2</f>
        <v>0</v>
      </c>
      <c r="B2" s="315"/>
      <c r="C2" s="66"/>
      <c r="D2" s="169"/>
      <c r="E2" s="67"/>
      <c r="F2" s="67"/>
      <c r="G2" s="67"/>
      <c r="H2" s="67"/>
      <c r="I2" s="67"/>
      <c r="J2" s="67"/>
      <c r="K2" s="67"/>
      <c r="L2" s="66"/>
      <c r="M2" s="59"/>
      <c r="N2" s="59"/>
      <c r="O2" s="59"/>
      <c r="P2" s="59"/>
      <c r="Q2" s="59"/>
      <c r="R2" s="59"/>
      <c r="S2" s="59"/>
      <c r="T2" s="59"/>
      <c r="U2" s="59"/>
      <c r="V2" s="59"/>
    </row>
    <row r="3" spans="1:22" ht="6.75" hidden="1" customHeight="1">
      <c r="A3" s="59"/>
      <c r="B3" s="59"/>
      <c r="C3" s="66"/>
      <c r="D3" s="67"/>
      <c r="E3" s="67"/>
      <c r="F3" s="67"/>
      <c r="G3" s="67"/>
      <c r="H3" s="67"/>
      <c r="I3" s="67"/>
      <c r="J3" s="67"/>
      <c r="K3" s="67"/>
      <c r="L3" s="66"/>
      <c r="M3" s="59"/>
      <c r="N3" s="59"/>
      <c r="O3" s="59"/>
      <c r="P3" s="59"/>
      <c r="Q3" s="59"/>
      <c r="R3" s="59"/>
      <c r="S3" s="59"/>
      <c r="T3" s="59"/>
      <c r="U3" s="59"/>
      <c r="V3" s="59"/>
    </row>
    <row r="4" spans="1:22" ht="30" customHeight="1" thickBot="1">
      <c r="A4" s="59"/>
      <c r="B4" s="59"/>
      <c r="C4" s="66"/>
      <c r="D4" s="319" t="s">
        <v>122</v>
      </c>
      <c r="E4" s="319"/>
      <c r="F4" s="319"/>
      <c r="G4" s="319"/>
      <c r="H4" s="319"/>
      <c r="I4" s="319"/>
      <c r="J4" s="319"/>
      <c r="K4" s="319"/>
      <c r="L4" s="66"/>
      <c r="M4" s="59"/>
      <c r="N4" s="59"/>
      <c r="O4" s="59"/>
      <c r="P4" s="59"/>
      <c r="Q4" s="59"/>
      <c r="R4" s="59"/>
      <c r="S4" s="59"/>
      <c r="T4" s="59"/>
      <c r="U4" s="59"/>
      <c r="V4" s="59"/>
    </row>
    <row r="5" spans="1:22" ht="36.75" customHeight="1" thickBot="1">
      <c r="A5" s="59"/>
      <c r="B5" s="59"/>
      <c r="C5" s="66"/>
      <c r="D5" s="74"/>
      <c r="E5" s="74"/>
      <c r="F5" s="74"/>
      <c r="G5" s="316" t="s">
        <v>171</v>
      </c>
      <c r="H5" s="317"/>
      <c r="I5" s="317"/>
      <c r="J5" s="317"/>
      <c r="K5" s="318"/>
      <c r="L5" s="66"/>
      <c r="M5" s="59"/>
      <c r="N5" s="59"/>
      <c r="O5" s="59"/>
      <c r="P5" s="59"/>
      <c r="Q5" s="59"/>
      <c r="R5" s="59"/>
      <c r="S5" s="59"/>
      <c r="T5" s="59"/>
      <c r="U5" s="59"/>
      <c r="V5" s="59"/>
    </row>
    <row r="6" spans="1:22" ht="14.1" customHeight="1">
      <c r="A6" s="59"/>
      <c r="B6" s="59"/>
      <c r="C6" s="66"/>
      <c r="D6" s="331" t="s">
        <v>2</v>
      </c>
      <c r="E6" s="332"/>
      <c r="F6" s="333"/>
      <c r="G6" s="328" t="s">
        <v>160</v>
      </c>
      <c r="H6" s="329"/>
      <c r="I6" s="329"/>
      <c r="J6" s="329"/>
      <c r="K6" s="330"/>
      <c r="L6" s="66"/>
      <c r="M6" s="59"/>
      <c r="N6" s="59"/>
      <c r="O6" s="59"/>
      <c r="P6" s="59"/>
      <c r="Q6" s="59"/>
      <c r="R6" s="59"/>
      <c r="S6" s="59"/>
      <c r="T6" s="59"/>
      <c r="U6" s="59"/>
      <c r="V6" s="59"/>
    </row>
    <row r="7" spans="1:22" ht="14.1" customHeight="1" thickBot="1">
      <c r="A7" s="59"/>
      <c r="B7" s="59"/>
      <c r="C7" s="74"/>
      <c r="D7" s="309"/>
      <c r="E7" s="310"/>
      <c r="F7" s="311"/>
      <c r="G7" s="300"/>
      <c r="H7" s="301"/>
      <c r="I7" s="301"/>
      <c r="J7" s="301"/>
      <c r="K7" s="302"/>
      <c r="L7" s="74"/>
      <c r="M7" s="59"/>
      <c r="N7" s="59"/>
      <c r="O7" s="59"/>
      <c r="P7" s="59"/>
      <c r="Q7" s="59"/>
      <c r="R7" s="59"/>
      <c r="S7" s="59"/>
      <c r="T7" s="59"/>
      <c r="U7" s="59"/>
      <c r="V7" s="59"/>
    </row>
    <row r="8" spans="1:22" ht="14.1" customHeight="1">
      <c r="A8" s="59"/>
      <c r="B8" s="59"/>
      <c r="C8" s="74"/>
      <c r="D8" s="312" t="s">
        <v>3</v>
      </c>
      <c r="E8" s="313"/>
      <c r="F8" s="314"/>
      <c r="G8" s="303" t="s">
        <v>100</v>
      </c>
      <c r="H8" s="304"/>
      <c r="I8" s="304"/>
      <c r="J8" s="304"/>
      <c r="K8" s="305"/>
      <c r="L8" s="74"/>
      <c r="M8" s="59"/>
      <c r="N8" s="59"/>
      <c r="O8" s="59"/>
      <c r="P8" s="59"/>
      <c r="Q8" s="59"/>
      <c r="R8" s="59"/>
      <c r="S8" s="59"/>
      <c r="T8" s="59"/>
      <c r="U8" s="59"/>
      <c r="V8" s="59"/>
    </row>
    <row r="9" spans="1:22" ht="14.1" customHeight="1" thickBot="1">
      <c r="A9" s="59"/>
      <c r="B9" s="59"/>
      <c r="C9" s="74"/>
      <c r="D9" s="312"/>
      <c r="E9" s="313"/>
      <c r="F9" s="314"/>
      <c r="G9" s="306"/>
      <c r="H9" s="307"/>
      <c r="I9" s="307"/>
      <c r="J9" s="307"/>
      <c r="K9" s="308"/>
      <c r="L9" s="74"/>
      <c r="M9" s="59"/>
      <c r="N9" s="59"/>
      <c r="O9" s="59"/>
      <c r="P9" s="59"/>
      <c r="Q9" s="59"/>
      <c r="R9" s="59"/>
      <c r="S9" s="59"/>
      <c r="T9" s="59"/>
      <c r="U9" s="59"/>
      <c r="V9" s="59"/>
    </row>
    <row r="10" spans="1:22" ht="14.1" customHeight="1">
      <c r="A10" s="59"/>
      <c r="B10" s="59"/>
      <c r="C10" s="74"/>
      <c r="D10" s="309" t="s">
        <v>4</v>
      </c>
      <c r="E10" s="310"/>
      <c r="F10" s="311"/>
      <c r="G10" s="340">
        <v>8</v>
      </c>
      <c r="H10" s="341"/>
      <c r="I10" s="341"/>
      <c r="J10" s="341"/>
      <c r="K10" s="342"/>
      <c r="L10" s="74"/>
      <c r="M10" s="59"/>
      <c r="N10" s="59"/>
      <c r="O10" s="59"/>
      <c r="P10" s="59"/>
      <c r="Q10" s="59"/>
      <c r="R10" s="59"/>
      <c r="S10" s="59"/>
      <c r="T10" s="59"/>
      <c r="U10" s="59"/>
      <c r="V10" s="59"/>
    </row>
    <row r="11" spans="1:22" ht="14.1" customHeight="1" thickBot="1">
      <c r="A11" s="59"/>
      <c r="B11" s="59"/>
      <c r="C11" s="74"/>
      <c r="D11" s="309"/>
      <c r="E11" s="310"/>
      <c r="F11" s="311"/>
      <c r="G11" s="343"/>
      <c r="H11" s="344"/>
      <c r="I11" s="344"/>
      <c r="J11" s="344"/>
      <c r="K11" s="345"/>
      <c r="L11" s="74"/>
      <c r="M11" s="59"/>
      <c r="N11" s="59"/>
      <c r="O11" s="59"/>
      <c r="P11" s="59"/>
      <c r="Q11" s="59"/>
      <c r="R11" s="59"/>
      <c r="S11" s="59"/>
      <c r="T11" s="59"/>
      <c r="U11" s="59"/>
      <c r="V11" s="59"/>
    </row>
    <row r="12" spans="1:22" ht="14.1" customHeight="1">
      <c r="A12" s="59"/>
      <c r="B12" s="59"/>
      <c r="C12" s="74"/>
      <c r="D12" s="312" t="s">
        <v>5</v>
      </c>
      <c r="E12" s="313"/>
      <c r="F12" s="314"/>
      <c r="G12" s="346" t="s">
        <v>46</v>
      </c>
      <c r="H12" s="347"/>
      <c r="I12" s="347"/>
      <c r="J12" s="347"/>
      <c r="K12" s="348"/>
      <c r="L12" s="74"/>
      <c r="M12" s="59"/>
      <c r="N12" s="59"/>
      <c r="O12" s="59"/>
      <c r="P12" s="59"/>
      <c r="Q12" s="59"/>
      <c r="R12" s="59"/>
      <c r="S12" s="59"/>
      <c r="T12" s="59"/>
      <c r="U12" s="59"/>
      <c r="V12" s="59"/>
    </row>
    <row r="13" spans="1:22" ht="14.1" customHeight="1" thickBot="1">
      <c r="A13" s="59"/>
      <c r="B13" s="59"/>
      <c r="C13" s="74"/>
      <c r="D13" s="312"/>
      <c r="E13" s="313"/>
      <c r="F13" s="314"/>
      <c r="G13" s="349"/>
      <c r="H13" s="350"/>
      <c r="I13" s="350"/>
      <c r="J13" s="350"/>
      <c r="K13" s="351"/>
      <c r="L13" s="74"/>
      <c r="M13" s="59"/>
      <c r="N13" s="59"/>
      <c r="O13" s="59"/>
      <c r="P13" s="59"/>
      <c r="Q13" s="59"/>
      <c r="R13" s="59"/>
      <c r="S13" s="59"/>
      <c r="T13" s="59"/>
      <c r="U13" s="59"/>
      <c r="V13" s="59"/>
    </row>
    <row r="14" spans="1:22" ht="14.1" customHeight="1">
      <c r="A14" s="59"/>
      <c r="B14" s="59"/>
      <c r="C14" s="74"/>
      <c r="D14" s="309" t="s">
        <v>6</v>
      </c>
      <c r="E14" s="310"/>
      <c r="F14" s="311"/>
      <c r="G14" s="297" t="s">
        <v>78</v>
      </c>
      <c r="H14" s="298"/>
      <c r="I14" s="298"/>
      <c r="J14" s="298"/>
      <c r="K14" s="299"/>
      <c r="L14" s="74"/>
      <c r="M14" s="59"/>
      <c r="N14" s="59"/>
      <c r="O14" s="59"/>
      <c r="P14" s="59"/>
      <c r="Q14" s="59"/>
      <c r="R14" s="59"/>
      <c r="S14" s="59"/>
      <c r="T14" s="59"/>
      <c r="U14" s="59"/>
      <c r="V14" s="59"/>
    </row>
    <row r="15" spans="1:22" ht="14.1" customHeight="1" thickBot="1">
      <c r="A15" s="59"/>
      <c r="B15" s="59"/>
      <c r="C15" s="74"/>
      <c r="D15" s="309"/>
      <c r="E15" s="310"/>
      <c r="F15" s="311"/>
      <c r="G15" s="300"/>
      <c r="H15" s="301"/>
      <c r="I15" s="301"/>
      <c r="J15" s="301"/>
      <c r="K15" s="302"/>
      <c r="L15" s="74"/>
      <c r="M15" s="59"/>
      <c r="N15" s="59"/>
      <c r="O15" s="59"/>
      <c r="P15" s="59"/>
      <c r="Q15" s="59"/>
      <c r="R15" s="59"/>
      <c r="S15" s="59"/>
      <c r="T15" s="59"/>
      <c r="U15" s="59"/>
      <c r="V15" s="59"/>
    </row>
    <row r="16" spans="1:22" ht="14.1" customHeight="1">
      <c r="A16" s="59"/>
      <c r="B16" s="59"/>
      <c r="C16" s="74"/>
      <c r="D16" s="312" t="s">
        <v>7</v>
      </c>
      <c r="E16" s="313"/>
      <c r="F16" s="314"/>
      <c r="G16" s="303" t="s">
        <v>51</v>
      </c>
      <c r="H16" s="304"/>
      <c r="I16" s="304"/>
      <c r="J16" s="304"/>
      <c r="K16" s="305"/>
      <c r="L16" s="74"/>
      <c r="M16" s="59"/>
      <c r="N16" s="59"/>
      <c r="O16" s="59"/>
      <c r="P16" s="59"/>
      <c r="Q16" s="59"/>
      <c r="R16" s="59"/>
      <c r="S16" s="59"/>
      <c r="T16" s="59"/>
      <c r="U16" s="59"/>
      <c r="V16" s="59"/>
    </row>
    <row r="17" spans="1:22" ht="14.1" customHeight="1" thickBot="1">
      <c r="A17" s="59"/>
      <c r="B17" s="59"/>
      <c r="C17" s="74"/>
      <c r="D17" s="312"/>
      <c r="E17" s="313"/>
      <c r="F17" s="314"/>
      <c r="G17" s="306"/>
      <c r="H17" s="307"/>
      <c r="I17" s="307"/>
      <c r="J17" s="307"/>
      <c r="K17" s="308"/>
      <c r="L17" s="74"/>
      <c r="M17" s="59"/>
      <c r="N17" s="59"/>
      <c r="O17" s="59"/>
      <c r="P17" s="59"/>
      <c r="Q17" s="59"/>
      <c r="R17" s="59"/>
      <c r="S17" s="59"/>
      <c r="T17" s="59"/>
      <c r="U17" s="59"/>
      <c r="V17" s="59"/>
    </row>
    <row r="18" spans="1:22" ht="14.1" customHeight="1">
      <c r="A18" s="59"/>
      <c r="B18" s="59"/>
      <c r="C18" s="74"/>
      <c r="D18" s="309" t="s">
        <v>8</v>
      </c>
      <c r="E18" s="310"/>
      <c r="F18" s="311"/>
      <c r="G18" s="297" t="s">
        <v>77</v>
      </c>
      <c r="H18" s="298"/>
      <c r="I18" s="298"/>
      <c r="J18" s="298"/>
      <c r="K18" s="299"/>
      <c r="L18" s="74"/>
      <c r="M18" s="59"/>
      <c r="N18" s="59"/>
      <c r="O18" s="59"/>
      <c r="P18" s="59"/>
      <c r="Q18" s="59"/>
      <c r="R18" s="59"/>
      <c r="S18" s="59"/>
      <c r="T18" s="59"/>
      <c r="U18" s="59"/>
      <c r="V18" s="59"/>
    </row>
    <row r="19" spans="1:22" ht="14.1" customHeight="1" thickBot="1">
      <c r="A19" s="59"/>
      <c r="B19" s="59"/>
      <c r="C19" s="74"/>
      <c r="D19" s="309"/>
      <c r="E19" s="310"/>
      <c r="F19" s="311"/>
      <c r="G19" s="300"/>
      <c r="H19" s="301"/>
      <c r="I19" s="301"/>
      <c r="J19" s="301"/>
      <c r="K19" s="302"/>
      <c r="L19" s="74"/>
      <c r="M19" s="59"/>
      <c r="N19" s="59"/>
      <c r="O19" s="59"/>
      <c r="P19" s="59"/>
      <c r="Q19" s="59"/>
      <c r="R19" s="59"/>
      <c r="S19" s="59"/>
      <c r="T19" s="59"/>
      <c r="U19" s="59"/>
      <c r="V19" s="59"/>
    </row>
    <row r="20" spans="1:22" ht="14.1" customHeight="1">
      <c r="A20" s="59"/>
      <c r="B20" s="59"/>
      <c r="C20" s="74"/>
      <c r="D20" s="312" t="s">
        <v>33</v>
      </c>
      <c r="E20" s="313"/>
      <c r="F20" s="314"/>
      <c r="G20" s="303" t="s">
        <v>83</v>
      </c>
      <c r="H20" s="304"/>
      <c r="I20" s="304"/>
      <c r="J20" s="304"/>
      <c r="K20" s="305"/>
      <c r="L20" s="74"/>
      <c r="M20" s="168"/>
      <c r="N20" s="59"/>
      <c r="O20" s="59"/>
      <c r="P20" s="59"/>
      <c r="Q20" s="59"/>
      <c r="R20" s="59"/>
      <c r="S20" s="59"/>
      <c r="T20" s="59"/>
      <c r="U20" s="59"/>
      <c r="V20" s="59"/>
    </row>
    <row r="21" spans="1:22" ht="14.1" customHeight="1" thickBot="1">
      <c r="A21" s="59"/>
      <c r="B21" s="59"/>
      <c r="C21" s="74"/>
      <c r="D21" s="312"/>
      <c r="E21" s="313"/>
      <c r="F21" s="314"/>
      <c r="G21" s="306"/>
      <c r="H21" s="307"/>
      <c r="I21" s="307"/>
      <c r="J21" s="307"/>
      <c r="K21" s="308"/>
      <c r="L21" s="74"/>
      <c r="M21" s="59"/>
      <c r="N21" s="59"/>
      <c r="O21" s="59"/>
      <c r="P21" s="59"/>
      <c r="Q21" s="59"/>
      <c r="R21" s="59"/>
      <c r="S21" s="59"/>
      <c r="T21" s="59"/>
      <c r="U21" s="59"/>
      <c r="V21" s="59"/>
    </row>
    <row r="22" spans="1:22" ht="14.1" customHeight="1">
      <c r="A22" s="59"/>
      <c r="B22" s="59"/>
      <c r="C22" s="66"/>
      <c r="D22" s="309" t="s">
        <v>9</v>
      </c>
      <c r="E22" s="310"/>
      <c r="F22" s="311"/>
      <c r="G22" s="297" t="s">
        <v>137</v>
      </c>
      <c r="H22" s="298"/>
      <c r="I22" s="298"/>
      <c r="J22" s="298"/>
      <c r="K22" s="299"/>
      <c r="L22" s="74"/>
      <c r="M22" s="59"/>
      <c r="N22" s="59"/>
      <c r="O22" s="59"/>
      <c r="P22" s="59"/>
      <c r="Q22" s="59"/>
      <c r="R22" s="59"/>
      <c r="S22" s="59"/>
      <c r="T22" s="59"/>
      <c r="U22" s="59"/>
      <c r="V22" s="59"/>
    </row>
    <row r="23" spans="1:22" ht="14.1" customHeight="1" thickBot="1">
      <c r="A23" s="59"/>
      <c r="B23" s="59"/>
      <c r="C23" s="66"/>
      <c r="D23" s="309"/>
      <c r="E23" s="310"/>
      <c r="F23" s="311"/>
      <c r="G23" s="300"/>
      <c r="H23" s="301"/>
      <c r="I23" s="301"/>
      <c r="J23" s="301"/>
      <c r="K23" s="302"/>
      <c r="L23" s="74"/>
      <c r="M23" s="59"/>
      <c r="N23" s="59"/>
      <c r="O23" s="59"/>
      <c r="P23" s="59"/>
      <c r="Q23" s="59"/>
      <c r="R23" s="59"/>
      <c r="S23" s="59"/>
      <c r="T23" s="59"/>
      <c r="U23" s="59"/>
      <c r="V23" s="59"/>
    </row>
    <row r="24" spans="1:22" ht="18" customHeight="1">
      <c r="A24" s="59"/>
      <c r="B24" s="59"/>
      <c r="C24" s="66"/>
      <c r="D24" s="312" t="s">
        <v>120</v>
      </c>
      <c r="E24" s="313"/>
      <c r="F24" s="314"/>
      <c r="G24" s="303" t="s">
        <v>124</v>
      </c>
      <c r="H24" s="304"/>
      <c r="I24" s="304"/>
      <c r="J24" s="304"/>
      <c r="K24" s="305"/>
      <c r="L24" s="66"/>
      <c r="M24" s="59"/>
      <c r="N24" s="59"/>
      <c r="O24" s="59"/>
      <c r="P24" s="59"/>
      <c r="Q24" s="59"/>
      <c r="R24" s="59"/>
      <c r="S24" s="59"/>
      <c r="T24" s="59"/>
      <c r="U24" s="59"/>
      <c r="V24" s="59"/>
    </row>
    <row r="25" spans="1:22" ht="18" customHeight="1" thickBot="1">
      <c r="A25" s="59"/>
      <c r="B25" s="59"/>
      <c r="C25" s="66"/>
      <c r="D25" s="325"/>
      <c r="E25" s="326"/>
      <c r="F25" s="327"/>
      <c r="G25" s="306"/>
      <c r="H25" s="307"/>
      <c r="I25" s="307"/>
      <c r="J25" s="307"/>
      <c r="K25" s="308"/>
      <c r="L25" s="66"/>
      <c r="M25" s="59"/>
      <c r="N25" s="59"/>
      <c r="O25" s="59"/>
      <c r="P25" s="59"/>
      <c r="Q25" s="59"/>
      <c r="R25" s="59"/>
      <c r="S25" s="59"/>
      <c r="T25" s="59"/>
      <c r="U25" s="59"/>
      <c r="V25" s="59"/>
    </row>
    <row r="26" spans="1:22" ht="18" customHeight="1">
      <c r="A26" s="59"/>
      <c r="B26" s="59"/>
      <c r="C26" s="66"/>
      <c r="D26" s="334" t="s">
        <v>141</v>
      </c>
      <c r="E26" s="335"/>
      <c r="F26" s="336"/>
      <c r="G26" s="320">
        <v>45249</v>
      </c>
      <c r="H26" s="321"/>
      <c r="I26" s="321"/>
      <c r="J26" s="321"/>
      <c r="K26" s="322"/>
      <c r="L26" s="66"/>
      <c r="M26" s="59"/>
      <c r="N26" s="59"/>
      <c r="O26" s="59"/>
      <c r="P26" s="59"/>
      <c r="Q26" s="59"/>
      <c r="R26" s="59"/>
      <c r="S26" s="59"/>
      <c r="T26" s="59"/>
      <c r="U26" s="59"/>
      <c r="V26" s="59"/>
    </row>
    <row r="27" spans="1:22" ht="18" customHeight="1" thickBot="1">
      <c r="A27" s="59"/>
      <c r="B27" s="59"/>
      <c r="C27" s="66"/>
      <c r="D27" s="337"/>
      <c r="E27" s="338"/>
      <c r="F27" s="339"/>
      <c r="G27" s="323"/>
      <c r="H27" s="323"/>
      <c r="I27" s="323"/>
      <c r="J27" s="323"/>
      <c r="K27" s="324"/>
      <c r="L27" s="66"/>
      <c r="M27" s="59"/>
      <c r="N27" s="59"/>
      <c r="O27" s="59"/>
      <c r="P27" s="59"/>
      <c r="Q27" s="59"/>
      <c r="R27" s="59"/>
      <c r="S27" s="59"/>
      <c r="T27" s="59"/>
      <c r="U27" s="59"/>
      <c r="V27" s="59"/>
    </row>
    <row r="28" spans="1:22" s="59" customFormat="1" ht="18" customHeight="1">
      <c r="C28" s="66"/>
      <c r="D28" s="66"/>
      <c r="E28" s="66"/>
      <c r="F28" s="66"/>
      <c r="G28" s="66"/>
      <c r="H28" s="66"/>
      <c r="I28" s="66"/>
      <c r="J28" s="66"/>
      <c r="K28" s="66"/>
      <c r="L28" s="66"/>
    </row>
    <row r="29" spans="1:22" s="59" customFormat="1" ht="18" customHeight="1">
      <c r="C29" s="66"/>
      <c r="D29" s="66"/>
      <c r="E29" s="66"/>
      <c r="F29" s="66"/>
      <c r="G29" s="66"/>
      <c r="H29" s="66"/>
      <c r="I29" s="66"/>
      <c r="J29" s="66"/>
      <c r="K29" s="66"/>
      <c r="L29" s="66"/>
    </row>
    <row r="30" spans="1:22" s="59" customFormat="1" ht="18" customHeight="1">
      <c r="C30" s="66"/>
      <c r="D30" s="66"/>
      <c r="E30" s="66"/>
      <c r="F30" s="66"/>
      <c r="G30" s="66"/>
      <c r="H30" s="66"/>
      <c r="I30" s="66"/>
      <c r="J30" s="66"/>
      <c r="K30" s="66"/>
      <c r="L30" s="66"/>
    </row>
    <row r="31" spans="1:22" s="59" customFormat="1" ht="18" customHeight="1">
      <c r="C31" s="66"/>
      <c r="D31" s="66"/>
      <c r="E31" s="66"/>
      <c r="F31" s="66"/>
      <c r="G31" s="66"/>
      <c r="H31" s="66"/>
      <c r="I31" s="66"/>
      <c r="J31" s="66"/>
      <c r="K31" s="66"/>
      <c r="L31" s="66"/>
    </row>
    <row r="32" spans="1:22" s="59" customFormat="1" ht="18" customHeight="1">
      <c r="C32" s="66"/>
      <c r="D32" s="66"/>
      <c r="E32" s="66"/>
      <c r="F32" s="66"/>
      <c r="G32" s="66"/>
      <c r="H32" s="66"/>
      <c r="I32" s="66"/>
      <c r="J32" s="66"/>
      <c r="K32" s="66"/>
      <c r="L32" s="66"/>
    </row>
    <row r="33" spans="3:19" s="59" customFormat="1" ht="18" customHeight="1">
      <c r="C33" s="66"/>
      <c r="D33" s="66"/>
      <c r="E33" s="66"/>
      <c r="F33" s="66"/>
      <c r="G33" s="66"/>
      <c r="H33" s="66"/>
      <c r="I33" s="66"/>
      <c r="J33" s="66"/>
      <c r="K33" s="66"/>
      <c r="L33" s="66"/>
    </row>
    <row r="34" spans="3:19" s="59" customFormat="1" ht="18" customHeight="1">
      <c r="C34" s="66"/>
      <c r="D34" s="66"/>
      <c r="E34" s="66"/>
      <c r="F34" s="66"/>
      <c r="G34" s="66"/>
      <c r="H34" s="66"/>
      <c r="I34" s="66"/>
      <c r="J34" s="66"/>
      <c r="K34" s="66"/>
      <c r="L34" s="66"/>
    </row>
    <row r="35" spans="3:19" s="59" customFormat="1" ht="18" customHeight="1">
      <c r="C35" s="66"/>
      <c r="D35" s="66"/>
      <c r="E35" s="66"/>
      <c r="F35" s="66"/>
      <c r="G35" s="66"/>
      <c r="H35" s="66"/>
      <c r="I35" s="66"/>
      <c r="J35" s="66"/>
      <c r="K35" s="66"/>
      <c r="L35" s="66"/>
    </row>
    <row r="36" spans="3:19" s="59" customFormat="1" ht="18" customHeight="1">
      <c r="C36" s="66"/>
      <c r="D36" s="66"/>
      <c r="E36" s="66"/>
      <c r="F36" s="66"/>
      <c r="G36" s="66"/>
      <c r="H36" s="66"/>
      <c r="I36" s="66"/>
      <c r="J36" s="66"/>
      <c r="K36" s="66"/>
      <c r="L36" s="66"/>
    </row>
    <row r="37" spans="3:19" s="59" customFormat="1" ht="18" customHeight="1">
      <c r="C37" s="66"/>
      <c r="D37" s="66"/>
      <c r="E37" s="66"/>
      <c r="F37" s="66"/>
      <c r="G37" s="66"/>
      <c r="H37" s="66"/>
      <c r="I37" s="66"/>
      <c r="J37" s="66"/>
      <c r="K37" s="66"/>
      <c r="L37" s="66"/>
    </row>
    <row r="38" spans="3:19" s="59" customFormat="1" ht="18" customHeight="1">
      <c r="C38" s="66"/>
      <c r="D38" s="66"/>
      <c r="E38" s="66"/>
      <c r="F38" s="66"/>
      <c r="G38" s="66"/>
      <c r="H38" s="66"/>
      <c r="I38" s="66"/>
      <c r="J38" s="66"/>
      <c r="K38" s="66"/>
      <c r="L38" s="66"/>
    </row>
    <row r="39" spans="3:19" s="59" customFormat="1" ht="18" customHeight="1">
      <c r="C39" s="66"/>
      <c r="D39" s="66"/>
      <c r="E39" s="66"/>
      <c r="F39" s="66"/>
      <c r="G39" s="66"/>
      <c r="H39" s="66"/>
      <c r="I39" s="66"/>
      <c r="J39" s="66"/>
      <c r="K39" s="66"/>
      <c r="L39" s="66"/>
    </row>
    <row r="40" spans="3:19" s="59" customFormat="1" ht="18" customHeight="1">
      <c r="C40" s="66"/>
      <c r="D40" s="66"/>
      <c r="E40" s="66"/>
      <c r="F40" s="66"/>
      <c r="G40" s="66"/>
      <c r="H40" s="66"/>
      <c r="I40" s="66"/>
      <c r="J40" s="66"/>
      <c r="K40" s="66"/>
      <c r="L40" s="66"/>
    </row>
    <row r="41" spans="3:19" s="59" customFormat="1" ht="18" customHeight="1">
      <c r="C41" s="66"/>
      <c r="D41" s="66"/>
      <c r="E41" s="66"/>
      <c r="F41" s="66"/>
      <c r="G41" s="66"/>
      <c r="H41" s="66"/>
      <c r="I41" s="66"/>
      <c r="J41" s="66"/>
      <c r="K41" s="66"/>
      <c r="L41" s="66"/>
    </row>
    <row r="42" spans="3:19" s="59" customFormat="1" ht="18" customHeight="1">
      <c r="C42" s="112"/>
      <c r="D42" s="112"/>
      <c r="E42" s="112"/>
      <c r="F42" s="112"/>
      <c r="G42" s="112"/>
      <c r="H42" s="112"/>
      <c r="I42" s="112"/>
      <c r="J42" s="112"/>
      <c r="K42" s="112"/>
      <c r="L42" s="112"/>
    </row>
    <row r="43" spans="3:19" s="59" customFormat="1">
      <c r="M43" s="2"/>
      <c r="N43" s="2"/>
      <c r="O43" s="2"/>
      <c r="P43" s="3"/>
      <c r="Q43" s="3"/>
      <c r="R43" s="3"/>
      <c r="S43" s="3"/>
    </row>
    <row r="44" spans="3:19" s="59" customFormat="1">
      <c r="M44" s="2"/>
      <c r="N44" s="2"/>
      <c r="O44" s="2"/>
      <c r="P44" s="3"/>
      <c r="Q44" s="3"/>
      <c r="R44" s="3"/>
      <c r="S44" s="3"/>
    </row>
    <row r="45" spans="3:19" s="59" customFormat="1">
      <c r="M45" s="3"/>
      <c r="N45" s="3"/>
      <c r="O45" s="3"/>
      <c r="P45" s="3"/>
      <c r="Q45" s="3"/>
      <c r="R45" s="3"/>
      <c r="S45" s="3"/>
    </row>
    <row r="46" spans="3:19" s="59" customFormat="1">
      <c r="M46" s="3"/>
      <c r="N46" s="3"/>
      <c r="O46" s="3"/>
      <c r="P46" s="3"/>
      <c r="Q46" s="3"/>
      <c r="R46" s="3"/>
      <c r="S46" s="3"/>
    </row>
    <row r="47" spans="3:19" s="59" customFormat="1">
      <c r="M47" s="3"/>
      <c r="N47" s="3"/>
      <c r="O47" s="3"/>
      <c r="P47" s="3"/>
      <c r="Q47" s="3"/>
      <c r="R47" s="3"/>
      <c r="S47" s="3"/>
    </row>
    <row r="48" spans="3:19" s="59" customFormat="1">
      <c r="M48" s="3"/>
      <c r="N48" s="3"/>
      <c r="O48" s="3"/>
      <c r="P48" s="3"/>
      <c r="Q48" s="3"/>
      <c r="R48" s="3"/>
      <c r="S48" s="3"/>
    </row>
    <row r="49" spans="1:1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</sheetData>
  <sheetProtection algorithmName="SHA-512" hashValue="prPyoIhhfu5Ljk/yUGrv0k8E2VvKN0QsTVjP0+XXK59vttAdW7GGeR3365ORkqFM49eoqxrE5MgZWuVOBE0vOA==" saltValue="6L9yhXiNXx1IQxq5sdHAtw==" spinCount="100000" sheet="1" objects="1" scenarios="1"/>
  <mergeCells count="26">
    <mergeCell ref="A1:B1"/>
    <mergeCell ref="A2:B2"/>
    <mergeCell ref="G5:K5"/>
    <mergeCell ref="D4:K4"/>
    <mergeCell ref="G26:K27"/>
    <mergeCell ref="D24:F25"/>
    <mergeCell ref="G24:K25"/>
    <mergeCell ref="D18:F19"/>
    <mergeCell ref="G6:K7"/>
    <mergeCell ref="G8:K9"/>
    <mergeCell ref="D6:F7"/>
    <mergeCell ref="D8:F9"/>
    <mergeCell ref="D26:F27"/>
    <mergeCell ref="D22:F23"/>
    <mergeCell ref="G10:K11"/>
    <mergeCell ref="G12:K13"/>
    <mergeCell ref="G14:K15"/>
    <mergeCell ref="G16:K17"/>
    <mergeCell ref="G18:K19"/>
    <mergeCell ref="G22:K23"/>
    <mergeCell ref="D10:F11"/>
    <mergeCell ref="D12:F13"/>
    <mergeCell ref="D14:F15"/>
    <mergeCell ref="D20:F21"/>
    <mergeCell ref="G20:K21"/>
    <mergeCell ref="D16:F17"/>
  </mergeCells>
  <phoneticPr fontId="5" type="noConversion"/>
  <dataValidations count="1">
    <dataValidation type="list" allowBlank="1" showInputMessage="1" showErrorMessage="1" sqref="G12:K13" xr:uid="{00000000-0002-0000-0200-000000000000}">
      <formula1>ŞUBE</formula1>
    </dataValidation>
  </dataValidations>
  <pageMargins left="1.31" right="0.78740157480314965" top="0.78740157480314965" bottom="0.78740157480314965" header="0.59055118110236227" footer="0.59055118110236227"/>
  <pageSetup paperSize="9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200-000001000000}">
          <x14:formula1>
            <xm:f>'Kaynak '!$B$3:$B$24</xm:f>
          </x14:formula1>
          <xm:sqref>G8:K9</xm:sqref>
        </x14:dataValidation>
        <x14:dataValidation type="list" allowBlank="1" showInputMessage="1" showErrorMessage="1" xr:uid="{00000000-0002-0000-0200-000002000000}">
          <x14:formula1>
            <xm:f>'Kaynak '!$C$3:$C$12</xm:f>
          </x14:formula1>
          <xm:sqref>G10:K11</xm:sqref>
        </x14:dataValidation>
        <x14:dataValidation type="list" allowBlank="1" showInputMessage="1" showErrorMessage="1" xr:uid="{00000000-0002-0000-0200-000003000000}">
          <x14:formula1>
            <xm:f>'Kaynak '!$F$3:$F$4</xm:f>
          </x14:formula1>
          <xm:sqref>G16:K17</xm:sqref>
        </x14:dataValidation>
        <x14:dataValidation type="list" allowBlank="1" showInputMessage="1" showErrorMessage="1" xr:uid="{00000000-0002-0000-0200-000004000000}">
          <x14:formula1>
            <xm:f>'Kaynak '!$E$3:$E$12</xm:f>
          </x14:formula1>
          <xm:sqref>G14:K15</xm:sqref>
        </x14:dataValidation>
        <x14:dataValidation type="list" allowBlank="1" showInputMessage="1" showErrorMessage="1" xr:uid="{00000000-0002-0000-0200-000005000000}">
          <x14:formula1>
            <xm:f>'Kaynak '!$H$3:$H$17</xm:f>
          </x14:formula1>
          <xm:sqref>G20:K21</xm:sqref>
        </x14:dataValidation>
        <x14:dataValidation type="list" allowBlank="1" showInputMessage="1" showErrorMessage="1" xr:uid="{00000000-0002-0000-0200-000006000000}">
          <x14:formula1>
            <xm:f>'Kaynak '!$J$3:$J$11</xm:f>
          </x14:formula1>
          <xm:sqref>G6:K7</xm:sqref>
        </x14:dataValidation>
        <x14:dataValidation type="list" allowBlank="1" showInputMessage="1" showErrorMessage="1" xr:uid="{00000000-0002-0000-0200-000007000000}">
          <x14:formula1>
            <xm:f>'Kaynak '!$I$3:$I$12</xm:f>
          </x14:formula1>
          <xm:sqref>G24:K25</xm:sqref>
        </x14:dataValidation>
        <x14:dataValidation type="list" allowBlank="1" showInputMessage="1" showErrorMessage="1" xr:uid="{00000000-0002-0000-0200-000008000000}">
          <x14:formula1>
            <xm:f>'Kaynak '!$J$14:$J$24</xm:f>
          </x14:formula1>
          <xm:sqref>G22:K23</xm:sqref>
        </x14:dataValidation>
        <x14:dataValidation type="list" allowBlank="1" showInputMessage="1" showErrorMessage="1" xr:uid="{00000000-0002-0000-0200-000009000000}">
          <x14:formula1>
            <xm:f>'Kaynak '!$G$3:$G$41</xm:f>
          </x14:formula1>
          <xm:sqref>G18:K19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N42"/>
  <sheetViews>
    <sheetView zoomScale="87" zoomScaleNormal="87" workbookViewId="0"/>
  </sheetViews>
  <sheetFormatPr defaultRowHeight="12.75"/>
  <cols>
    <col min="2" max="2" width="35.42578125" customWidth="1"/>
    <col min="4" max="4" width="9.140625" style="40"/>
    <col min="5" max="5" width="9.5703125" bestFit="1" customWidth="1"/>
    <col min="6" max="6" width="9.85546875" bestFit="1" customWidth="1"/>
    <col min="7" max="7" width="26.7109375" bestFit="1" customWidth="1"/>
    <col min="8" max="8" width="30" bestFit="1" customWidth="1"/>
    <col min="9" max="9" width="22.5703125" style="71" customWidth="1"/>
    <col min="10" max="10" width="23.42578125" customWidth="1"/>
    <col min="11" max="14" width="9.140625" style="59"/>
  </cols>
  <sheetData>
    <row r="1" spans="1:11" s="59" customFormat="1" ht="37.5" customHeight="1" thickBot="1">
      <c r="C1" s="354" t="s">
        <v>168</v>
      </c>
      <c r="D1" s="355"/>
      <c r="E1" s="355"/>
      <c r="F1" s="355"/>
      <c r="G1" s="355"/>
      <c r="H1" s="355"/>
      <c r="I1" s="355"/>
    </row>
    <row r="2" spans="1:11">
      <c r="A2" s="59"/>
      <c r="B2" s="200" t="s">
        <v>43</v>
      </c>
      <c r="C2" s="195" t="s">
        <v>44</v>
      </c>
      <c r="D2" s="196" t="s">
        <v>45</v>
      </c>
      <c r="E2" s="196" t="s">
        <v>50</v>
      </c>
      <c r="F2" s="196" t="s">
        <v>49</v>
      </c>
      <c r="G2" s="196" t="s">
        <v>96</v>
      </c>
      <c r="H2" s="197" t="s">
        <v>86</v>
      </c>
      <c r="I2" s="198" t="s">
        <v>121</v>
      </c>
      <c r="J2" s="199" t="s">
        <v>95</v>
      </c>
    </row>
    <row r="3" spans="1:11">
      <c r="A3" s="59"/>
      <c r="B3" s="201" t="s">
        <v>100</v>
      </c>
      <c r="C3" s="202">
        <v>5</v>
      </c>
      <c r="D3" s="203" t="s">
        <v>46</v>
      </c>
      <c r="E3" s="107" t="s">
        <v>78</v>
      </c>
      <c r="F3" s="107" t="s">
        <v>51</v>
      </c>
      <c r="G3" s="204" t="s">
        <v>77</v>
      </c>
      <c r="H3" s="205" t="s">
        <v>76</v>
      </c>
      <c r="I3" s="98" t="s">
        <v>124</v>
      </c>
      <c r="J3" s="206" t="s">
        <v>79</v>
      </c>
    </row>
    <row r="4" spans="1:11">
      <c r="A4" s="59"/>
      <c r="B4" s="201" t="s">
        <v>99</v>
      </c>
      <c r="C4" s="202">
        <v>6</v>
      </c>
      <c r="D4" s="203" t="s">
        <v>47</v>
      </c>
      <c r="E4" s="107" t="s">
        <v>85</v>
      </c>
      <c r="F4" s="107" t="s">
        <v>52</v>
      </c>
      <c r="G4" s="204" t="s">
        <v>84</v>
      </c>
      <c r="H4" s="205" t="s">
        <v>83</v>
      </c>
      <c r="I4" s="98" t="s">
        <v>123</v>
      </c>
      <c r="J4" s="207" t="s">
        <v>137</v>
      </c>
      <c r="K4" s="69"/>
    </row>
    <row r="5" spans="1:11" ht="15" customHeight="1">
      <c r="A5" s="59"/>
      <c r="B5" s="105" t="s">
        <v>175</v>
      </c>
      <c r="C5" s="202">
        <v>7</v>
      </c>
      <c r="D5" s="203" t="s">
        <v>48</v>
      </c>
      <c r="E5" s="107" t="s">
        <v>82</v>
      </c>
      <c r="F5" s="107"/>
      <c r="G5" s="210" t="s">
        <v>169</v>
      </c>
      <c r="H5" s="148" t="s">
        <v>163</v>
      </c>
      <c r="I5" s="98" t="s">
        <v>125</v>
      </c>
      <c r="J5" s="160" t="s">
        <v>160</v>
      </c>
      <c r="K5" s="69"/>
    </row>
    <row r="6" spans="1:11">
      <c r="A6" s="59"/>
      <c r="B6" s="105" t="s">
        <v>101</v>
      </c>
      <c r="C6" s="202">
        <v>8</v>
      </c>
      <c r="D6" s="203" t="s">
        <v>75</v>
      </c>
      <c r="E6" s="107" t="s">
        <v>138</v>
      </c>
      <c r="F6" s="107"/>
      <c r="G6" s="209" t="s">
        <v>170</v>
      </c>
      <c r="H6" s="148" t="s">
        <v>164</v>
      </c>
      <c r="I6" s="98" t="s">
        <v>126</v>
      </c>
      <c r="J6" s="160" t="s">
        <v>166</v>
      </c>
    </row>
    <row r="7" spans="1:11">
      <c r="A7" s="59"/>
      <c r="B7" s="105" t="s">
        <v>102</v>
      </c>
      <c r="C7" s="152">
        <v>9</v>
      </c>
      <c r="D7" s="151" t="s">
        <v>81</v>
      </c>
      <c r="E7" s="107" t="s">
        <v>139</v>
      </c>
      <c r="F7" s="107"/>
      <c r="G7" s="148" t="s">
        <v>176</v>
      </c>
      <c r="H7" s="148" t="s">
        <v>165</v>
      </c>
      <c r="I7" s="98" t="s">
        <v>127</v>
      </c>
      <c r="J7" s="160" t="s">
        <v>178</v>
      </c>
    </row>
    <row r="8" spans="1:11">
      <c r="A8" s="59"/>
      <c r="B8" s="105" t="s">
        <v>103</v>
      </c>
      <c r="C8" s="152">
        <v>10</v>
      </c>
      <c r="D8" s="151" t="s">
        <v>80</v>
      </c>
      <c r="E8" s="107" t="s">
        <v>140</v>
      </c>
      <c r="F8" s="107"/>
      <c r="G8" s="148" t="s">
        <v>142</v>
      </c>
      <c r="H8" s="148" t="s">
        <v>177</v>
      </c>
      <c r="I8" s="98" t="s">
        <v>128</v>
      </c>
      <c r="J8" s="160" t="s">
        <v>142</v>
      </c>
    </row>
    <row r="9" spans="1:11">
      <c r="A9" s="59"/>
      <c r="B9" s="105" t="s">
        <v>104</v>
      </c>
      <c r="C9" s="152">
        <v>11</v>
      </c>
      <c r="D9" s="151" t="s">
        <v>74</v>
      </c>
      <c r="E9" s="111" t="s">
        <v>142</v>
      </c>
      <c r="F9" s="107"/>
      <c r="G9" s="148" t="s">
        <v>142</v>
      </c>
      <c r="H9" s="148" t="s">
        <v>142</v>
      </c>
      <c r="I9" s="99" t="s">
        <v>129</v>
      </c>
      <c r="J9" s="160" t="s">
        <v>142</v>
      </c>
    </row>
    <row r="10" spans="1:11">
      <c r="A10" s="59"/>
      <c r="B10" s="105" t="s">
        <v>105</v>
      </c>
      <c r="C10" s="152">
        <v>12</v>
      </c>
      <c r="D10" s="108" t="s">
        <v>134</v>
      </c>
      <c r="E10" s="111" t="s">
        <v>142</v>
      </c>
      <c r="F10" s="109"/>
      <c r="G10" s="148" t="s">
        <v>142</v>
      </c>
      <c r="H10" s="148" t="s">
        <v>142</v>
      </c>
      <c r="I10" s="99" t="s">
        <v>130</v>
      </c>
      <c r="J10" s="160" t="s">
        <v>142</v>
      </c>
    </row>
    <row r="11" spans="1:11">
      <c r="A11" s="59"/>
      <c r="B11" s="105" t="s">
        <v>106</v>
      </c>
      <c r="C11" s="153" t="s">
        <v>142</v>
      </c>
      <c r="D11" s="108" t="s">
        <v>136</v>
      </c>
      <c r="E11" s="111" t="s">
        <v>142</v>
      </c>
      <c r="F11" s="110"/>
      <c r="G11" s="148" t="s">
        <v>142</v>
      </c>
      <c r="H11" s="148" t="s">
        <v>142</v>
      </c>
      <c r="I11" s="99" t="s">
        <v>131</v>
      </c>
      <c r="J11" s="160" t="s">
        <v>142</v>
      </c>
    </row>
    <row r="12" spans="1:11" ht="13.5" thickBot="1">
      <c r="A12" s="59"/>
      <c r="B12" s="105" t="s">
        <v>107</v>
      </c>
      <c r="C12" s="154" t="s">
        <v>142</v>
      </c>
      <c r="D12" s="155" t="s">
        <v>135</v>
      </c>
      <c r="E12" s="156" t="s">
        <v>142</v>
      </c>
      <c r="F12" s="157"/>
      <c r="G12" s="158" t="s">
        <v>142</v>
      </c>
      <c r="H12" s="158" t="s">
        <v>142</v>
      </c>
      <c r="I12" s="159" t="s">
        <v>132</v>
      </c>
      <c r="J12" s="161"/>
    </row>
    <row r="13" spans="1:11" ht="18">
      <c r="A13" s="59"/>
      <c r="B13" s="105" t="s">
        <v>108</v>
      </c>
      <c r="C13" s="92"/>
      <c r="D13" s="91"/>
      <c r="E13" s="92"/>
      <c r="F13" s="92"/>
      <c r="G13" s="92"/>
      <c r="H13" s="92"/>
      <c r="I13" s="113"/>
      <c r="J13" s="162" t="s">
        <v>35</v>
      </c>
    </row>
    <row r="14" spans="1:11" ht="15.75">
      <c r="A14" s="59"/>
      <c r="B14" s="149" t="s">
        <v>109</v>
      </c>
      <c r="C14" s="92"/>
      <c r="D14" s="91"/>
      <c r="E14" s="92"/>
      <c r="F14" s="92"/>
      <c r="G14" s="92"/>
      <c r="H14" s="92"/>
      <c r="I14" s="114"/>
      <c r="J14" s="208" t="s">
        <v>137</v>
      </c>
    </row>
    <row r="15" spans="1:11">
      <c r="A15" s="59"/>
      <c r="B15" s="105" t="s">
        <v>110</v>
      </c>
      <c r="C15" s="92"/>
      <c r="D15" s="91"/>
      <c r="E15" s="92"/>
      <c r="F15" s="92"/>
      <c r="G15" s="92"/>
      <c r="H15" s="92"/>
      <c r="I15" s="69"/>
      <c r="J15" s="163" t="s">
        <v>162</v>
      </c>
    </row>
    <row r="16" spans="1:11">
      <c r="A16" s="59"/>
      <c r="B16" s="105" t="s">
        <v>111</v>
      </c>
      <c r="C16" s="92"/>
      <c r="D16" s="91"/>
      <c r="E16" s="92"/>
      <c r="F16" s="92"/>
      <c r="G16" s="92"/>
      <c r="H16" s="92"/>
      <c r="I16" s="69"/>
      <c r="J16" s="164" t="s">
        <v>161</v>
      </c>
    </row>
    <row r="17" spans="1:10">
      <c r="A17" s="59"/>
      <c r="B17" s="105" t="s">
        <v>112</v>
      </c>
      <c r="C17" s="92"/>
      <c r="D17" s="91"/>
      <c r="E17" s="92"/>
      <c r="F17" s="92"/>
      <c r="G17" s="92"/>
      <c r="H17" s="92"/>
      <c r="I17" s="69"/>
      <c r="J17" s="164" t="s">
        <v>183</v>
      </c>
    </row>
    <row r="18" spans="1:10">
      <c r="A18" s="59"/>
      <c r="B18" s="105" t="s">
        <v>113</v>
      </c>
      <c r="C18" s="92"/>
      <c r="D18" s="91"/>
      <c r="E18" s="92"/>
      <c r="F18" s="92"/>
      <c r="G18" s="92"/>
      <c r="H18" s="92"/>
      <c r="I18" s="69"/>
      <c r="J18" s="164" t="s">
        <v>142</v>
      </c>
    </row>
    <row r="19" spans="1:10">
      <c r="A19" s="59"/>
      <c r="B19" s="105" t="s">
        <v>114</v>
      </c>
      <c r="C19" s="92"/>
      <c r="D19" s="91"/>
      <c r="E19" s="92"/>
      <c r="F19" s="92"/>
      <c r="G19" s="92"/>
      <c r="H19" s="92"/>
      <c r="I19" s="69"/>
      <c r="J19" s="164" t="s">
        <v>142</v>
      </c>
    </row>
    <row r="20" spans="1:10">
      <c r="A20" s="59"/>
      <c r="B20" s="105" t="s">
        <v>115</v>
      </c>
      <c r="C20" s="92"/>
      <c r="D20" s="91"/>
      <c r="E20" s="92"/>
      <c r="F20" s="92"/>
      <c r="G20" s="92"/>
      <c r="H20" s="92"/>
      <c r="I20" s="69"/>
      <c r="J20" s="160" t="s">
        <v>142</v>
      </c>
    </row>
    <row r="21" spans="1:10">
      <c r="A21" s="59"/>
      <c r="B21" s="105" t="s">
        <v>116</v>
      </c>
      <c r="C21" s="92"/>
      <c r="D21" s="91"/>
      <c r="E21" s="92"/>
      <c r="F21" s="92"/>
      <c r="G21" s="92"/>
      <c r="H21" s="92"/>
      <c r="I21" s="69"/>
      <c r="J21" s="160" t="s">
        <v>142</v>
      </c>
    </row>
    <row r="22" spans="1:10" ht="23.25" customHeight="1">
      <c r="A22" s="59"/>
      <c r="B22" s="105" t="s">
        <v>117</v>
      </c>
      <c r="C22" s="352" t="s">
        <v>167</v>
      </c>
      <c r="D22" s="353"/>
      <c r="E22" s="353"/>
      <c r="F22" s="353"/>
      <c r="G22" s="353"/>
      <c r="H22" s="353"/>
      <c r="I22" s="353"/>
      <c r="J22" s="160" t="s">
        <v>142</v>
      </c>
    </row>
    <row r="23" spans="1:10" ht="23.25" customHeight="1">
      <c r="A23" s="59"/>
      <c r="B23" s="105" t="s">
        <v>118</v>
      </c>
      <c r="C23" s="353"/>
      <c r="D23" s="353"/>
      <c r="E23" s="353"/>
      <c r="F23" s="353"/>
      <c r="G23" s="353"/>
      <c r="H23" s="353"/>
      <c r="I23" s="353"/>
      <c r="J23" s="160" t="s">
        <v>142</v>
      </c>
    </row>
    <row r="24" spans="1:10" ht="24" customHeight="1" thickBot="1">
      <c r="A24" s="59"/>
      <c r="B24" s="106" t="s">
        <v>119</v>
      </c>
      <c r="C24" s="353"/>
      <c r="D24" s="353"/>
      <c r="E24" s="353"/>
      <c r="F24" s="353"/>
      <c r="G24" s="353"/>
      <c r="H24" s="353"/>
      <c r="I24" s="353"/>
      <c r="J24" s="165" t="s">
        <v>142</v>
      </c>
    </row>
    <row r="25" spans="1:10">
      <c r="A25" s="69"/>
      <c r="B25" s="69"/>
      <c r="C25" s="69"/>
      <c r="D25" s="70"/>
      <c r="E25" s="69"/>
      <c r="F25" s="69"/>
      <c r="G25" s="69"/>
      <c r="H25" s="69"/>
      <c r="I25" s="69"/>
      <c r="J25" s="69"/>
    </row>
    <row r="26" spans="1:10">
      <c r="A26" s="69"/>
      <c r="B26" s="69"/>
      <c r="C26" s="69"/>
      <c r="D26" s="70"/>
      <c r="E26" s="69"/>
      <c r="F26" s="69"/>
      <c r="G26" s="69"/>
      <c r="H26" s="69"/>
      <c r="I26" s="69"/>
      <c r="J26" s="69"/>
    </row>
    <row r="27" spans="1:10">
      <c r="A27" s="59"/>
      <c r="B27" s="59"/>
      <c r="C27" s="69"/>
      <c r="D27" s="70"/>
      <c r="E27" s="69"/>
      <c r="F27" s="69"/>
      <c r="G27" s="69"/>
      <c r="H27" s="69"/>
      <c r="I27" s="69"/>
      <c r="J27" s="69"/>
    </row>
    <row r="28" spans="1:10">
      <c r="A28" s="59"/>
      <c r="B28" s="59"/>
      <c r="C28" s="69"/>
      <c r="D28" s="70"/>
      <c r="E28" s="69"/>
      <c r="F28" s="69"/>
      <c r="G28" s="69"/>
      <c r="H28" s="69"/>
      <c r="I28" s="69"/>
      <c r="J28" s="69"/>
    </row>
    <row r="29" spans="1:10">
      <c r="A29" s="59"/>
      <c r="B29" s="59"/>
      <c r="C29" s="69"/>
      <c r="D29" s="70"/>
      <c r="E29" s="69"/>
      <c r="F29" s="69"/>
      <c r="G29" s="69"/>
      <c r="H29" s="69"/>
      <c r="I29" s="69"/>
      <c r="J29" s="69"/>
    </row>
    <row r="30" spans="1:10">
      <c r="A30" s="59"/>
      <c r="B30" s="59"/>
      <c r="C30" s="69"/>
      <c r="D30" s="70"/>
      <c r="E30" s="69"/>
      <c r="F30" s="69"/>
      <c r="G30" s="69"/>
      <c r="H30" s="69"/>
      <c r="I30" s="69"/>
      <c r="J30" s="69"/>
    </row>
    <row r="31" spans="1:10">
      <c r="A31" s="59"/>
      <c r="B31" s="59"/>
      <c r="C31" s="69"/>
      <c r="D31" s="70"/>
      <c r="E31" s="69"/>
      <c r="F31" s="69"/>
      <c r="G31" s="69"/>
      <c r="H31" s="69"/>
      <c r="I31" s="69"/>
      <c r="J31" s="69"/>
    </row>
    <row r="32" spans="1:10">
      <c r="A32" s="59"/>
      <c r="B32" s="59"/>
      <c r="C32" s="69"/>
      <c r="D32" s="70"/>
      <c r="E32" s="69"/>
      <c r="F32" s="69"/>
      <c r="G32" s="69"/>
      <c r="H32" s="69"/>
      <c r="I32" s="69"/>
      <c r="J32" s="69"/>
    </row>
    <row r="33" spans="1:10">
      <c r="A33" s="59"/>
      <c r="B33" s="59"/>
      <c r="C33" s="69"/>
      <c r="D33" s="70"/>
      <c r="E33" s="69"/>
      <c r="F33" s="69"/>
      <c r="G33" s="69"/>
      <c r="H33" s="69"/>
      <c r="I33" s="69"/>
      <c r="J33" s="69"/>
    </row>
    <row r="34" spans="1:10">
      <c r="A34" s="59"/>
      <c r="B34" s="59"/>
      <c r="C34" s="69"/>
      <c r="D34" s="70"/>
      <c r="E34" s="69"/>
      <c r="F34" s="69"/>
      <c r="G34" s="69"/>
      <c r="H34" s="69"/>
      <c r="I34" s="69"/>
      <c r="J34" s="69"/>
    </row>
    <row r="35" spans="1:10">
      <c r="A35" s="59"/>
      <c r="B35" s="59"/>
      <c r="C35" s="69"/>
      <c r="D35" s="70"/>
      <c r="E35" s="69"/>
      <c r="F35" s="69"/>
      <c r="G35" s="69"/>
      <c r="H35" s="69"/>
      <c r="I35" s="69"/>
      <c r="J35" s="69"/>
    </row>
    <row r="36" spans="1:10">
      <c r="A36" s="59"/>
      <c r="B36" s="59"/>
      <c r="C36" s="69"/>
      <c r="D36" s="70"/>
      <c r="E36" s="69"/>
      <c r="F36" s="69"/>
      <c r="G36" s="69"/>
      <c r="H36" s="69"/>
      <c r="I36" s="69"/>
      <c r="J36" s="69"/>
    </row>
    <row r="37" spans="1:10">
      <c r="A37" s="59"/>
      <c r="B37" s="59"/>
      <c r="C37" s="69"/>
      <c r="D37" s="70"/>
      <c r="E37" s="69"/>
      <c r="F37" s="69"/>
      <c r="G37" s="69"/>
      <c r="H37" s="69"/>
      <c r="I37" s="69"/>
      <c r="J37" s="69"/>
    </row>
    <row r="38" spans="1:10">
      <c r="A38" s="59"/>
      <c r="B38" s="59"/>
      <c r="C38" s="69"/>
      <c r="D38" s="70"/>
      <c r="E38" s="69"/>
      <c r="F38" s="69"/>
      <c r="G38" s="69"/>
      <c r="H38" s="69"/>
      <c r="I38" s="69"/>
      <c r="J38" s="69"/>
    </row>
    <row r="39" spans="1:10">
      <c r="A39" s="59"/>
      <c r="B39" s="59"/>
      <c r="C39" s="69"/>
      <c r="D39" s="70"/>
      <c r="E39" s="69"/>
      <c r="F39" s="69"/>
      <c r="G39" s="69"/>
      <c r="H39" s="69"/>
      <c r="I39" s="69"/>
      <c r="J39" s="69"/>
    </row>
    <row r="40" spans="1:10">
      <c r="A40" s="59"/>
      <c r="B40" s="59"/>
      <c r="C40" s="69"/>
      <c r="D40" s="70"/>
      <c r="E40" s="69"/>
      <c r="F40" s="69"/>
      <c r="G40" s="69"/>
      <c r="H40" s="69"/>
      <c r="I40" s="69"/>
      <c r="J40" s="69"/>
    </row>
    <row r="41" spans="1:10">
      <c r="A41" s="59"/>
      <c r="B41" s="59"/>
      <c r="C41" s="69"/>
      <c r="D41" s="70"/>
      <c r="E41" s="69"/>
      <c r="F41" s="69"/>
      <c r="G41" s="69"/>
      <c r="H41" s="69"/>
      <c r="I41" s="69"/>
      <c r="J41" s="69"/>
    </row>
    <row r="42" spans="1:10">
      <c r="A42" s="59"/>
      <c r="B42" s="59"/>
      <c r="C42" s="69"/>
      <c r="D42" s="70"/>
      <c r="E42" s="69"/>
      <c r="F42" s="69"/>
      <c r="G42" s="69"/>
      <c r="H42" s="69"/>
      <c r="I42" s="69"/>
      <c r="J42" s="69"/>
    </row>
  </sheetData>
  <sheetProtection algorithmName="SHA-512" hashValue="XVrMZ59Q1Ooic8IRyKuCthgP6ymq1MvI8xx1i4V6IzlqeyqK7mRiRp6BuY5UQpaOoHn+uffKG1BgHcezkm73kg==" saltValue="DySqo8Ejj1zmNR1qYzKEQQ==" spinCount="100000" sheet="1" objects="1" scenarios="1" formatCells="0" formatColumns="0" formatRows="0"/>
  <sortState xmlns:xlrd2="http://schemas.microsoft.com/office/spreadsheetml/2017/richdata2" ref="H3:H30">
    <sortCondition ref="H3"/>
  </sortState>
  <mergeCells count="2">
    <mergeCell ref="C22:I24"/>
    <mergeCell ref="C1:I1"/>
  </mergeCells>
  <phoneticPr fontId="5" type="noConversion"/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</sheetPr>
  <dimension ref="A1:AP215"/>
  <sheetViews>
    <sheetView workbookViewId="0">
      <selection activeCell="M8" sqref="M8"/>
    </sheetView>
  </sheetViews>
  <sheetFormatPr defaultRowHeight="12.75"/>
  <cols>
    <col min="1" max="1" width="4" style="59" customWidth="1"/>
    <col min="2" max="4" width="5.7109375" style="3" customWidth="1"/>
    <col min="5" max="24" width="4.7109375" style="3" customWidth="1"/>
    <col min="25" max="25" width="8.5703125" style="3" customWidth="1"/>
    <col min="26" max="26" width="2.7109375" style="59" customWidth="1"/>
    <col min="27" max="42" width="9.140625" style="59"/>
    <col min="43" max="16384" width="9.140625" style="3"/>
  </cols>
  <sheetData>
    <row r="1" spans="1:26" ht="18" customHeight="1">
      <c r="A1" s="73"/>
      <c r="B1" s="369" t="s">
        <v>97</v>
      </c>
      <c r="C1" s="370"/>
      <c r="D1" s="370"/>
      <c r="E1" s="370"/>
      <c r="F1" s="370"/>
      <c r="G1" s="370"/>
      <c r="H1" s="370"/>
      <c r="I1" s="370"/>
      <c r="J1" s="370"/>
      <c r="K1" s="370"/>
      <c r="L1" s="370"/>
      <c r="M1" s="370"/>
      <c r="N1" s="370"/>
      <c r="O1" s="370"/>
      <c r="P1" s="370"/>
      <c r="Q1" s="370"/>
      <c r="R1" s="370"/>
      <c r="S1" s="370"/>
      <c r="T1" s="370"/>
      <c r="U1" s="370"/>
      <c r="V1" s="370"/>
      <c r="W1" s="370"/>
      <c r="X1" s="370"/>
      <c r="Y1" s="371"/>
      <c r="Z1" s="73"/>
    </row>
    <row r="2" spans="1:26" ht="18" customHeight="1" thickBot="1">
      <c r="A2" s="73"/>
      <c r="B2" s="372"/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3"/>
      <c r="O2" s="373"/>
      <c r="P2" s="373"/>
      <c r="Q2" s="373"/>
      <c r="R2" s="373"/>
      <c r="S2" s="373"/>
      <c r="T2" s="373"/>
      <c r="U2" s="373"/>
      <c r="V2" s="373"/>
      <c r="W2" s="373"/>
      <c r="X2" s="373"/>
      <c r="Y2" s="374"/>
      <c r="Z2" s="73"/>
    </row>
    <row r="3" spans="1:26" s="59" customFormat="1" ht="16.5" customHeight="1">
      <c r="A3" s="73"/>
      <c r="B3" s="376" t="s">
        <v>42</v>
      </c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  <c r="R3" s="376"/>
      <c r="S3" s="376"/>
      <c r="T3" s="376"/>
      <c r="U3" s="376"/>
      <c r="V3" s="376"/>
      <c r="W3" s="376"/>
      <c r="X3" s="376"/>
      <c r="Y3" s="376"/>
      <c r="Z3" s="73"/>
    </row>
    <row r="4" spans="1:26" s="59" customFormat="1" ht="16.5" customHeight="1" thickBot="1">
      <c r="A4" s="73"/>
      <c r="B4" s="376"/>
      <c r="C4" s="376"/>
      <c r="D4" s="376"/>
      <c r="E4" s="376"/>
      <c r="F4" s="376"/>
      <c r="G4" s="376"/>
      <c r="H4" s="376"/>
      <c r="I4" s="376"/>
      <c r="J4" s="376"/>
      <c r="K4" s="376"/>
      <c r="L4" s="376"/>
      <c r="M4" s="376"/>
      <c r="N4" s="376"/>
      <c r="O4" s="376"/>
      <c r="P4" s="376"/>
      <c r="Q4" s="376"/>
      <c r="R4" s="376"/>
      <c r="S4" s="376"/>
      <c r="T4" s="376"/>
      <c r="U4" s="376"/>
      <c r="V4" s="376"/>
      <c r="W4" s="376"/>
      <c r="X4" s="376"/>
      <c r="Y4" s="376"/>
      <c r="Z4" s="73"/>
    </row>
    <row r="5" spans="1:26" ht="18" customHeight="1">
      <c r="A5" s="73"/>
      <c r="B5" s="377" t="s">
        <v>36</v>
      </c>
      <c r="C5" s="378"/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  <c r="R5" s="378"/>
      <c r="S5" s="378"/>
      <c r="T5" s="378"/>
      <c r="U5" s="378"/>
      <c r="V5" s="378"/>
      <c r="W5" s="378"/>
      <c r="X5" s="378"/>
      <c r="Y5" s="375" t="s">
        <v>1</v>
      </c>
      <c r="Z5" s="73"/>
    </row>
    <row r="6" spans="1:26" ht="12.75" customHeight="1">
      <c r="A6" s="73"/>
      <c r="B6" s="363"/>
      <c r="C6" s="364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364"/>
      <c r="P6" s="364"/>
      <c r="Q6" s="364"/>
      <c r="R6" s="364"/>
      <c r="S6" s="364"/>
      <c r="T6" s="364"/>
      <c r="U6" s="364"/>
      <c r="V6" s="364"/>
      <c r="W6" s="364"/>
      <c r="X6" s="364"/>
      <c r="Y6" s="357"/>
      <c r="Z6" s="73"/>
    </row>
    <row r="7" spans="1:26" ht="21" customHeight="1">
      <c r="A7" s="73"/>
      <c r="B7" s="359" t="s">
        <v>10</v>
      </c>
      <c r="C7" s="360"/>
      <c r="D7" s="360"/>
      <c r="E7" s="20">
        <v>1</v>
      </c>
      <c r="F7" s="20">
        <v>2</v>
      </c>
      <c r="G7" s="20">
        <v>3</v>
      </c>
      <c r="H7" s="20">
        <v>4</v>
      </c>
      <c r="I7" s="20">
        <v>5</v>
      </c>
      <c r="J7" s="20">
        <v>6</v>
      </c>
      <c r="K7" s="20">
        <v>7</v>
      </c>
      <c r="L7" s="20">
        <v>8</v>
      </c>
      <c r="M7" s="20">
        <v>9</v>
      </c>
      <c r="N7" s="20">
        <v>10</v>
      </c>
      <c r="O7" s="20">
        <v>11</v>
      </c>
      <c r="P7" s="20">
        <v>12</v>
      </c>
      <c r="Q7" s="20">
        <v>13</v>
      </c>
      <c r="R7" s="20">
        <v>14</v>
      </c>
      <c r="S7" s="20">
        <v>15</v>
      </c>
      <c r="T7" s="20">
        <v>16</v>
      </c>
      <c r="U7" s="20">
        <v>17</v>
      </c>
      <c r="V7" s="20">
        <v>18</v>
      </c>
      <c r="W7" s="20">
        <v>19</v>
      </c>
      <c r="X7" s="20">
        <v>20</v>
      </c>
      <c r="Y7" s="358"/>
      <c r="Z7" s="73"/>
    </row>
    <row r="8" spans="1:26" ht="25.5" customHeight="1">
      <c r="A8" s="73"/>
      <c r="B8" s="367" t="s">
        <v>11</v>
      </c>
      <c r="C8" s="368"/>
      <c r="D8" s="368"/>
      <c r="E8" s="44">
        <v>10</v>
      </c>
      <c r="F8" s="44">
        <v>10</v>
      </c>
      <c r="G8" s="44">
        <v>10</v>
      </c>
      <c r="H8" s="44">
        <v>10</v>
      </c>
      <c r="I8" s="44">
        <v>15</v>
      </c>
      <c r="J8" s="44">
        <v>15</v>
      </c>
      <c r="K8" s="44">
        <v>15</v>
      </c>
      <c r="L8" s="44">
        <v>15</v>
      </c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171">
        <f>IF(SUM(E8:X8)=0," ",SUM(E8:X8))</f>
        <v>100</v>
      </c>
      <c r="Z8" s="73"/>
    </row>
    <row r="9" spans="1:26" ht="15.95" customHeight="1">
      <c r="A9" s="73"/>
      <c r="B9" s="172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173"/>
      <c r="Z9" s="73"/>
    </row>
    <row r="10" spans="1:26" ht="18" customHeight="1">
      <c r="A10" s="73"/>
      <c r="B10" s="361" t="s">
        <v>37</v>
      </c>
      <c r="C10" s="362"/>
      <c r="D10" s="362"/>
      <c r="E10" s="362"/>
      <c r="F10" s="362"/>
      <c r="G10" s="362"/>
      <c r="H10" s="362"/>
      <c r="I10" s="362"/>
      <c r="J10" s="362"/>
      <c r="K10" s="362"/>
      <c r="L10" s="362"/>
      <c r="M10" s="362"/>
      <c r="N10" s="362"/>
      <c r="O10" s="362"/>
      <c r="P10" s="362"/>
      <c r="Q10" s="362"/>
      <c r="R10" s="362"/>
      <c r="S10" s="362"/>
      <c r="T10" s="362"/>
      <c r="U10" s="362"/>
      <c r="V10" s="362"/>
      <c r="W10" s="362"/>
      <c r="X10" s="362"/>
      <c r="Y10" s="356" t="s">
        <v>1</v>
      </c>
      <c r="Z10" s="73"/>
    </row>
    <row r="11" spans="1:26" ht="12.75" customHeight="1">
      <c r="A11" s="73"/>
      <c r="B11" s="363"/>
      <c r="C11" s="364"/>
      <c r="D11" s="364"/>
      <c r="E11" s="364"/>
      <c r="F11" s="364"/>
      <c r="G11" s="364"/>
      <c r="H11" s="364"/>
      <c r="I11" s="364"/>
      <c r="J11" s="364"/>
      <c r="K11" s="364"/>
      <c r="L11" s="364"/>
      <c r="M11" s="364"/>
      <c r="N11" s="364"/>
      <c r="O11" s="364"/>
      <c r="P11" s="364"/>
      <c r="Q11" s="364"/>
      <c r="R11" s="364"/>
      <c r="S11" s="364"/>
      <c r="T11" s="364"/>
      <c r="U11" s="364"/>
      <c r="V11" s="364"/>
      <c r="W11" s="364"/>
      <c r="X11" s="364"/>
      <c r="Y11" s="357"/>
      <c r="Z11" s="73"/>
    </row>
    <row r="12" spans="1:26" ht="21" customHeight="1">
      <c r="A12" s="73"/>
      <c r="B12" s="359" t="s">
        <v>10</v>
      </c>
      <c r="C12" s="360"/>
      <c r="D12" s="360"/>
      <c r="E12" s="20">
        <v>1</v>
      </c>
      <c r="F12" s="20">
        <v>2</v>
      </c>
      <c r="G12" s="20">
        <v>3</v>
      </c>
      <c r="H12" s="20">
        <v>4</v>
      </c>
      <c r="I12" s="20">
        <v>5</v>
      </c>
      <c r="J12" s="20">
        <v>6</v>
      </c>
      <c r="K12" s="20">
        <v>7</v>
      </c>
      <c r="L12" s="20">
        <v>8</v>
      </c>
      <c r="M12" s="20">
        <v>9</v>
      </c>
      <c r="N12" s="20">
        <v>10</v>
      </c>
      <c r="O12" s="20">
        <v>11</v>
      </c>
      <c r="P12" s="20">
        <v>12</v>
      </c>
      <c r="Q12" s="20">
        <v>13</v>
      </c>
      <c r="R12" s="20">
        <v>14</v>
      </c>
      <c r="S12" s="20">
        <v>15</v>
      </c>
      <c r="T12" s="20">
        <v>16</v>
      </c>
      <c r="U12" s="20">
        <v>17</v>
      </c>
      <c r="V12" s="20">
        <v>18</v>
      </c>
      <c r="W12" s="20">
        <v>19</v>
      </c>
      <c r="X12" s="20">
        <v>20</v>
      </c>
      <c r="Y12" s="358"/>
      <c r="Z12" s="73"/>
    </row>
    <row r="13" spans="1:26" ht="25.5" customHeight="1" thickBot="1">
      <c r="A13" s="73"/>
      <c r="B13" s="365" t="s">
        <v>11</v>
      </c>
      <c r="C13" s="366"/>
      <c r="D13" s="366"/>
      <c r="E13" s="174">
        <v>10</v>
      </c>
      <c r="F13" s="174">
        <v>10</v>
      </c>
      <c r="G13" s="174">
        <v>10</v>
      </c>
      <c r="H13" s="174">
        <v>10</v>
      </c>
      <c r="I13" s="174">
        <v>10</v>
      </c>
      <c r="J13" s="174">
        <v>10</v>
      </c>
      <c r="K13" s="174">
        <v>10</v>
      </c>
      <c r="L13" s="174">
        <v>10</v>
      </c>
      <c r="M13" s="174">
        <v>10</v>
      </c>
      <c r="N13" s="174">
        <v>10</v>
      </c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5">
        <f>IF(SUM(E13:X13)=0," ",SUM(E13:X13))</f>
        <v>100</v>
      </c>
      <c r="Z13" s="73"/>
    </row>
    <row r="14" spans="1:26" s="59" customFormat="1" ht="15.95" customHeight="1">
      <c r="A14" s="82"/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3"/>
      <c r="Z14" s="73"/>
    </row>
    <row r="15" spans="1:26" s="59" customFormat="1" ht="15.95" customHeight="1">
      <c r="A15" s="82"/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73"/>
    </row>
    <row r="16" spans="1:26" s="59" customFormat="1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</row>
    <row r="17" s="59" customFormat="1"/>
    <row r="18" s="59" customFormat="1"/>
    <row r="19" s="59" customFormat="1"/>
    <row r="20" s="59" customFormat="1"/>
    <row r="21" s="59" customFormat="1"/>
    <row r="22" s="59" customFormat="1"/>
    <row r="23" s="59" customFormat="1"/>
    <row r="24" s="59" customFormat="1"/>
    <row r="25" s="59" customFormat="1"/>
    <row r="26" s="59" customFormat="1"/>
    <row r="27" s="59" customFormat="1"/>
    <row r="28" s="59" customFormat="1"/>
    <row r="29" s="59" customFormat="1"/>
    <row r="30" s="59" customFormat="1"/>
    <row r="31" s="59" customFormat="1"/>
    <row r="32" s="59" customFormat="1"/>
    <row r="33" s="59" customFormat="1"/>
    <row r="34" s="59" customFormat="1"/>
    <row r="35" s="59" customFormat="1"/>
    <row r="36" s="59" customFormat="1"/>
    <row r="37" s="59" customFormat="1"/>
    <row r="38" s="59" customFormat="1"/>
    <row r="39" s="59" customFormat="1"/>
    <row r="40" s="59" customFormat="1"/>
    <row r="41" s="59" customFormat="1"/>
    <row r="42" s="59" customFormat="1"/>
    <row r="43" s="59" customFormat="1"/>
    <row r="44" s="59" customFormat="1"/>
    <row r="45" s="59" customFormat="1"/>
    <row r="46" s="59" customFormat="1"/>
    <row r="47" s="59" customFormat="1"/>
    <row r="48" s="59" customFormat="1"/>
    <row r="49" s="59" customFormat="1"/>
    <row r="50" s="59" customFormat="1"/>
    <row r="51" s="59" customFormat="1"/>
    <row r="52" s="59" customFormat="1"/>
    <row r="53" s="59" customFormat="1"/>
    <row r="54" s="59" customFormat="1"/>
    <row r="55" s="59" customFormat="1"/>
    <row r="56" s="59" customFormat="1"/>
    <row r="57" s="59" customFormat="1"/>
    <row r="58" s="59" customFormat="1"/>
    <row r="59" s="59" customFormat="1"/>
    <row r="60" s="59" customFormat="1"/>
    <row r="61" s="59" customFormat="1"/>
    <row r="62" s="59" customFormat="1"/>
    <row r="63" s="59" customFormat="1"/>
    <row r="64" s="59" customFormat="1"/>
    <row r="65" s="59" customFormat="1"/>
    <row r="66" s="59" customFormat="1"/>
    <row r="67" s="59" customFormat="1"/>
    <row r="68" s="59" customFormat="1"/>
    <row r="69" s="59" customFormat="1"/>
    <row r="70" s="59" customFormat="1"/>
    <row r="71" s="59" customFormat="1"/>
    <row r="72" s="59" customFormat="1"/>
    <row r="73" s="59" customFormat="1"/>
    <row r="74" s="59" customFormat="1"/>
    <row r="75" s="59" customFormat="1"/>
    <row r="76" s="59" customFormat="1"/>
    <row r="77" s="59" customFormat="1"/>
    <row r="78" s="59" customFormat="1"/>
    <row r="79" s="59" customFormat="1"/>
    <row r="80" s="59" customFormat="1"/>
    <row r="81" s="59" customFormat="1"/>
    <row r="82" s="59" customFormat="1"/>
    <row r="83" s="59" customFormat="1"/>
    <row r="84" s="59" customFormat="1"/>
    <row r="85" s="59" customFormat="1"/>
    <row r="86" s="59" customFormat="1"/>
    <row r="87" s="59" customFormat="1"/>
    <row r="88" s="59" customFormat="1"/>
    <row r="89" s="59" customFormat="1"/>
    <row r="90" s="59" customFormat="1"/>
    <row r="91" s="59" customFormat="1"/>
    <row r="92" s="59" customFormat="1"/>
    <row r="93" s="59" customFormat="1"/>
    <row r="94" s="59" customFormat="1"/>
    <row r="95" s="59" customFormat="1"/>
    <row r="96" s="59" customFormat="1"/>
    <row r="97" s="59" customFormat="1"/>
    <row r="98" s="59" customFormat="1"/>
    <row r="99" s="59" customFormat="1"/>
    <row r="100" s="59" customFormat="1"/>
    <row r="101" s="59" customFormat="1"/>
    <row r="102" s="59" customFormat="1"/>
    <row r="103" s="59" customFormat="1"/>
    <row r="104" s="59" customFormat="1"/>
    <row r="105" s="59" customFormat="1"/>
    <row r="106" s="59" customFormat="1"/>
    <row r="107" s="59" customFormat="1"/>
    <row r="108" s="59" customFormat="1"/>
    <row r="109" s="59" customFormat="1"/>
    <row r="110" s="59" customFormat="1"/>
    <row r="111" s="59" customFormat="1"/>
    <row r="112" s="59" customFormat="1"/>
    <row r="113" s="59" customFormat="1"/>
    <row r="114" s="59" customFormat="1"/>
    <row r="115" s="59" customFormat="1"/>
    <row r="116" s="59" customFormat="1"/>
    <row r="117" s="59" customFormat="1"/>
    <row r="118" s="59" customFormat="1"/>
    <row r="119" s="59" customFormat="1"/>
    <row r="120" s="59" customFormat="1"/>
    <row r="121" s="59" customFormat="1"/>
    <row r="122" s="59" customFormat="1"/>
    <row r="123" s="59" customFormat="1"/>
    <row r="124" s="59" customFormat="1"/>
    <row r="125" s="59" customFormat="1"/>
    <row r="126" s="59" customFormat="1"/>
    <row r="127" s="59" customFormat="1"/>
    <row r="128" s="59" customFormat="1"/>
    <row r="129" s="59" customFormat="1"/>
    <row r="130" s="59" customFormat="1"/>
    <row r="131" s="59" customFormat="1"/>
    <row r="132" s="59" customFormat="1"/>
    <row r="133" s="59" customFormat="1"/>
    <row r="134" s="59" customFormat="1"/>
    <row r="135" s="59" customFormat="1"/>
    <row r="136" s="59" customFormat="1"/>
    <row r="137" s="59" customFormat="1"/>
    <row r="138" s="59" customFormat="1"/>
    <row r="139" s="59" customFormat="1"/>
    <row r="140" s="59" customFormat="1"/>
    <row r="141" s="59" customFormat="1"/>
    <row r="142" s="59" customFormat="1"/>
    <row r="143" s="59" customFormat="1"/>
    <row r="144" s="59" customFormat="1"/>
    <row r="145" s="59" customFormat="1"/>
    <row r="146" s="59" customFormat="1"/>
    <row r="147" s="59" customFormat="1"/>
    <row r="148" s="59" customFormat="1"/>
    <row r="149" s="59" customFormat="1"/>
    <row r="150" s="59" customFormat="1"/>
    <row r="151" s="59" customFormat="1"/>
    <row r="152" s="59" customFormat="1"/>
    <row r="153" s="59" customFormat="1"/>
    <row r="154" s="59" customFormat="1"/>
    <row r="155" s="59" customFormat="1"/>
    <row r="156" s="59" customFormat="1"/>
    <row r="157" s="59" customFormat="1"/>
    <row r="158" s="59" customFormat="1"/>
    <row r="159" s="59" customFormat="1"/>
    <row r="160" s="59" customFormat="1"/>
    <row r="161" s="59" customFormat="1"/>
    <row r="162" s="59" customFormat="1"/>
    <row r="163" s="59" customFormat="1"/>
    <row r="164" s="59" customFormat="1"/>
    <row r="165" s="59" customFormat="1"/>
    <row r="166" s="59" customFormat="1"/>
    <row r="167" s="59" customFormat="1"/>
    <row r="168" s="59" customFormat="1"/>
    <row r="169" s="59" customFormat="1"/>
    <row r="170" s="59" customFormat="1"/>
    <row r="171" s="59" customFormat="1"/>
    <row r="172" s="59" customFormat="1"/>
    <row r="173" s="59" customFormat="1"/>
    <row r="174" s="59" customFormat="1"/>
    <row r="175" s="59" customFormat="1"/>
    <row r="176" s="59" customFormat="1"/>
    <row r="177" s="59" customFormat="1"/>
    <row r="178" s="59" customFormat="1"/>
    <row r="179" s="59" customFormat="1"/>
    <row r="180" s="59" customFormat="1"/>
    <row r="181" s="59" customFormat="1"/>
    <row r="182" s="59" customFormat="1"/>
    <row r="183" s="59" customFormat="1"/>
    <row r="184" s="59" customFormat="1"/>
    <row r="185" s="59" customFormat="1"/>
    <row r="186" s="59" customFormat="1"/>
    <row r="187" s="59" customFormat="1"/>
    <row r="188" s="59" customFormat="1"/>
    <row r="189" s="59" customFormat="1"/>
    <row r="190" s="59" customFormat="1"/>
    <row r="191" s="59" customFormat="1"/>
    <row r="192" s="59" customFormat="1"/>
    <row r="193" s="59" customFormat="1"/>
    <row r="194" s="59" customFormat="1"/>
    <row r="195" s="59" customFormat="1"/>
    <row r="196" s="59" customFormat="1"/>
    <row r="197" s="59" customFormat="1"/>
    <row r="198" s="59" customFormat="1"/>
    <row r="199" s="59" customFormat="1"/>
    <row r="200" s="59" customFormat="1"/>
    <row r="201" s="59" customFormat="1"/>
    <row r="202" s="59" customFormat="1"/>
    <row r="203" s="59" customFormat="1"/>
    <row r="204" s="59" customFormat="1"/>
    <row r="205" s="59" customFormat="1"/>
    <row r="206" s="59" customFormat="1"/>
    <row r="207" s="59" customFormat="1"/>
    <row r="208" s="59" customFormat="1"/>
    <row r="209" s="59" customFormat="1"/>
    <row r="210" s="59" customFormat="1"/>
    <row r="211" s="59" customFormat="1"/>
    <row r="212" s="59" customFormat="1"/>
    <row r="213" s="59" customFormat="1"/>
    <row r="214" s="59" customFormat="1"/>
    <row r="215" s="59" customFormat="1"/>
  </sheetData>
  <sheetProtection algorithmName="SHA-512" hashValue="KKUxEs7S8oShRchJzTpk7dOa1+7NWsBcptlUDhZ5TluCPSZvK8tue1PKLUlZ5XDTJReV6HfWvXOs8ihwQIJFlA==" saltValue="yqQY77AORDeeMzTkMlmBGw==" spinCount="100000" sheet="1" formatCells="0" selectLockedCells="1"/>
  <mergeCells count="10">
    <mergeCell ref="B1:Y2"/>
    <mergeCell ref="B7:D7"/>
    <mergeCell ref="Y5:Y7"/>
    <mergeCell ref="B3:Y4"/>
    <mergeCell ref="B5:X6"/>
    <mergeCell ref="Y10:Y12"/>
    <mergeCell ref="B12:D12"/>
    <mergeCell ref="B10:X11"/>
    <mergeCell ref="B13:D13"/>
    <mergeCell ref="B8:D8"/>
  </mergeCells>
  <phoneticPr fontId="5" type="noConversion"/>
  <dataValidations count="1">
    <dataValidation allowBlank="1" showInputMessage="1" showErrorMessage="1" prompt="Sorunun puan değerini giriniz." sqref="E8:X8 E13:X13" xr:uid="{00000000-0002-0000-0400-000000000000}"/>
  </dataValidations>
  <pageMargins left="0.59" right="0.12" top="1.52" bottom="0.78740157480314965" header="0.53" footer="0.59055118110236227"/>
  <pageSetup paperSize="9" orientation="landscape" r:id="rId1"/>
  <headerFooter alignWithMargins="0"/>
  <rowBreaks count="1" manualBreakCount="1">
    <brk id="15" max="44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P45"/>
  <sheetViews>
    <sheetView zoomScale="55" zoomScaleNormal="55" zoomScaleSheetLayoutView="98" workbookViewId="0"/>
  </sheetViews>
  <sheetFormatPr defaultRowHeight="12.75"/>
  <cols>
    <col min="1" max="1" width="9.140625" style="56"/>
    <col min="2" max="2" width="15.28515625" style="60" customWidth="1"/>
    <col min="3" max="3" width="70.7109375" style="58" customWidth="1"/>
    <col min="4" max="4" width="17.140625" customWidth="1"/>
    <col min="5" max="5" width="9.140625" style="56"/>
    <col min="6" max="16" width="9.140625" style="59"/>
  </cols>
  <sheetData>
    <row r="1" spans="1:5" ht="52.5" customHeight="1">
      <c r="B1" s="65"/>
      <c r="C1" s="57"/>
      <c r="D1" s="56"/>
    </row>
    <row r="2" spans="1:5" ht="15.75" customHeight="1">
      <c r="A2" s="379" t="str">
        <f>'K. Bilgiler'!G14&amp;" EĞİTİM ÖĞRETİM YILI "</f>
        <v xml:space="preserve">2023-2024 EĞİTİM ÖĞRETİM YILI </v>
      </c>
      <c r="B2" s="379"/>
      <c r="C2" s="379"/>
      <c r="D2" s="379"/>
      <c r="E2" s="379"/>
    </row>
    <row r="3" spans="1:5" ht="15.75" customHeight="1">
      <c r="A3" s="385" t="str">
        <f>'K. Bilgiler'!G10&amp;" / "&amp;'K. Bilgiler'!G12&amp;" SINIFI "&amp;'K. Bilgiler'!G8&amp;" DERSİ "&amp;'K. Bilgiler'!G16&amp;" 1. YAZILI SINAVI BELİRTKE TABLOSU"</f>
        <v>8 / A SINIFI T.C. İNKILÂP TARİHİ VE ATATÜRKÇÜLÜK DERSİ I. DÖNEM 1. YAZILI SINAVI BELİRTKE TABLOSU</v>
      </c>
      <c r="B3" s="385"/>
      <c r="C3" s="385"/>
      <c r="D3" s="385"/>
      <c r="E3" s="385"/>
    </row>
    <row r="4" spans="1:5" ht="22.5" customHeight="1">
      <c r="B4" s="386" t="str">
        <f>'K. Bilgiler'!G24&amp;""</f>
        <v>SENARYO : 1</v>
      </c>
      <c r="C4" s="387" t="str">
        <f>'K. Bilgiler'!G8&amp;" DERSİ ne ait İlimizde yayınlanan Senaryolardan seçilerek hazılanmıştır."</f>
        <v>T.C. İNKILÂP TARİHİ VE ATATÜRKÇÜLÜK DERSİ ne ait İlimizde yayınlanan Senaryolardan seçilerek hazılanmıştır.</v>
      </c>
      <c r="D4" s="382" t="s">
        <v>13</v>
      </c>
    </row>
    <row r="5" spans="1:5" ht="30" customHeight="1">
      <c r="B5" s="386"/>
      <c r="C5" s="388"/>
      <c r="D5" s="383"/>
    </row>
    <row r="6" spans="1:5" ht="30" customHeight="1">
      <c r="B6" s="64">
        <v>1</v>
      </c>
      <c r="C6" s="85" t="s">
        <v>94</v>
      </c>
      <c r="D6" s="217">
        <v>1</v>
      </c>
    </row>
    <row r="7" spans="1:5" ht="30" customHeight="1">
      <c r="B7" s="64">
        <v>2</v>
      </c>
      <c r="C7" s="85" t="s">
        <v>207</v>
      </c>
      <c r="D7" s="218">
        <v>1</v>
      </c>
    </row>
    <row r="8" spans="1:5" ht="30" customHeight="1">
      <c r="B8" s="64">
        <v>3</v>
      </c>
      <c r="C8" s="85" t="s">
        <v>215</v>
      </c>
      <c r="D8" s="217">
        <v>1</v>
      </c>
    </row>
    <row r="9" spans="1:5" ht="30" customHeight="1">
      <c r="B9" s="64">
        <v>4</v>
      </c>
      <c r="C9" s="85" t="s">
        <v>92</v>
      </c>
      <c r="D9" s="218">
        <v>1</v>
      </c>
    </row>
    <row r="10" spans="1:5" ht="30" customHeight="1">
      <c r="B10" s="64">
        <v>5</v>
      </c>
      <c r="C10" s="85" t="s">
        <v>92</v>
      </c>
      <c r="D10" s="217">
        <v>1</v>
      </c>
    </row>
    <row r="11" spans="1:5" ht="30" customHeight="1">
      <c r="B11" s="64">
        <v>6</v>
      </c>
      <c r="C11" s="85" t="s">
        <v>92</v>
      </c>
      <c r="D11" s="218">
        <v>1</v>
      </c>
    </row>
    <row r="12" spans="1:5" ht="30" customHeight="1">
      <c r="B12" s="64">
        <v>7</v>
      </c>
      <c r="C12" s="85" t="s">
        <v>92</v>
      </c>
      <c r="D12" s="217">
        <v>1</v>
      </c>
    </row>
    <row r="13" spans="1:5" ht="30" customHeight="1">
      <c r="B13" s="64">
        <v>8</v>
      </c>
      <c r="C13" s="85" t="s">
        <v>92</v>
      </c>
      <c r="D13" s="218">
        <v>1</v>
      </c>
    </row>
    <row r="14" spans="1:5" ht="30" customHeight="1">
      <c r="B14" s="64">
        <v>9</v>
      </c>
      <c r="C14" s="85">
        <v>0</v>
      </c>
      <c r="D14" s="217"/>
    </row>
    <row r="15" spans="1:5" ht="30" customHeight="1">
      <c r="B15" s="64">
        <v>10</v>
      </c>
      <c r="C15" s="85">
        <v>0</v>
      </c>
      <c r="D15" s="218"/>
    </row>
    <row r="16" spans="1:5" ht="30" customHeight="1">
      <c r="B16" s="64">
        <v>11</v>
      </c>
      <c r="C16" s="85"/>
      <c r="D16" s="219"/>
    </row>
    <row r="17" spans="1:16" ht="30" customHeight="1">
      <c r="B17" s="64">
        <v>12</v>
      </c>
      <c r="C17" s="85"/>
      <c r="D17" s="219"/>
    </row>
    <row r="18" spans="1:16" ht="30" customHeight="1">
      <c r="B18" s="64">
        <v>13</v>
      </c>
      <c r="C18" s="85"/>
      <c r="D18" s="219"/>
    </row>
    <row r="19" spans="1:16" ht="30" customHeight="1">
      <c r="B19" s="64">
        <v>14</v>
      </c>
      <c r="C19" s="85"/>
      <c r="D19" s="219"/>
    </row>
    <row r="20" spans="1:16" ht="30" customHeight="1">
      <c r="B20" s="64">
        <v>15</v>
      </c>
      <c r="C20" s="85"/>
      <c r="D20" s="219"/>
    </row>
    <row r="21" spans="1:16" ht="30" customHeight="1">
      <c r="B21" s="64">
        <v>16</v>
      </c>
      <c r="C21" s="85"/>
      <c r="D21" s="219"/>
    </row>
    <row r="22" spans="1:16" ht="30" customHeight="1">
      <c r="B22" s="64">
        <v>17</v>
      </c>
      <c r="C22" s="85"/>
      <c r="D22" s="219"/>
    </row>
    <row r="23" spans="1:16" ht="30" customHeight="1">
      <c r="B23" s="64">
        <v>18</v>
      </c>
      <c r="C23" s="85"/>
      <c r="D23" s="219"/>
    </row>
    <row r="24" spans="1:16" ht="30" customHeight="1">
      <c r="B24" s="64">
        <v>19</v>
      </c>
      <c r="C24" s="85"/>
      <c r="D24" s="219"/>
    </row>
    <row r="25" spans="1:16" ht="30" customHeight="1">
      <c r="B25" s="64">
        <v>20</v>
      </c>
      <c r="C25" s="85"/>
      <c r="D25" s="219"/>
    </row>
    <row r="26" spans="1:16">
      <c r="B26" s="380" t="s">
        <v>88</v>
      </c>
      <c r="C26" s="381"/>
      <c r="D26" s="63">
        <f>SUM(D6:D25)</f>
        <v>8</v>
      </c>
    </row>
    <row r="27" spans="1:16" s="61" customFormat="1" ht="30" customHeight="1">
      <c r="A27" s="62"/>
      <c r="B27" s="384" t="s">
        <v>87</v>
      </c>
      <c r="C27" s="384"/>
      <c r="D27" s="384"/>
      <c r="E27" s="62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</row>
    <row r="28" spans="1:16">
      <c r="B28" s="65"/>
      <c r="C28" s="57"/>
      <c r="D28" s="56"/>
    </row>
    <row r="29" spans="1:16">
      <c r="B29" s="65"/>
      <c r="C29" s="57" t="str">
        <f>'K. Bilgiler'!G18</f>
        <v>Muammer ASLAN</v>
      </c>
      <c r="D29" s="56" t="str">
        <f>'K. Bilgiler'!G22</f>
        <v>SBD FACEBOOK</v>
      </c>
    </row>
    <row r="30" spans="1:16">
      <c r="B30" s="65"/>
      <c r="C30" s="57" t="str">
        <f>'K. Bilgiler'!G20</f>
        <v>İnkılap Tarihi Öğretmeni</v>
      </c>
      <c r="D30" s="56" t="s">
        <v>35</v>
      </c>
    </row>
    <row r="31" spans="1:16">
      <c r="B31" s="65"/>
      <c r="C31" s="57"/>
      <c r="D31" s="56"/>
    </row>
    <row r="32" spans="1:16">
      <c r="B32" s="65"/>
      <c r="C32" s="57"/>
      <c r="D32" s="56"/>
    </row>
    <row r="33" spans="2:4">
      <c r="B33" s="65"/>
      <c r="C33" s="166"/>
      <c r="D33" s="167"/>
    </row>
    <row r="34" spans="2:4">
      <c r="B34" s="65"/>
      <c r="C34" s="166"/>
      <c r="D34" s="167"/>
    </row>
    <row r="35" spans="2:4">
      <c r="B35" s="65"/>
      <c r="C35" s="57"/>
      <c r="D35" s="56"/>
    </row>
    <row r="36" spans="2:4">
      <c r="B36" s="65"/>
      <c r="C36" s="57"/>
      <c r="D36" s="56"/>
    </row>
    <row r="37" spans="2:4">
      <c r="B37" s="65"/>
      <c r="C37" s="57"/>
      <c r="D37" s="56"/>
    </row>
    <row r="38" spans="2:4">
      <c r="B38" s="65"/>
      <c r="C38" s="57"/>
      <c r="D38" s="56"/>
    </row>
    <row r="39" spans="2:4">
      <c r="B39" s="65"/>
      <c r="C39" s="57"/>
      <c r="D39" s="56"/>
    </row>
    <row r="40" spans="2:4">
      <c r="B40" s="65"/>
      <c r="C40" s="57"/>
      <c r="D40" s="56"/>
    </row>
    <row r="41" spans="2:4">
      <c r="B41" s="65"/>
      <c r="C41" s="57"/>
      <c r="D41" s="56"/>
    </row>
    <row r="42" spans="2:4">
      <c r="B42" s="65"/>
      <c r="C42" s="57"/>
      <c r="D42" s="56"/>
    </row>
    <row r="43" spans="2:4">
      <c r="B43" s="65"/>
      <c r="C43" s="57"/>
      <c r="D43" s="56"/>
    </row>
    <row r="44" spans="2:4">
      <c r="B44" s="65"/>
      <c r="C44" s="57"/>
      <c r="D44" s="56"/>
    </row>
    <row r="45" spans="2:4">
      <c r="B45" s="65"/>
      <c r="C45" s="57"/>
      <c r="D45" s="56"/>
    </row>
  </sheetData>
  <sheetProtection algorithmName="SHA-512" hashValue="0AlfaVQGIW+/ji5gfcLu64wFSkqtYN1p4pnFJEh+QXyFB7O+gjWGqT0HIMEMDAHCwftZk1rwQ5/RgpS3rOfXgw==" saltValue="qKxskBy1IcWHd+bd91JbGg==" spinCount="100000" sheet="1" objects="1" scenarios="1"/>
  <protectedRanges>
    <protectedRange algorithmName="SHA-512" hashValue="0VIP4zJjjRX1XF7dsBlGJkb0SxuWCVAnO2q0gzNLZe1jx+5nIeY1hnhRrzWYgdxlLS5o+1gKBG5uPMPd3BvGgA==" saltValue="j+TStCgYKbVF9d//NojPtg==" spinCount="100000" sqref="A6:E38" name="Aralık1"/>
  </protectedRanges>
  <mergeCells count="7">
    <mergeCell ref="A2:E2"/>
    <mergeCell ref="B26:C26"/>
    <mergeCell ref="D4:D5"/>
    <mergeCell ref="B27:D27"/>
    <mergeCell ref="A3:E3"/>
    <mergeCell ref="B4:B5"/>
    <mergeCell ref="C4:C5"/>
  </mergeCells>
  <phoneticPr fontId="5" type="noConversion"/>
  <pageMargins left="0.7" right="0.7" top="0.75" bottom="0.75" header="0.3" footer="0.3"/>
  <pageSetup paperSize="9" scale="73" orientation="portrait" verticalDpi="0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FD889B4-9EBA-46DF-9951-58BFCD5C7401}">
          <x14:formula1>
            <xm:f>kazanımlar!$B$2:$B$140</xm:f>
          </x14:formula1>
          <xm:sqref>C7:C25</xm:sqref>
        </x14:dataValidation>
        <x14:dataValidation type="list" allowBlank="1" showInputMessage="1" showErrorMessage="1" xr:uid="{8218B098-E906-4A7C-A770-25E01274F94C}">
          <x14:formula1>
            <xm:f>kazanımlar!$B$2:$B$222</xm:f>
          </x14:formula1>
          <xm:sqref>C6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ayfa1">
    <tabColor indexed="44"/>
    <pageSetUpPr fitToPage="1"/>
  </sheetPr>
  <dimension ref="A1:BD116"/>
  <sheetViews>
    <sheetView view="pageBreakPreview" zoomScale="59" zoomScaleNormal="100" zoomScaleSheetLayoutView="59" workbookViewId="0">
      <selection sqref="A1:Y1"/>
    </sheetView>
  </sheetViews>
  <sheetFormatPr defaultRowHeight="12.75"/>
  <cols>
    <col min="1" max="1" width="3.85546875" style="3" customWidth="1"/>
    <col min="2" max="2" width="5.7109375" style="3" customWidth="1"/>
    <col min="3" max="4" width="8.7109375" style="3" customWidth="1"/>
    <col min="5" max="5" width="6.7109375" style="3" customWidth="1"/>
    <col min="6" max="6" width="15.5703125" style="3" customWidth="1"/>
    <col min="7" max="15" width="15.7109375" style="3" customWidth="1"/>
    <col min="16" max="16" width="1" style="3" hidden="1" customWidth="1"/>
    <col min="17" max="24" width="8.42578125" style="3" hidden="1" customWidth="1"/>
    <col min="25" max="25" width="12.140625" style="3" hidden="1" customWidth="1"/>
    <col min="26" max="26" width="20.140625" style="3" customWidth="1"/>
    <col min="27" max="27" width="14.140625" style="3" customWidth="1"/>
    <col min="28" max="28" width="12.5703125" style="3" hidden="1" customWidth="1"/>
    <col min="29" max="29" width="6.140625" style="3" hidden="1" customWidth="1"/>
    <col min="30" max="38" width="1.85546875" style="3" hidden="1" customWidth="1"/>
    <col min="39" max="41" width="2.7109375" style="3" hidden="1" customWidth="1"/>
    <col min="42" max="42" width="21.85546875" style="3" hidden="1" customWidth="1"/>
    <col min="43" max="51" width="9.140625" style="192"/>
    <col min="52" max="56" width="9.140625" style="59"/>
    <col min="57" max="16384" width="9.140625" style="3"/>
  </cols>
  <sheetData>
    <row r="1" spans="1:42" ht="20.25" customHeight="1">
      <c r="A1" s="397" t="str">
        <f>'K. Bilgiler'!G14&amp;" EĞİTİM ÖĞRETİM YILI "&amp;'K. Bilgiler'!G6</f>
        <v>2023-2024 EĞİTİM ÖĞRETİM YILI ATATÜRK ORTAOKULU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  <c r="W1" s="398"/>
      <c r="X1" s="398"/>
      <c r="Y1" s="399"/>
      <c r="Z1" s="404">
        <f>'K. Bilgiler'!G26</f>
        <v>45249</v>
      </c>
      <c r="AA1" s="404"/>
      <c r="AB1" s="176"/>
      <c r="AC1" s="176"/>
      <c r="AD1" s="176"/>
      <c r="AE1" s="176"/>
      <c r="AF1" s="176"/>
      <c r="AG1" s="176"/>
      <c r="AH1" s="176"/>
      <c r="AI1" s="176"/>
      <c r="AJ1" s="176"/>
      <c r="AK1" s="176"/>
      <c r="AL1" s="176"/>
      <c r="AM1" s="176"/>
      <c r="AN1" s="176"/>
      <c r="AO1" s="176"/>
      <c r="AP1" s="177"/>
    </row>
    <row r="2" spans="1:42" ht="16.5" customHeight="1">
      <c r="A2" s="389" t="str">
        <f>'K. Bilgiler'!G10&amp;" / "&amp;'K. Bilgiler'!G12&amp;" SINIFI "&amp;'K. Bilgiler'!G8&amp;" DERSİ "&amp;'K. Bilgiler'!G16&amp;" 1.SINAV ANALİZİ"</f>
        <v>8 / A SINIFI T.C. İNKILÂP TARİHİ VE ATATÜRKÇÜLÜK DERSİ I. DÖNEM 1.SINAV ANALİZİ</v>
      </c>
      <c r="B2" s="390"/>
      <c r="C2" s="390"/>
      <c r="D2" s="390"/>
      <c r="E2" s="390"/>
      <c r="F2" s="390"/>
      <c r="G2" s="390"/>
      <c r="H2" s="390"/>
      <c r="I2" s="390"/>
      <c r="J2" s="390"/>
      <c r="K2" s="390"/>
      <c r="L2" s="390"/>
      <c r="M2" s="390"/>
      <c r="N2" s="390"/>
      <c r="O2" s="391"/>
      <c r="P2" s="277"/>
      <c r="Q2" s="277"/>
      <c r="R2" s="277"/>
      <c r="S2" s="277"/>
      <c r="T2" s="277"/>
      <c r="U2" s="277"/>
      <c r="V2" s="277"/>
      <c r="W2" s="277"/>
      <c r="X2" s="277"/>
      <c r="Y2" s="277"/>
      <c r="Z2" s="392"/>
      <c r="AA2" s="393"/>
      <c r="AB2" s="277"/>
      <c r="AC2" s="277"/>
      <c r="AD2" s="277"/>
      <c r="AE2" s="277"/>
      <c r="AF2" s="277"/>
      <c r="AG2" s="277"/>
      <c r="AH2" s="277"/>
      <c r="AI2" s="277"/>
      <c r="AJ2" s="277"/>
      <c r="AK2" s="277"/>
      <c r="AL2" s="277"/>
      <c r="AM2" s="277"/>
      <c r="AN2" s="277"/>
      <c r="AO2" s="277"/>
      <c r="AP2" s="277"/>
    </row>
    <row r="3" spans="1:42" ht="252" customHeight="1">
      <c r="A3" s="463" t="s">
        <v>98</v>
      </c>
      <c r="B3" s="464"/>
      <c r="C3" s="464"/>
      <c r="D3" s="464"/>
      <c r="E3" s="465"/>
      <c r="F3" s="245" t="str">
        <f>'SENARYO GİR'!C6</f>
        <v>İTA.8.1.1. Avrupa’daki gelişmelerin yansımaları bağlamında Osmanlı Devleti’nin yirminci yüzyılın başlarındaki siyasi ve sosyal durumunu kavrar.</v>
      </c>
      <c r="G3" s="245" t="str">
        <f>'SENARYO GİR'!C7</f>
        <v xml:space="preserve">İTA.8.2.3. Mondros Ateşkes Antlaşması’nın imzalanması ve uygulanması karşısında Osmanlı yönetiminin, Mustafa Kemal’in ve halkın tutumunu analiz eder. </v>
      </c>
      <c r="H3" s="245" t="str">
        <f>'SENARYO GİR'!C8</f>
        <v>İTA.8.2.5. Millî Mücadele’nin hazırlık döneminde Mustafa Kemal’in yaptığı çalışmaları analiz eder.</v>
      </c>
      <c r="I3" s="245" t="str">
        <f>'SENARYO GİR'!C9</f>
        <v>İTA.8.1.3. Gençlik döneminde Mustafa Kemal’in fikir hayatını etkileyen önemli kişileri ve olayları kavrar.</v>
      </c>
      <c r="J3" s="245" t="str">
        <f>'SENARYO GİR'!C10</f>
        <v>İTA.8.1.3. Gençlik döneminde Mustafa Kemal’in fikir hayatını etkileyen önemli kişileri ve olayları kavrar.</v>
      </c>
      <c r="K3" s="245" t="str">
        <f>'SENARYO GİR'!C11</f>
        <v>İTA.8.1.3. Gençlik döneminde Mustafa Kemal’in fikir hayatını etkileyen önemli kişileri ve olayları kavrar.</v>
      </c>
      <c r="L3" s="245" t="str">
        <f>'SENARYO GİR'!C12</f>
        <v>İTA.8.1.3. Gençlik döneminde Mustafa Kemal’in fikir hayatını etkileyen önemli kişileri ve olayları kavrar.</v>
      </c>
      <c r="M3" s="245" t="str">
        <f>'SENARYO GİR'!C13</f>
        <v>İTA.8.1.3. Gençlik döneminde Mustafa Kemal’in fikir hayatını etkileyen önemli kişileri ve olayları kavrar.</v>
      </c>
      <c r="N3" s="245">
        <f>'SENARYO GİR'!C14</f>
        <v>0</v>
      </c>
      <c r="O3" s="245">
        <f>'SENARYO GİR'!C15</f>
        <v>0</v>
      </c>
      <c r="P3" s="190">
        <f>'SENARYO GİR'!C16</f>
        <v>0</v>
      </c>
      <c r="Q3" s="190">
        <f>'SENARYO GİR'!C17</f>
        <v>0</v>
      </c>
      <c r="R3" s="190">
        <f>'SENARYO GİR'!C18</f>
        <v>0</v>
      </c>
      <c r="S3" s="190">
        <f>'SENARYO GİR'!C19</f>
        <v>0</v>
      </c>
      <c r="T3" s="190">
        <f>'SENARYO GİR'!C20</f>
        <v>0</v>
      </c>
      <c r="U3" s="190">
        <f>'SENARYO GİR'!C21</f>
        <v>0</v>
      </c>
      <c r="V3" s="190">
        <f>'SENARYO GİR'!C22</f>
        <v>0</v>
      </c>
      <c r="W3" s="190">
        <f>'SENARYO GİR'!C23</f>
        <v>0</v>
      </c>
      <c r="X3" s="190">
        <f>'SENARYO GİR'!C24</f>
        <v>0</v>
      </c>
      <c r="Y3" s="190">
        <f>'SENARYO GİR'!C25</f>
        <v>0</v>
      </c>
      <c r="Z3" s="466" t="str">
        <f>'K. Bilgiler'!G24</f>
        <v>SENARYO : 1</v>
      </c>
      <c r="AA3" s="467"/>
    </row>
    <row r="4" spans="1:42" ht="24" customHeight="1">
      <c r="A4" s="469" t="s">
        <v>15</v>
      </c>
      <c r="B4" s="469"/>
      <c r="C4" s="469"/>
      <c r="D4" s="469"/>
      <c r="E4" s="469"/>
      <c r="F4" s="246">
        <f>IF('NOT Baremi'!E8=0," ",'NOT Baremi'!E8)</f>
        <v>10</v>
      </c>
      <c r="G4" s="246">
        <f>IF('NOT Baremi'!F8=0," ",'NOT Baremi'!F8)</f>
        <v>10</v>
      </c>
      <c r="H4" s="246">
        <f>IF('NOT Baremi'!G8=0," ",'NOT Baremi'!G8)</f>
        <v>10</v>
      </c>
      <c r="I4" s="246">
        <f>IF('NOT Baremi'!H8=0," ",'NOT Baremi'!H8)</f>
        <v>10</v>
      </c>
      <c r="J4" s="246">
        <f>IF('NOT Baremi'!I8=0," ",'NOT Baremi'!I8)</f>
        <v>15</v>
      </c>
      <c r="K4" s="246">
        <f>IF('NOT Baremi'!J8=0," ",'NOT Baremi'!J8)</f>
        <v>15</v>
      </c>
      <c r="L4" s="246">
        <f>IF('NOT Baremi'!K8=0," ",'NOT Baremi'!K8)</f>
        <v>15</v>
      </c>
      <c r="M4" s="246">
        <f>IF('NOT Baremi'!L8=0," ",'NOT Baremi'!L8)</f>
        <v>15</v>
      </c>
      <c r="N4" s="246" t="str">
        <f>IF('NOT Baremi'!M8=0," ",'NOT Baremi'!M8)</f>
        <v xml:space="preserve"> </v>
      </c>
      <c r="O4" s="246" t="str">
        <f>IF('NOT Baremi'!N8=0," ",'NOT Baremi'!N8)</f>
        <v xml:space="preserve"> </v>
      </c>
      <c r="P4" s="246" t="str">
        <f>IF('NOT Baremi'!O8=0," ",'NOT Baremi'!O8)</f>
        <v xml:space="preserve"> </v>
      </c>
      <c r="Q4" s="246" t="str">
        <f>IF('NOT Baremi'!P8=0," ",'NOT Baremi'!P8)</f>
        <v xml:space="preserve"> </v>
      </c>
      <c r="R4" s="246" t="str">
        <f>IF('NOT Baremi'!Q8=0," ",'NOT Baremi'!Q8)</f>
        <v xml:space="preserve"> </v>
      </c>
      <c r="S4" s="246" t="str">
        <f>IF('NOT Baremi'!R8=0," ",'NOT Baremi'!R8)</f>
        <v xml:space="preserve"> </v>
      </c>
      <c r="T4" s="246" t="str">
        <f>IF('NOT Baremi'!S8=0," ",'NOT Baremi'!S8)</f>
        <v xml:space="preserve"> </v>
      </c>
      <c r="U4" s="246" t="str">
        <f>IF('NOT Baremi'!T8=0," ",'NOT Baremi'!T8)</f>
        <v xml:space="preserve"> </v>
      </c>
      <c r="V4" s="246" t="str">
        <f>IF('NOT Baremi'!U8=0," ",'NOT Baremi'!U8)</f>
        <v xml:space="preserve"> </v>
      </c>
      <c r="W4" s="246" t="str">
        <f>IF('NOT Baremi'!V8=0," ",'NOT Baremi'!V8)</f>
        <v xml:space="preserve"> </v>
      </c>
      <c r="X4" s="246" t="str">
        <f>IF('NOT Baremi'!W8=0," ",'NOT Baremi'!W8)</f>
        <v xml:space="preserve"> </v>
      </c>
      <c r="Y4" s="246" t="str">
        <f>IF('NOT Baremi'!X8=0," ",'NOT Baremi'!X8)</f>
        <v xml:space="preserve"> </v>
      </c>
      <c r="Z4" s="247">
        <f>IF(SUM(F4:Y4)=0," ",SUM(F4:Y4))</f>
        <v>100</v>
      </c>
      <c r="AA4" s="484" t="s">
        <v>59</v>
      </c>
    </row>
    <row r="5" spans="1:42" ht="52.5">
      <c r="A5" s="253" t="s">
        <v>0</v>
      </c>
      <c r="B5" s="253" t="s">
        <v>23</v>
      </c>
      <c r="C5" s="470" t="s">
        <v>14</v>
      </c>
      <c r="D5" s="470"/>
      <c r="E5" s="470"/>
      <c r="F5" s="248" t="str">
        <f>IF('NOT Baremi'!E8&gt;0,'NOT Baremi'!E7&amp;"."&amp;"SORU"," ")</f>
        <v>1.SORU</v>
      </c>
      <c r="G5" s="248" t="str">
        <f>IF('NOT Baremi'!F8&gt;0,'NOT Baremi'!F7&amp;"."&amp;"SORU"," ")</f>
        <v>2.SORU</v>
      </c>
      <c r="H5" s="248" t="str">
        <f>IF('NOT Baremi'!G8&gt;0,'NOT Baremi'!G7&amp;"."&amp;"SORU"," ")</f>
        <v>3.SORU</v>
      </c>
      <c r="I5" s="248" t="str">
        <f>IF('NOT Baremi'!H8&gt;0,'NOT Baremi'!H7&amp;"."&amp;"SORU"," ")</f>
        <v>4.SORU</v>
      </c>
      <c r="J5" s="248" t="str">
        <f>IF('NOT Baremi'!I8&gt;0,'NOT Baremi'!I7&amp;"."&amp;"SORU"," ")</f>
        <v>5.SORU</v>
      </c>
      <c r="K5" s="248" t="str">
        <f>IF('NOT Baremi'!J8&gt;0,'NOT Baremi'!J7&amp;"."&amp;"SORU"," ")</f>
        <v>6.SORU</v>
      </c>
      <c r="L5" s="248" t="str">
        <f>IF('NOT Baremi'!K8&gt;0,'NOT Baremi'!K7&amp;"."&amp;"SORU"," ")</f>
        <v>7.SORU</v>
      </c>
      <c r="M5" s="248" t="str">
        <f>IF('NOT Baremi'!L8&gt;0,'NOT Baremi'!L7&amp;"."&amp;"SORU"," ")</f>
        <v>8.SORU</v>
      </c>
      <c r="N5" s="248" t="str">
        <f>IF('NOT Baremi'!M8&gt;0,'NOT Baremi'!M7&amp;"."&amp;"SORU"," ")</f>
        <v xml:space="preserve"> </v>
      </c>
      <c r="O5" s="248" t="str">
        <f>IF('NOT Baremi'!N8&gt;0,'NOT Baremi'!N7&amp;"."&amp;"SORU"," ")</f>
        <v xml:space="preserve"> </v>
      </c>
      <c r="P5" s="248" t="str">
        <f>IF('NOT Baremi'!O8&gt;0,'NOT Baremi'!O7&amp;"."&amp;"SORU"," ")</f>
        <v xml:space="preserve"> </v>
      </c>
      <c r="Q5" s="248" t="str">
        <f>IF('NOT Baremi'!P8&gt;0,'NOT Baremi'!P7&amp;"."&amp;"SORU"," ")</f>
        <v xml:space="preserve"> </v>
      </c>
      <c r="R5" s="248" t="str">
        <f>IF('NOT Baremi'!Q8&gt;0,'NOT Baremi'!Q7&amp;"."&amp;"SORU"," ")</f>
        <v xml:space="preserve"> </v>
      </c>
      <c r="S5" s="248" t="str">
        <f>IF('NOT Baremi'!R8&gt;0,'NOT Baremi'!R7&amp;"."&amp;"SORU"," ")</f>
        <v xml:space="preserve"> </v>
      </c>
      <c r="T5" s="248" t="str">
        <f>IF('NOT Baremi'!S8&gt;0,'NOT Baremi'!S7&amp;"."&amp;"SORU"," ")</f>
        <v xml:space="preserve"> </v>
      </c>
      <c r="U5" s="248" t="str">
        <f>IF('NOT Baremi'!T8&gt;0,'NOT Baremi'!T7&amp;"."&amp;"SORU"," ")</f>
        <v xml:space="preserve"> </v>
      </c>
      <c r="V5" s="248" t="str">
        <f>IF('NOT Baremi'!U8&gt;0,'NOT Baremi'!U7&amp;"."&amp;"SORU"," ")</f>
        <v xml:space="preserve"> </v>
      </c>
      <c r="W5" s="248" t="str">
        <f>IF('NOT Baremi'!V8&gt;0,'NOT Baremi'!V7&amp;"."&amp;"SORU"," ")</f>
        <v xml:space="preserve"> </v>
      </c>
      <c r="X5" s="248" t="str">
        <f>IF('NOT Baremi'!W8&gt;0,'NOT Baremi'!W7&amp;"."&amp;"SORU"," ")</f>
        <v xml:space="preserve"> </v>
      </c>
      <c r="Y5" s="248" t="str">
        <f>IF('NOT Baremi'!X8&gt;0,'NOT Baremi'!X7&amp;"."&amp;"SORU"," ")</f>
        <v xml:space="preserve"> </v>
      </c>
      <c r="Z5" s="249" t="s">
        <v>18</v>
      </c>
      <c r="AA5" s="484"/>
    </row>
    <row r="6" spans="1:42" ht="15" customHeight="1">
      <c r="A6" s="254">
        <v>1</v>
      </c>
      <c r="B6" s="255">
        <f>Liste!C4</f>
        <v>200</v>
      </c>
      <c r="C6" s="455" t="str">
        <f>Liste!D4</f>
        <v>ABDULKADİR SEVİÇ</v>
      </c>
      <c r="D6" s="455"/>
      <c r="E6" s="455"/>
      <c r="F6" s="250">
        <v>10</v>
      </c>
      <c r="G6" s="250">
        <v>1</v>
      </c>
      <c r="H6" s="250">
        <v>2</v>
      </c>
      <c r="I6" s="250">
        <v>3</v>
      </c>
      <c r="J6" s="250">
        <v>15</v>
      </c>
      <c r="K6" s="250">
        <v>15</v>
      </c>
      <c r="L6" s="250">
        <v>15</v>
      </c>
      <c r="M6" s="250">
        <v>10</v>
      </c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  <c r="Y6" s="250"/>
      <c r="Z6" s="251">
        <f t="shared" ref="Z6:Z56" si="0">IF(COUNTBLANK(F6:Y6)=COLUMNS(F6:Y6)," ",IF(SUM(F6:Y6)=0,0,SUM(F6:Y6)))</f>
        <v>71</v>
      </c>
      <c r="AA6" s="251" t="str">
        <f>IF(Z6=" "," ",IF(Z6&gt;=85,"Pekiyi",IF(Z6&gt;=70,"İyi",IF(Z6&gt;=55,"Orta",IF(Z6&gt;=50,"Geçer",IF(Z6&gt;=0,"Geçmez",0))))))</f>
        <v>İyi</v>
      </c>
    </row>
    <row r="7" spans="1:42" ht="15" customHeight="1">
      <c r="A7" s="254">
        <v>2</v>
      </c>
      <c r="B7" s="255">
        <f>Liste!C5</f>
        <v>204</v>
      </c>
      <c r="C7" s="455" t="str">
        <f>Liste!D5</f>
        <v>BİRSEN BİLGİ</v>
      </c>
      <c r="D7" s="455"/>
      <c r="E7" s="455"/>
      <c r="F7" s="250">
        <v>2</v>
      </c>
      <c r="G7" s="250">
        <v>3</v>
      </c>
      <c r="H7" s="250">
        <v>4</v>
      </c>
      <c r="I7" s="250">
        <v>5</v>
      </c>
      <c r="J7" s="250">
        <v>15</v>
      </c>
      <c r="K7" s="250">
        <v>7</v>
      </c>
      <c r="L7" s="250">
        <v>8</v>
      </c>
      <c r="M7" s="250">
        <v>10</v>
      </c>
      <c r="N7" s="250"/>
      <c r="O7" s="250"/>
      <c r="P7" s="250"/>
      <c r="Q7" s="250"/>
      <c r="R7" s="250"/>
      <c r="S7" s="250"/>
      <c r="T7" s="250"/>
      <c r="U7" s="250"/>
      <c r="V7" s="250"/>
      <c r="W7" s="250"/>
      <c r="X7" s="250"/>
      <c r="Y7" s="250"/>
      <c r="Z7" s="251">
        <f t="shared" si="0"/>
        <v>54</v>
      </c>
      <c r="AA7" s="251" t="str">
        <f>IF(Z7=" "," ",IF(Z7&gt;=85,"Pekiyi",IF(Z7&gt;=70,"İyi",IF(Z7&gt;=55,"Orta",IF(Z7&gt;=50,"Geçer",IF(Z7&gt;=0,"Geçmez",0))))))</f>
        <v>Geçer</v>
      </c>
    </row>
    <row r="8" spans="1:42" ht="15" customHeight="1">
      <c r="A8" s="254">
        <v>3</v>
      </c>
      <c r="B8" s="255">
        <f>Liste!C6</f>
        <v>205</v>
      </c>
      <c r="C8" s="455" t="str">
        <f>Liste!D6</f>
        <v>CENNET YAREN EKSEM</v>
      </c>
      <c r="D8" s="455"/>
      <c r="E8" s="455"/>
      <c r="F8" s="250">
        <v>5</v>
      </c>
      <c r="G8" s="250">
        <v>6</v>
      </c>
      <c r="H8" s="250">
        <v>7</v>
      </c>
      <c r="I8" s="250">
        <v>8</v>
      </c>
      <c r="J8" s="250">
        <v>15</v>
      </c>
      <c r="K8" s="250">
        <v>9</v>
      </c>
      <c r="L8" s="250">
        <v>3</v>
      </c>
      <c r="M8" s="250">
        <v>10</v>
      </c>
      <c r="N8" s="250"/>
      <c r="O8" s="250"/>
      <c r="P8" s="250"/>
      <c r="Q8" s="250"/>
      <c r="R8" s="250"/>
      <c r="S8" s="250"/>
      <c r="T8" s="250"/>
      <c r="U8" s="250"/>
      <c r="V8" s="250"/>
      <c r="W8" s="250"/>
      <c r="X8" s="250"/>
      <c r="Y8" s="250"/>
      <c r="Z8" s="251">
        <f t="shared" si="0"/>
        <v>63</v>
      </c>
      <c r="AA8" s="251" t="str">
        <f t="shared" ref="AA8:AA56" si="1">IF(Z8=" "," ",IF(Z8&gt;=85,"Pekiyi",IF(Z8&gt;=70,"İyi",IF(Z8&gt;=55,"Orta",IF(Z8&gt;=50,"Geçer",IF(Z8&gt;=0,"Geçmez",0))))))</f>
        <v>Orta</v>
      </c>
    </row>
    <row r="9" spans="1:42" ht="15" customHeight="1">
      <c r="A9" s="254">
        <v>4</v>
      </c>
      <c r="B9" s="255">
        <f>Liste!C7</f>
        <v>206</v>
      </c>
      <c r="C9" s="455" t="str">
        <f>Liste!D7</f>
        <v>DÖNE AVCI</v>
      </c>
      <c r="D9" s="455"/>
      <c r="E9" s="455"/>
      <c r="F9" s="250">
        <v>4</v>
      </c>
      <c r="G9" s="250">
        <v>4</v>
      </c>
      <c r="H9" s="250">
        <v>4</v>
      </c>
      <c r="I9" s="250">
        <v>4</v>
      </c>
      <c r="J9" s="250">
        <v>15</v>
      </c>
      <c r="K9" s="250">
        <v>4</v>
      </c>
      <c r="L9" s="250">
        <v>4</v>
      </c>
      <c r="M9" s="250">
        <v>10</v>
      </c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1">
        <f t="shared" si="0"/>
        <v>49</v>
      </c>
      <c r="AA9" s="251" t="str">
        <f t="shared" si="1"/>
        <v>Geçmez</v>
      </c>
    </row>
    <row r="10" spans="1:42" ht="15" customHeight="1">
      <c r="A10" s="254">
        <v>5</v>
      </c>
      <c r="B10" s="255">
        <f>Liste!C8</f>
        <v>208</v>
      </c>
      <c r="C10" s="455" t="str">
        <f>Liste!D8</f>
        <v>ELA NUR TAVUKÇU</v>
      </c>
      <c r="D10" s="455"/>
      <c r="E10" s="455"/>
      <c r="F10" s="250">
        <v>3</v>
      </c>
      <c r="G10" s="250">
        <v>4</v>
      </c>
      <c r="H10" s="250">
        <v>5</v>
      </c>
      <c r="I10" s="250">
        <v>5</v>
      </c>
      <c r="J10" s="250">
        <v>15</v>
      </c>
      <c r="K10" s="250">
        <v>7</v>
      </c>
      <c r="L10" s="250">
        <v>7</v>
      </c>
      <c r="M10" s="250">
        <v>10</v>
      </c>
      <c r="N10" s="250"/>
      <c r="O10" s="250"/>
      <c r="P10" s="250"/>
      <c r="Q10" s="250"/>
      <c r="R10" s="250"/>
      <c r="S10" s="250"/>
      <c r="T10" s="250"/>
      <c r="U10" s="250"/>
      <c r="V10" s="250"/>
      <c r="W10" s="250"/>
      <c r="X10" s="250"/>
      <c r="Y10" s="250"/>
      <c r="Z10" s="251">
        <f t="shared" si="0"/>
        <v>56</v>
      </c>
      <c r="AA10" s="251" t="str">
        <f t="shared" si="1"/>
        <v>Orta</v>
      </c>
    </row>
    <row r="11" spans="1:42" ht="15" customHeight="1">
      <c r="A11" s="254">
        <v>6</v>
      </c>
      <c r="B11" s="255">
        <f>Liste!C9</f>
        <v>209</v>
      </c>
      <c r="C11" s="455" t="str">
        <f>Liste!D9</f>
        <v>ELİF EKİM</v>
      </c>
      <c r="D11" s="455"/>
      <c r="E11" s="455"/>
      <c r="F11" s="250">
        <v>2</v>
      </c>
      <c r="G11" s="250">
        <v>3</v>
      </c>
      <c r="H11" s="250">
        <v>4</v>
      </c>
      <c r="I11" s="250">
        <v>5</v>
      </c>
      <c r="J11" s="250">
        <v>15</v>
      </c>
      <c r="K11" s="250">
        <v>7</v>
      </c>
      <c r="L11" s="250">
        <v>8</v>
      </c>
      <c r="M11" s="250">
        <v>10</v>
      </c>
      <c r="N11" s="250"/>
      <c r="O11" s="250"/>
      <c r="P11" s="250"/>
      <c r="Q11" s="250"/>
      <c r="R11" s="250"/>
      <c r="S11" s="250"/>
      <c r="T11" s="250"/>
      <c r="U11" s="250"/>
      <c r="V11" s="250"/>
      <c r="W11" s="250"/>
      <c r="X11" s="250"/>
      <c r="Y11" s="250"/>
      <c r="Z11" s="251">
        <f t="shared" si="0"/>
        <v>54</v>
      </c>
      <c r="AA11" s="251" t="str">
        <f t="shared" si="1"/>
        <v>Geçer</v>
      </c>
    </row>
    <row r="12" spans="1:42" ht="15" customHeight="1">
      <c r="A12" s="254">
        <v>7</v>
      </c>
      <c r="B12" s="255">
        <f>Liste!C10</f>
        <v>211</v>
      </c>
      <c r="C12" s="455" t="str">
        <f>Liste!D10</f>
        <v>EROL SERT</v>
      </c>
      <c r="D12" s="455"/>
      <c r="E12" s="455"/>
      <c r="F12" s="250">
        <v>1</v>
      </c>
      <c r="G12" s="250">
        <v>2</v>
      </c>
      <c r="H12" s="250">
        <v>3</v>
      </c>
      <c r="I12" s="250">
        <v>4</v>
      </c>
      <c r="J12" s="250">
        <v>15</v>
      </c>
      <c r="K12" s="250">
        <v>6</v>
      </c>
      <c r="L12" s="250">
        <v>7</v>
      </c>
      <c r="M12" s="250">
        <v>10</v>
      </c>
      <c r="N12" s="250"/>
      <c r="O12" s="250"/>
      <c r="P12" s="250"/>
      <c r="Q12" s="250"/>
      <c r="R12" s="250"/>
      <c r="S12" s="250"/>
      <c r="T12" s="250"/>
      <c r="U12" s="250"/>
      <c r="V12" s="250"/>
      <c r="W12" s="250"/>
      <c r="X12" s="250"/>
      <c r="Y12" s="250"/>
      <c r="Z12" s="251">
        <f t="shared" si="0"/>
        <v>48</v>
      </c>
      <c r="AA12" s="251" t="str">
        <f t="shared" si="1"/>
        <v>Geçmez</v>
      </c>
    </row>
    <row r="13" spans="1:42" ht="15" customHeight="1">
      <c r="A13" s="254">
        <v>8</v>
      </c>
      <c r="B13" s="255">
        <f>Liste!C11</f>
        <v>213</v>
      </c>
      <c r="C13" s="455" t="str">
        <f>Liste!D11</f>
        <v>ALİ VELİ</v>
      </c>
      <c r="D13" s="455"/>
      <c r="E13" s="455"/>
      <c r="F13" s="250">
        <v>4</v>
      </c>
      <c r="G13" s="250">
        <v>4</v>
      </c>
      <c r="H13" s="250">
        <v>4</v>
      </c>
      <c r="I13" s="250">
        <v>4</v>
      </c>
      <c r="J13" s="250">
        <v>15</v>
      </c>
      <c r="K13" s="250">
        <v>4</v>
      </c>
      <c r="L13" s="250">
        <v>4</v>
      </c>
      <c r="M13" s="250">
        <v>10</v>
      </c>
      <c r="N13" s="250"/>
      <c r="O13" s="250"/>
      <c r="P13" s="250"/>
      <c r="Q13" s="250"/>
      <c r="R13" s="250"/>
      <c r="S13" s="250"/>
      <c r="T13" s="250"/>
      <c r="U13" s="250"/>
      <c r="V13" s="250"/>
      <c r="W13" s="250"/>
      <c r="X13" s="250"/>
      <c r="Y13" s="250"/>
      <c r="Z13" s="251">
        <f t="shared" si="0"/>
        <v>49</v>
      </c>
      <c r="AA13" s="251" t="str">
        <f t="shared" si="1"/>
        <v>Geçmez</v>
      </c>
    </row>
    <row r="14" spans="1:42" ht="15" customHeight="1">
      <c r="A14" s="254">
        <v>9</v>
      </c>
      <c r="B14" s="255">
        <f>Liste!C12</f>
        <v>215</v>
      </c>
      <c r="C14" s="455" t="str">
        <f>Liste!D12</f>
        <v>FURKAN AYDIN</v>
      </c>
      <c r="D14" s="455"/>
      <c r="E14" s="455"/>
      <c r="F14" s="250">
        <v>3</v>
      </c>
      <c r="G14" s="250">
        <v>10</v>
      </c>
      <c r="H14" s="250">
        <v>10</v>
      </c>
      <c r="I14" s="250">
        <v>10</v>
      </c>
      <c r="J14" s="250">
        <v>15</v>
      </c>
      <c r="K14" s="250">
        <v>8</v>
      </c>
      <c r="L14" s="250">
        <v>10</v>
      </c>
      <c r="M14" s="250">
        <v>10</v>
      </c>
      <c r="N14" s="250"/>
      <c r="O14" s="250"/>
      <c r="P14" s="250"/>
      <c r="Q14" s="250"/>
      <c r="R14" s="250"/>
      <c r="S14" s="250"/>
      <c r="T14" s="250"/>
      <c r="U14" s="250"/>
      <c r="V14" s="250"/>
      <c r="W14" s="250"/>
      <c r="X14" s="250"/>
      <c r="Y14" s="250"/>
      <c r="Z14" s="251">
        <f t="shared" si="0"/>
        <v>76</v>
      </c>
      <c r="AA14" s="251" t="str">
        <f t="shared" si="1"/>
        <v>İyi</v>
      </c>
    </row>
    <row r="15" spans="1:42" ht="15" customHeight="1">
      <c r="A15" s="254">
        <v>10</v>
      </c>
      <c r="B15" s="255">
        <f>Liste!C13</f>
        <v>219</v>
      </c>
      <c r="C15" s="455" t="str">
        <f>Liste!D13</f>
        <v>İREM NUR ÇELİK</v>
      </c>
      <c r="D15" s="455"/>
      <c r="E15" s="455"/>
      <c r="F15" s="250">
        <v>2</v>
      </c>
      <c r="G15" s="250">
        <v>10</v>
      </c>
      <c r="H15" s="250">
        <v>4</v>
      </c>
      <c r="I15" s="250">
        <v>10</v>
      </c>
      <c r="J15" s="250">
        <v>15</v>
      </c>
      <c r="K15" s="250">
        <v>7</v>
      </c>
      <c r="L15" s="250">
        <v>8</v>
      </c>
      <c r="M15" s="250">
        <v>10</v>
      </c>
      <c r="N15" s="250"/>
      <c r="O15" s="250"/>
      <c r="P15" s="250"/>
      <c r="Q15" s="250"/>
      <c r="R15" s="250"/>
      <c r="S15" s="250"/>
      <c r="T15" s="250"/>
      <c r="U15" s="250"/>
      <c r="V15" s="250"/>
      <c r="W15" s="250"/>
      <c r="X15" s="250"/>
      <c r="Y15" s="250"/>
      <c r="Z15" s="251">
        <f t="shared" si="0"/>
        <v>66</v>
      </c>
      <c r="AA15" s="251" t="str">
        <f t="shared" si="1"/>
        <v>Orta</v>
      </c>
    </row>
    <row r="16" spans="1:42" ht="15" customHeight="1">
      <c r="A16" s="254">
        <v>11</v>
      </c>
      <c r="B16" s="255">
        <f>Liste!C14</f>
        <v>221</v>
      </c>
      <c r="C16" s="455" t="str">
        <f>Liste!D14</f>
        <v>MUHAMMED ALİ KÜÇÜKDEVECİ</v>
      </c>
      <c r="D16" s="455"/>
      <c r="E16" s="455"/>
      <c r="F16" s="250">
        <v>5</v>
      </c>
      <c r="G16" s="250">
        <v>6</v>
      </c>
      <c r="H16" s="250">
        <v>7</v>
      </c>
      <c r="I16" s="250">
        <v>10</v>
      </c>
      <c r="J16" s="250">
        <v>15</v>
      </c>
      <c r="K16" s="250">
        <v>9</v>
      </c>
      <c r="L16" s="250">
        <v>3</v>
      </c>
      <c r="M16" s="250">
        <v>10</v>
      </c>
      <c r="N16" s="250"/>
      <c r="O16" s="250"/>
      <c r="P16" s="250"/>
      <c r="Q16" s="250"/>
      <c r="R16" s="250"/>
      <c r="S16" s="250"/>
      <c r="T16" s="252"/>
      <c r="U16" s="252"/>
      <c r="V16" s="252"/>
      <c r="W16" s="252"/>
      <c r="X16" s="252"/>
      <c r="Y16" s="252"/>
      <c r="Z16" s="251">
        <f t="shared" si="0"/>
        <v>65</v>
      </c>
      <c r="AA16" s="251" t="str">
        <f t="shared" si="1"/>
        <v>Orta</v>
      </c>
    </row>
    <row r="17" spans="1:27" ht="15" customHeight="1">
      <c r="A17" s="254">
        <v>12</v>
      </c>
      <c r="B17" s="255">
        <f>Liste!C15</f>
        <v>224</v>
      </c>
      <c r="C17" s="455" t="str">
        <f>Liste!D15</f>
        <v>OĞUZHAN TUTAR</v>
      </c>
      <c r="D17" s="455"/>
      <c r="E17" s="455"/>
      <c r="F17" s="250">
        <v>4</v>
      </c>
      <c r="G17" s="250">
        <v>4</v>
      </c>
      <c r="H17" s="250">
        <v>4</v>
      </c>
      <c r="I17" s="250">
        <v>10</v>
      </c>
      <c r="J17" s="250">
        <v>15</v>
      </c>
      <c r="K17" s="250">
        <v>4</v>
      </c>
      <c r="L17" s="250">
        <v>4</v>
      </c>
      <c r="M17" s="250">
        <v>10</v>
      </c>
      <c r="N17" s="250"/>
      <c r="O17" s="250"/>
      <c r="P17" s="250"/>
      <c r="Q17" s="250"/>
      <c r="R17" s="250"/>
      <c r="S17" s="250"/>
      <c r="T17" s="252"/>
      <c r="U17" s="252"/>
      <c r="V17" s="252"/>
      <c r="W17" s="252"/>
      <c r="X17" s="252"/>
      <c r="Y17" s="252"/>
      <c r="Z17" s="251">
        <f t="shared" si="0"/>
        <v>55</v>
      </c>
      <c r="AA17" s="251" t="str">
        <f>IF(Z17=" "," ",IF(Z17&gt;=85,"Pekiyi",IF(Z17&gt;=70,"İyi",IF(Z17&gt;=55,"Orta",IF(Z17&gt;=50,"Geçer",IF(Z17&gt;=0,"Geçmez",0))))))</f>
        <v>Orta</v>
      </c>
    </row>
    <row r="18" spans="1:27" ht="15" customHeight="1">
      <c r="A18" s="254">
        <v>13</v>
      </c>
      <c r="B18" s="255">
        <f>Liste!C16</f>
        <v>226</v>
      </c>
      <c r="C18" s="455" t="str">
        <f>Liste!D16</f>
        <v>TUĞBA AKBAŞ</v>
      </c>
      <c r="D18" s="455"/>
      <c r="E18" s="455"/>
      <c r="F18" s="250">
        <v>0</v>
      </c>
      <c r="G18" s="250">
        <v>0</v>
      </c>
      <c r="H18" s="250">
        <v>0</v>
      </c>
      <c r="I18" s="250">
        <v>10</v>
      </c>
      <c r="J18" s="250">
        <v>15</v>
      </c>
      <c r="K18" s="250">
        <v>0</v>
      </c>
      <c r="L18" s="250">
        <v>0</v>
      </c>
      <c r="M18" s="250">
        <v>10</v>
      </c>
      <c r="N18" s="250"/>
      <c r="O18" s="250"/>
      <c r="P18" s="250"/>
      <c r="Q18" s="250"/>
      <c r="R18" s="250"/>
      <c r="S18" s="250"/>
      <c r="T18" s="252"/>
      <c r="U18" s="252"/>
      <c r="V18" s="252"/>
      <c r="W18" s="252"/>
      <c r="X18" s="252"/>
      <c r="Y18" s="252"/>
      <c r="Z18" s="251">
        <f t="shared" si="0"/>
        <v>35</v>
      </c>
      <c r="AA18" s="251" t="str">
        <f>IF(Z18=" "," ",IF(Z18&gt;=85,"Pekiyi",IF(Z18&gt;=70,"İyi",IF(Z18&gt;=55,"Orta",IF(Z18&gt;=50,"Geçer",IF(Z18&gt;=0,"Geçmez",0))))))</f>
        <v>Geçmez</v>
      </c>
    </row>
    <row r="19" spans="1:27" ht="15" customHeight="1">
      <c r="A19" s="254">
        <v>14</v>
      </c>
      <c r="B19" s="255">
        <f>Liste!C17</f>
        <v>227</v>
      </c>
      <c r="C19" s="455" t="str">
        <f>Liste!D17</f>
        <v>YASEMİN ÇOKMETİN</v>
      </c>
      <c r="D19" s="455"/>
      <c r="E19" s="455"/>
      <c r="F19" s="250">
        <v>10</v>
      </c>
      <c r="G19" s="250">
        <v>10</v>
      </c>
      <c r="H19" s="250">
        <v>10</v>
      </c>
      <c r="I19" s="250">
        <v>10</v>
      </c>
      <c r="J19" s="250">
        <v>15</v>
      </c>
      <c r="K19" s="250">
        <v>10</v>
      </c>
      <c r="L19" s="250">
        <v>10</v>
      </c>
      <c r="M19" s="250">
        <v>10</v>
      </c>
      <c r="N19" s="250"/>
      <c r="O19" s="250"/>
      <c r="P19" s="250"/>
      <c r="Q19" s="250"/>
      <c r="R19" s="250"/>
      <c r="S19" s="250"/>
      <c r="T19" s="252"/>
      <c r="U19" s="252"/>
      <c r="V19" s="252"/>
      <c r="W19" s="252"/>
      <c r="X19" s="252"/>
      <c r="Y19" s="252"/>
      <c r="Z19" s="251">
        <f t="shared" si="0"/>
        <v>85</v>
      </c>
      <c r="AA19" s="251" t="str">
        <f t="shared" si="1"/>
        <v>Pekiyi</v>
      </c>
    </row>
    <row r="20" spans="1:27" ht="15" customHeight="1">
      <c r="A20" s="254">
        <v>15</v>
      </c>
      <c r="B20" s="255">
        <f>Liste!C18</f>
        <v>228</v>
      </c>
      <c r="C20" s="455" t="str">
        <f>Liste!D18</f>
        <v>YASİN SARICA</v>
      </c>
      <c r="D20" s="455"/>
      <c r="E20" s="455"/>
      <c r="F20" s="250">
        <v>2</v>
      </c>
      <c r="G20" s="250">
        <v>3</v>
      </c>
      <c r="H20" s="250">
        <v>4</v>
      </c>
      <c r="I20" s="250">
        <v>10</v>
      </c>
      <c r="J20" s="250">
        <v>15</v>
      </c>
      <c r="K20" s="250">
        <v>7</v>
      </c>
      <c r="L20" s="250">
        <v>8</v>
      </c>
      <c r="M20" s="250">
        <v>10</v>
      </c>
      <c r="N20" s="250"/>
      <c r="O20" s="250"/>
      <c r="P20" s="250"/>
      <c r="Q20" s="250"/>
      <c r="R20" s="250"/>
      <c r="S20" s="250"/>
      <c r="T20" s="252"/>
      <c r="U20" s="252"/>
      <c r="V20" s="252"/>
      <c r="W20" s="252"/>
      <c r="X20" s="252"/>
      <c r="Y20" s="252"/>
      <c r="Z20" s="251">
        <f t="shared" si="0"/>
        <v>59</v>
      </c>
      <c r="AA20" s="251" t="str">
        <f t="shared" si="1"/>
        <v>Orta</v>
      </c>
    </row>
    <row r="21" spans="1:27" ht="15" customHeight="1">
      <c r="A21" s="254">
        <v>16</v>
      </c>
      <c r="B21" s="255">
        <f>Liste!C19</f>
        <v>229</v>
      </c>
      <c r="C21" s="455" t="str">
        <f>Liste!D19</f>
        <v>YETER SÜMEYYE GÜRLEK</v>
      </c>
      <c r="D21" s="455"/>
      <c r="E21" s="455"/>
      <c r="F21" s="250">
        <v>5</v>
      </c>
      <c r="G21" s="250">
        <v>6</v>
      </c>
      <c r="H21" s="250">
        <v>7</v>
      </c>
      <c r="I21" s="250">
        <v>10</v>
      </c>
      <c r="J21" s="250">
        <v>15</v>
      </c>
      <c r="K21" s="250">
        <v>9</v>
      </c>
      <c r="L21" s="250">
        <v>3</v>
      </c>
      <c r="M21" s="250">
        <v>10</v>
      </c>
      <c r="N21" s="250"/>
      <c r="O21" s="250"/>
      <c r="P21" s="250"/>
      <c r="Q21" s="250"/>
      <c r="R21" s="250"/>
      <c r="S21" s="250"/>
      <c r="T21" s="252"/>
      <c r="U21" s="252"/>
      <c r="V21" s="252"/>
      <c r="W21" s="252"/>
      <c r="X21" s="252"/>
      <c r="Y21" s="252"/>
      <c r="Z21" s="251">
        <f t="shared" si="0"/>
        <v>65</v>
      </c>
      <c r="AA21" s="251" t="str">
        <f t="shared" si="1"/>
        <v>Orta</v>
      </c>
    </row>
    <row r="22" spans="1:27" ht="15" customHeight="1">
      <c r="A22" s="254">
        <v>17</v>
      </c>
      <c r="B22" s="255">
        <f>Liste!C20</f>
        <v>230</v>
      </c>
      <c r="C22" s="455" t="str">
        <f>Liste!D20</f>
        <v>ZEKİ AYDIN</v>
      </c>
      <c r="D22" s="455"/>
      <c r="E22" s="455"/>
      <c r="F22" s="250">
        <v>2</v>
      </c>
      <c r="G22" s="250">
        <v>4</v>
      </c>
      <c r="H22" s="250">
        <v>9</v>
      </c>
      <c r="I22" s="250">
        <v>10</v>
      </c>
      <c r="J22" s="250">
        <v>15</v>
      </c>
      <c r="K22" s="250">
        <v>6</v>
      </c>
      <c r="L22" s="250">
        <v>5</v>
      </c>
      <c r="M22" s="250">
        <v>10</v>
      </c>
      <c r="N22" s="250"/>
      <c r="O22" s="250"/>
      <c r="P22" s="250"/>
      <c r="Q22" s="250"/>
      <c r="R22" s="250"/>
      <c r="S22" s="250"/>
      <c r="T22" s="252"/>
      <c r="U22" s="252"/>
      <c r="V22" s="252"/>
      <c r="W22" s="252"/>
      <c r="X22" s="252"/>
      <c r="Y22" s="252"/>
      <c r="Z22" s="251">
        <f t="shared" si="0"/>
        <v>61</v>
      </c>
      <c r="AA22" s="251" t="str">
        <f t="shared" si="1"/>
        <v>Orta</v>
      </c>
    </row>
    <row r="23" spans="1:27" ht="15" customHeight="1">
      <c r="A23" s="254">
        <v>18</v>
      </c>
      <c r="B23" s="255">
        <f>Liste!C21</f>
        <v>0</v>
      </c>
      <c r="C23" s="455">
        <f>Liste!D21</f>
        <v>0</v>
      </c>
      <c r="D23" s="455"/>
      <c r="E23" s="455"/>
      <c r="F23" s="250">
        <v>10</v>
      </c>
      <c r="G23" s="250">
        <v>1</v>
      </c>
      <c r="H23" s="250">
        <v>2</v>
      </c>
      <c r="I23" s="250">
        <v>10</v>
      </c>
      <c r="J23" s="250">
        <v>15</v>
      </c>
      <c r="K23" s="250">
        <v>15</v>
      </c>
      <c r="L23" s="250">
        <v>15</v>
      </c>
      <c r="M23" s="250">
        <v>10</v>
      </c>
      <c r="N23" s="250"/>
      <c r="O23" s="250"/>
      <c r="P23" s="250"/>
      <c r="Q23" s="250"/>
      <c r="R23" s="250"/>
      <c r="S23" s="250"/>
      <c r="T23" s="252"/>
      <c r="U23" s="252"/>
      <c r="V23" s="252"/>
      <c r="W23" s="252"/>
      <c r="X23" s="252"/>
      <c r="Y23" s="252"/>
      <c r="Z23" s="251">
        <f t="shared" si="0"/>
        <v>78</v>
      </c>
      <c r="AA23" s="251" t="str">
        <f t="shared" si="1"/>
        <v>İyi</v>
      </c>
    </row>
    <row r="24" spans="1:27" ht="15" customHeight="1">
      <c r="A24" s="254">
        <v>19</v>
      </c>
      <c r="B24" s="255">
        <f>Liste!C22</f>
        <v>0</v>
      </c>
      <c r="C24" s="455">
        <f>Liste!D22</f>
        <v>0</v>
      </c>
      <c r="D24" s="455"/>
      <c r="E24" s="455"/>
      <c r="F24" s="250">
        <v>10</v>
      </c>
      <c r="G24" s="250">
        <v>3</v>
      </c>
      <c r="H24" s="250">
        <v>4</v>
      </c>
      <c r="I24" s="250">
        <v>10</v>
      </c>
      <c r="J24" s="250">
        <v>15</v>
      </c>
      <c r="K24" s="250">
        <v>7</v>
      </c>
      <c r="L24" s="250">
        <v>8</v>
      </c>
      <c r="M24" s="250">
        <v>10</v>
      </c>
      <c r="N24" s="250"/>
      <c r="O24" s="250"/>
      <c r="P24" s="250"/>
      <c r="Q24" s="250"/>
      <c r="R24" s="250"/>
      <c r="S24" s="250"/>
      <c r="T24" s="252"/>
      <c r="U24" s="252"/>
      <c r="V24" s="252"/>
      <c r="W24" s="252"/>
      <c r="X24" s="252"/>
      <c r="Y24" s="252"/>
      <c r="Z24" s="251">
        <f t="shared" si="0"/>
        <v>67</v>
      </c>
      <c r="AA24" s="251" t="str">
        <f t="shared" si="1"/>
        <v>Orta</v>
      </c>
    </row>
    <row r="25" spans="1:27" ht="15" customHeight="1">
      <c r="A25" s="254">
        <v>20</v>
      </c>
      <c r="B25" s="255">
        <f>Liste!C23</f>
        <v>0</v>
      </c>
      <c r="C25" s="455">
        <f>Liste!D23</f>
        <v>0</v>
      </c>
      <c r="D25" s="455"/>
      <c r="E25" s="455"/>
      <c r="F25" s="250">
        <v>10</v>
      </c>
      <c r="G25" s="250">
        <v>6</v>
      </c>
      <c r="H25" s="250">
        <v>7</v>
      </c>
      <c r="I25" s="250">
        <v>10</v>
      </c>
      <c r="J25" s="250">
        <v>15</v>
      </c>
      <c r="K25" s="250">
        <v>9</v>
      </c>
      <c r="L25" s="250">
        <v>3</v>
      </c>
      <c r="M25" s="250">
        <v>10</v>
      </c>
      <c r="N25" s="250"/>
      <c r="O25" s="250"/>
      <c r="P25" s="250"/>
      <c r="Q25" s="250"/>
      <c r="R25" s="250"/>
      <c r="S25" s="250"/>
      <c r="T25" s="252"/>
      <c r="U25" s="252"/>
      <c r="V25" s="252"/>
      <c r="W25" s="252"/>
      <c r="X25" s="252"/>
      <c r="Y25" s="252"/>
      <c r="Z25" s="251">
        <f t="shared" si="0"/>
        <v>70</v>
      </c>
      <c r="AA25" s="251" t="str">
        <f t="shared" si="1"/>
        <v>İyi</v>
      </c>
    </row>
    <row r="26" spans="1:27" ht="15" customHeight="1">
      <c r="A26" s="254">
        <v>21</v>
      </c>
      <c r="B26" s="255">
        <f>Liste!C24</f>
        <v>0</v>
      </c>
      <c r="C26" s="455">
        <f>Liste!D24</f>
        <v>0</v>
      </c>
      <c r="D26" s="455"/>
      <c r="E26" s="455"/>
      <c r="F26" s="250">
        <v>10</v>
      </c>
      <c r="G26" s="250">
        <v>4</v>
      </c>
      <c r="H26" s="250">
        <v>4</v>
      </c>
      <c r="I26" s="250">
        <v>10</v>
      </c>
      <c r="J26" s="250">
        <v>15</v>
      </c>
      <c r="K26" s="250">
        <v>4</v>
      </c>
      <c r="L26" s="250">
        <v>4</v>
      </c>
      <c r="M26" s="250">
        <v>10</v>
      </c>
      <c r="N26" s="250"/>
      <c r="O26" s="250"/>
      <c r="P26" s="250"/>
      <c r="Q26" s="250"/>
      <c r="R26" s="250"/>
      <c r="S26" s="250"/>
      <c r="T26" s="252"/>
      <c r="U26" s="252"/>
      <c r="V26" s="252"/>
      <c r="W26" s="252"/>
      <c r="X26" s="252"/>
      <c r="Y26" s="252"/>
      <c r="Z26" s="251">
        <f t="shared" si="0"/>
        <v>61</v>
      </c>
      <c r="AA26" s="251" t="str">
        <f t="shared" si="1"/>
        <v>Orta</v>
      </c>
    </row>
    <row r="27" spans="1:27" ht="15" customHeight="1">
      <c r="A27" s="254">
        <v>22</v>
      </c>
      <c r="B27" s="255">
        <f>Liste!C25</f>
        <v>0</v>
      </c>
      <c r="C27" s="455">
        <f>Liste!D25</f>
        <v>0</v>
      </c>
      <c r="D27" s="455"/>
      <c r="E27" s="455"/>
      <c r="F27" s="250">
        <v>10</v>
      </c>
      <c r="G27" s="250">
        <v>4</v>
      </c>
      <c r="H27" s="250">
        <v>5</v>
      </c>
      <c r="I27" s="250">
        <v>10</v>
      </c>
      <c r="J27" s="250">
        <v>15</v>
      </c>
      <c r="K27" s="250">
        <v>7</v>
      </c>
      <c r="L27" s="250">
        <v>7</v>
      </c>
      <c r="M27" s="250">
        <v>10</v>
      </c>
      <c r="N27" s="250"/>
      <c r="O27" s="250"/>
      <c r="P27" s="250"/>
      <c r="Q27" s="250"/>
      <c r="R27" s="250"/>
      <c r="S27" s="250"/>
      <c r="T27" s="252"/>
      <c r="U27" s="252"/>
      <c r="V27" s="252"/>
      <c r="W27" s="252"/>
      <c r="X27" s="252"/>
      <c r="Y27" s="252"/>
      <c r="Z27" s="251">
        <f t="shared" si="0"/>
        <v>68</v>
      </c>
      <c r="AA27" s="251" t="str">
        <f t="shared" si="1"/>
        <v>Orta</v>
      </c>
    </row>
    <row r="28" spans="1:27" ht="15" customHeight="1">
      <c r="A28" s="254">
        <v>23</v>
      </c>
      <c r="B28" s="255">
        <f>Liste!C26</f>
        <v>0</v>
      </c>
      <c r="C28" s="455">
        <f>Liste!D26</f>
        <v>0</v>
      </c>
      <c r="D28" s="455"/>
      <c r="E28" s="455"/>
      <c r="F28" s="250">
        <v>10</v>
      </c>
      <c r="G28" s="250">
        <v>3</v>
      </c>
      <c r="H28" s="250">
        <v>4</v>
      </c>
      <c r="I28" s="250">
        <v>10</v>
      </c>
      <c r="J28" s="250">
        <v>15</v>
      </c>
      <c r="K28" s="250">
        <v>7</v>
      </c>
      <c r="L28" s="250">
        <v>8</v>
      </c>
      <c r="M28" s="250">
        <v>10</v>
      </c>
      <c r="N28" s="250"/>
      <c r="O28" s="250"/>
      <c r="P28" s="250"/>
      <c r="Q28" s="250"/>
      <c r="R28" s="250"/>
      <c r="S28" s="250"/>
      <c r="T28" s="252"/>
      <c r="U28" s="252"/>
      <c r="V28" s="252"/>
      <c r="W28" s="252"/>
      <c r="X28" s="252"/>
      <c r="Y28" s="252"/>
      <c r="Z28" s="251">
        <f t="shared" si="0"/>
        <v>67</v>
      </c>
      <c r="AA28" s="251" t="str">
        <f t="shared" si="1"/>
        <v>Orta</v>
      </c>
    </row>
    <row r="29" spans="1:27" ht="15" customHeight="1">
      <c r="A29" s="254">
        <v>24</v>
      </c>
      <c r="B29" s="255">
        <f>Liste!C27</f>
        <v>0</v>
      </c>
      <c r="C29" s="455">
        <f>Liste!D27</f>
        <v>0</v>
      </c>
      <c r="D29" s="455"/>
      <c r="E29" s="455"/>
      <c r="F29" s="250">
        <v>10</v>
      </c>
      <c r="G29" s="250">
        <v>2</v>
      </c>
      <c r="H29" s="250">
        <v>3</v>
      </c>
      <c r="I29" s="250">
        <v>10</v>
      </c>
      <c r="J29" s="250">
        <v>15</v>
      </c>
      <c r="K29" s="250">
        <v>6</v>
      </c>
      <c r="L29" s="250">
        <v>7</v>
      </c>
      <c r="M29" s="250">
        <v>10</v>
      </c>
      <c r="N29" s="250"/>
      <c r="O29" s="250"/>
      <c r="P29" s="250"/>
      <c r="Q29" s="250"/>
      <c r="R29" s="250"/>
      <c r="S29" s="250"/>
      <c r="T29" s="252"/>
      <c r="U29" s="252"/>
      <c r="V29" s="252"/>
      <c r="W29" s="252"/>
      <c r="X29" s="252"/>
      <c r="Y29" s="252"/>
      <c r="Z29" s="251">
        <f t="shared" si="0"/>
        <v>63</v>
      </c>
      <c r="AA29" s="251" t="str">
        <f t="shared" si="1"/>
        <v>Orta</v>
      </c>
    </row>
    <row r="30" spans="1:27" ht="15" customHeight="1">
      <c r="A30" s="254">
        <v>25</v>
      </c>
      <c r="B30" s="255">
        <f>Liste!C28</f>
        <v>0</v>
      </c>
      <c r="C30" s="455">
        <f>Liste!D28</f>
        <v>0</v>
      </c>
      <c r="D30" s="455"/>
      <c r="E30" s="455"/>
      <c r="F30" s="250">
        <v>10</v>
      </c>
      <c r="G30" s="250">
        <v>4</v>
      </c>
      <c r="H30" s="250">
        <v>4</v>
      </c>
      <c r="I30" s="250">
        <v>10</v>
      </c>
      <c r="J30" s="250">
        <v>15</v>
      </c>
      <c r="K30" s="250">
        <v>4</v>
      </c>
      <c r="L30" s="250">
        <v>4</v>
      </c>
      <c r="M30" s="250">
        <v>10</v>
      </c>
      <c r="N30" s="250"/>
      <c r="O30" s="250"/>
      <c r="P30" s="250"/>
      <c r="Q30" s="250"/>
      <c r="R30" s="250"/>
      <c r="S30" s="250"/>
      <c r="T30" s="252"/>
      <c r="U30" s="252"/>
      <c r="V30" s="252"/>
      <c r="W30" s="252"/>
      <c r="X30" s="252"/>
      <c r="Y30" s="252"/>
      <c r="Z30" s="251">
        <f t="shared" si="0"/>
        <v>61</v>
      </c>
      <c r="AA30" s="251" t="str">
        <f t="shared" si="1"/>
        <v>Orta</v>
      </c>
    </row>
    <row r="31" spans="1:27" ht="15" customHeight="1">
      <c r="A31" s="254">
        <v>26</v>
      </c>
      <c r="B31" s="255">
        <f>Liste!C29</f>
        <v>0</v>
      </c>
      <c r="C31" s="455">
        <f>Liste!D29</f>
        <v>0</v>
      </c>
      <c r="D31" s="455"/>
      <c r="E31" s="455"/>
      <c r="F31" s="250">
        <v>10</v>
      </c>
      <c r="G31" s="250">
        <v>10</v>
      </c>
      <c r="H31" s="250">
        <v>10</v>
      </c>
      <c r="I31" s="250">
        <v>10</v>
      </c>
      <c r="J31" s="250">
        <v>15</v>
      </c>
      <c r="K31" s="250">
        <v>8</v>
      </c>
      <c r="L31" s="250">
        <v>10</v>
      </c>
      <c r="M31" s="250">
        <v>10</v>
      </c>
      <c r="N31" s="250"/>
      <c r="O31" s="250"/>
      <c r="P31" s="250"/>
      <c r="Q31" s="250"/>
      <c r="R31" s="250"/>
      <c r="S31" s="250"/>
      <c r="T31" s="252"/>
      <c r="U31" s="252"/>
      <c r="V31" s="252"/>
      <c r="W31" s="252"/>
      <c r="X31" s="252"/>
      <c r="Y31" s="252"/>
      <c r="Z31" s="251">
        <f t="shared" si="0"/>
        <v>83</v>
      </c>
      <c r="AA31" s="251" t="str">
        <f t="shared" si="1"/>
        <v>İyi</v>
      </c>
    </row>
    <row r="32" spans="1:27" ht="15" customHeight="1">
      <c r="A32" s="254">
        <v>27</v>
      </c>
      <c r="B32" s="255">
        <f>Liste!C30</f>
        <v>0</v>
      </c>
      <c r="C32" s="455">
        <f>Liste!D30</f>
        <v>0</v>
      </c>
      <c r="D32" s="455"/>
      <c r="E32" s="455"/>
      <c r="F32" s="250">
        <v>10</v>
      </c>
      <c r="G32" s="250">
        <v>10</v>
      </c>
      <c r="H32" s="250">
        <v>4</v>
      </c>
      <c r="I32" s="250">
        <v>10</v>
      </c>
      <c r="J32" s="250">
        <v>15</v>
      </c>
      <c r="K32" s="250">
        <v>7</v>
      </c>
      <c r="L32" s="250">
        <v>8</v>
      </c>
      <c r="M32" s="250">
        <v>10</v>
      </c>
      <c r="N32" s="250"/>
      <c r="O32" s="250"/>
      <c r="P32" s="250"/>
      <c r="Q32" s="250"/>
      <c r="R32" s="250"/>
      <c r="S32" s="250"/>
      <c r="T32" s="252"/>
      <c r="U32" s="252"/>
      <c r="V32" s="252"/>
      <c r="W32" s="252"/>
      <c r="X32" s="252"/>
      <c r="Y32" s="252"/>
      <c r="Z32" s="251">
        <f t="shared" si="0"/>
        <v>74</v>
      </c>
      <c r="AA32" s="251" t="str">
        <f t="shared" si="1"/>
        <v>İyi</v>
      </c>
    </row>
    <row r="33" spans="1:27" ht="15" customHeight="1">
      <c r="A33" s="254">
        <v>28</v>
      </c>
      <c r="B33" s="255">
        <f>Liste!C31</f>
        <v>0</v>
      </c>
      <c r="C33" s="455">
        <f>Liste!D31</f>
        <v>0</v>
      </c>
      <c r="D33" s="455"/>
      <c r="E33" s="455"/>
      <c r="F33" s="250">
        <v>10</v>
      </c>
      <c r="G33" s="250">
        <v>10</v>
      </c>
      <c r="H33" s="250">
        <v>7</v>
      </c>
      <c r="I33" s="250">
        <v>10</v>
      </c>
      <c r="J33" s="250">
        <v>15</v>
      </c>
      <c r="K33" s="250">
        <v>9</v>
      </c>
      <c r="L33" s="250">
        <v>3</v>
      </c>
      <c r="M33" s="250">
        <v>10</v>
      </c>
      <c r="N33" s="250"/>
      <c r="O33" s="250"/>
      <c r="P33" s="250"/>
      <c r="Q33" s="250"/>
      <c r="R33" s="250"/>
      <c r="S33" s="250"/>
      <c r="T33" s="252"/>
      <c r="U33" s="252"/>
      <c r="V33" s="252"/>
      <c r="W33" s="252"/>
      <c r="X33" s="252"/>
      <c r="Y33" s="252"/>
      <c r="Z33" s="251">
        <f t="shared" si="0"/>
        <v>74</v>
      </c>
      <c r="AA33" s="251" t="str">
        <f t="shared" si="1"/>
        <v>İyi</v>
      </c>
    </row>
    <row r="34" spans="1:27" ht="15" customHeight="1">
      <c r="A34" s="254">
        <v>29</v>
      </c>
      <c r="B34" s="255">
        <f>Liste!C32</f>
        <v>0</v>
      </c>
      <c r="C34" s="455">
        <f>Liste!D32</f>
        <v>0</v>
      </c>
      <c r="D34" s="455"/>
      <c r="E34" s="455"/>
      <c r="F34" s="250">
        <v>10</v>
      </c>
      <c r="G34" s="250">
        <v>10</v>
      </c>
      <c r="H34" s="250">
        <v>4</v>
      </c>
      <c r="I34" s="250">
        <v>10</v>
      </c>
      <c r="J34" s="250">
        <v>15</v>
      </c>
      <c r="K34" s="250">
        <v>4</v>
      </c>
      <c r="L34" s="250">
        <v>4</v>
      </c>
      <c r="M34" s="250">
        <v>10</v>
      </c>
      <c r="N34" s="250"/>
      <c r="O34" s="250"/>
      <c r="P34" s="250"/>
      <c r="Q34" s="250"/>
      <c r="R34" s="250"/>
      <c r="S34" s="250"/>
      <c r="T34" s="252"/>
      <c r="U34" s="252"/>
      <c r="V34" s="252"/>
      <c r="W34" s="252"/>
      <c r="X34" s="252"/>
      <c r="Y34" s="252"/>
      <c r="Z34" s="251">
        <f t="shared" si="0"/>
        <v>67</v>
      </c>
      <c r="AA34" s="251" t="str">
        <f t="shared" si="1"/>
        <v>Orta</v>
      </c>
    </row>
    <row r="35" spans="1:27" ht="15" customHeight="1">
      <c r="A35" s="254">
        <v>30</v>
      </c>
      <c r="B35" s="255">
        <f>Liste!C33</f>
        <v>0</v>
      </c>
      <c r="C35" s="455">
        <f>Liste!D33</f>
        <v>0</v>
      </c>
      <c r="D35" s="455"/>
      <c r="E35" s="455"/>
      <c r="F35" s="250">
        <v>10</v>
      </c>
      <c r="G35" s="250">
        <v>10</v>
      </c>
      <c r="H35" s="250">
        <v>0</v>
      </c>
      <c r="I35" s="250">
        <v>10</v>
      </c>
      <c r="J35" s="250">
        <v>15</v>
      </c>
      <c r="K35" s="250">
        <v>0</v>
      </c>
      <c r="L35" s="250">
        <v>0</v>
      </c>
      <c r="M35" s="250">
        <v>10</v>
      </c>
      <c r="N35" s="250"/>
      <c r="O35" s="250"/>
      <c r="P35" s="250"/>
      <c r="Q35" s="250"/>
      <c r="R35" s="250"/>
      <c r="S35" s="250"/>
      <c r="T35" s="252"/>
      <c r="U35" s="252"/>
      <c r="V35" s="252"/>
      <c r="W35" s="252"/>
      <c r="X35" s="252"/>
      <c r="Y35" s="252"/>
      <c r="Z35" s="251">
        <f t="shared" ref="Z35:Z45" si="2">IF(COUNTBLANK(F35:Y35)=COLUMNS(F35:Y35)," ",IF(SUM(F35:Y35)=0,0,SUM(F35:Y35)))</f>
        <v>55</v>
      </c>
      <c r="AA35" s="251" t="str">
        <f t="shared" ref="AA35:AA45" si="3">IF(Z35=" "," ",IF(Z35&gt;=85,"Pekiyi",IF(Z35&gt;=70,"İyi",IF(Z35&gt;=55,"Orta",IF(Z35&gt;=50,"Geçer",IF(Z35&gt;=0,"Geçmez",0))))))</f>
        <v>Orta</v>
      </c>
    </row>
    <row r="36" spans="1:27" ht="15" customHeight="1">
      <c r="A36" s="254">
        <v>31</v>
      </c>
      <c r="B36" s="255">
        <f>Liste!C34</f>
        <v>0</v>
      </c>
      <c r="C36" s="455">
        <f>Liste!D34</f>
        <v>0</v>
      </c>
      <c r="D36" s="455"/>
      <c r="E36" s="455"/>
      <c r="F36" s="250">
        <v>10</v>
      </c>
      <c r="G36" s="250">
        <v>10</v>
      </c>
      <c r="H36" s="250">
        <v>10</v>
      </c>
      <c r="I36" s="250">
        <v>10</v>
      </c>
      <c r="J36" s="250">
        <v>15</v>
      </c>
      <c r="K36" s="250">
        <v>10</v>
      </c>
      <c r="L36" s="250">
        <v>10</v>
      </c>
      <c r="M36" s="250">
        <v>10</v>
      </c>
      <c r="N36" s="250"/>
      <c r="O36" s="250"/>
      <c r="P36" s="250"/>
      <c r="Q36" s="250"/>
      <c r="R36" s="250"/>
      <c r="S36" s="250"/>
      <c r="T36" s="252"/>
      <c r="U36" s="252"/>
      <c r="V36" s="252"/>
      <c r="W36" s="252"/>
      <c r="X36" s="252"/>
      <c r="Y36" s="252"/>
      <c r="Z36" s="251">
        <f t="shared" si="2"/>
        <v>85</v>
      </c>
      <c r="AA36" s="251" t="str">
        <f t="shared" si="3"/>
        <v>Pekiyi</v>
      </c>
    </row>
    <row r="37" spans="1:27" ht="15" customHeight="1">
      <c r="A37" s="254">
        <v>32</v>
      </c>
      <c r="B37" s="255">
        <f>Liste!C35</f>
        <v>0</v>
      </c>
      <c r="C37" s="455">
        <f>Liste!D35</f>
        <v>0</v>
      </c>
      <c r="D37" s="455"/>
      <c r="E37" s="455"/>
      <c r="F37" s="250">
        <v>10</v>
      </c>
      <c r="G37" s="250">
        <v>10</v>
      </c>
      <c r="H37" s="250">
        <v>4</v>
      </c>
      <c r="I37" s="250">
        <v>10</v>
      </c>
      <c r="J37" s="250">
        <v>15</v>
      </c>
      <c r="K37" s="250">
        <v>7</v>
      </c>
      <c r="L37" s="250">
        <v>8</v>
      </c>
      <c r="M37" s="250">
        <v>10</v>
      </c>
      <c r="N37" s="250"/>
      <c r="O37" s="250"/>
      <c r="P37" s="250"/>
      <c r="Q37" s="250"/>
      <c r="R37" s="250"/>
      <c r="S37" s="250"/>
      <c r="T37" s="252"/>
      <c r="U37" s="252"/>
      <c r="V37" s="252"/>
      <c r="W37" s="252"/>
      <c r="X37" s="252"/>
      <c r="Y37" s="252"/>
      <c r="Z37" s="251">
        <f t="shared" si="2"/>
        <v>74</v>
      </c>
      <c r="AA37" s="251" t="str">
        <f t="shared" si="3"/>
        <v>İyi</v>
      </c>
    </row>
    <row r="38" spans="1:27" ht="15" customHeight="1">
      <c r="A38" s="254">
        <v>33</v>
      </c>
      <c r="B38" s="255">
        <f>Liste!C36</f>
        <v>0</v>
      </c>
      <c r="C38" s="455">
        <f>Liste!D36</f>
        <v>0</v>
      </c>
      <c r="D38" s="455"/>
      <c r="E38" s="455"/>
      <c r="F38" s="250">
        <v>10</v>
      </c>
      <c r="G38" s="250">
        <v>10</v>
      </c>
      <c r="H38" s="250">
        <v>7</v>
      </c>
      <c r="I38" s="250">
        <v>10</v>
      </c>
      <c r="J38" s="250">
        <v>15</v>
      </c>
      <c r="K38" s="250">
        <v>9</v>
      </c>
      <c r="L38" s="250">
        <v>3</v>
      </c>
      <c r="M38" s="250">
        <v>10</v>
      </c>
      <c r="N38" s="250"/>
      <c r="O38" s="250"/>
      <c r="P38" s="250"/>
      <c r="Q38" s="250"/>
      <c r="R38" s="250"/>
      <c r="S38" s="250"/>
      <c r="T38" s="252"/>
      <c r="U38" s="252"/>
      <c r="V38" s="252"/>
      <c r="W38" s="252"/>
      <c r="X38" s="252"/>
      <c r="Y38" s="252"/>
      <c r="Z38" s="251">
        <f t="shared" si="2"/>
        <v>74</v>
      </c>
      <c r="AA38" s="251" t="str">
        <f t="shared" si="3"/>
        <v>İyi</v>
      </c>
    </row>
    <row r="39" spans="1:27" ht="15" customHeight="1">
      <c r="A39" s="254">
        <v>34</v>
      </c>
      <c r="B39" s="255">
        <f>Liste!C37</f>
        <v>0</v>
      </c>
      <c r="C39" s="455">
        <f>Liste!D37</f>
        <v>0</v>
      </c>
      <c r="D39" s="455"/>
      <c r="E39" s="455"/>
      <c r="F39" s="250">
        <v>10</v>
      </c>
      <c r="G39" s="250">
        <v>10</v>
      </c>
      <c r="H39" s="250">
        <v>9</v>
      </c>
      <c r="I39" s="250">
        <v>10</v>
      </c>
      <c r="J39" s="250">
        <v>15</v>
      </c>
      <c r="K39" s="250">
        <v>6</v>
      </c>
      <c r="L39" s="250">
        <v>5</v>
      </c>
      <c r="M39" s="250">
        <v>10</v>
      </c>
      <c r="N39" s="250"/>
      <c r="O39" s="250"/>
      <c r="P39" s="250"/>
      <c r="Q39" s="250"/>
      <c r="R39" s="250"/>
      <c r="S39" s="250"/>
      <c r="T39" s="252"/>
      <c r="U39" s="252"/>
      <c r="V39" s="252"/>
      <c r="W39" s="252"/>
      <c r="X39" s="252"/>
      <c r="Y39" s="252"/>
      <c r="Z39" s="251">
        <f t="shared" si="2"/>
        <v>75</v>
      </c>
      <c r="AA39" s="251" t="str">
        <f t="shared" si="3"/>
        <v>İyi</v>
      </c>
    </row>
    <row r="40" spans="1:27" ht="15" customHeight="1">
      <c r="A40" s="254">
        <v>35</v>
      </c>
      <c r="B40" s="255">
        <f>Liste!C38</f>
        <v>0</v>
      </c>
      <c r="C40" s="455">
        <f>Liste!D38</f>
        <v>0</v>
      </c>
      <c r="D40" s="455"/>
      <c r="E40" s="455"/>
      <c r="F40" s="250">
        <v>10</v>
      </c>
      <c r="G40" s="250">
        <v>10</v>
      </c>
      <c r="H40" s="250">
        <v>2</v>
      </c>
      <c r="I40" s="250">
        <v>10</v>
      </c>
      <c r="J40" s="250">
        <v>15</v>
      </c>
      <c r="K40" s="250">
        <v>15</v>
      </c>
      <c r="L40" s="250">
        <v>15</v>
      </c>
      <c r="M40" s="250">
        <v>10</v>
      </c>
      <c r="N40" s="250"/>
      <c r="O40" s="250"/>
      <c r="P40" s="250"/>
      <c r="Q40" s="250"/>
      <c r="R40" s="250"/>
      <c r="S40" s="250"/>
      <c r="T40" s="252"/>
      <c r="U40" s="252"/>
      <c r="V40" s="252"/>
      <c r="W40" s="252"/>
      <c r="X40" s="252"/>
      <c r="Y40" s="252"/>
      <c r="Z40" s="251">
        <f t="shared" si="2"/>
        <v>87</v>
      </c>
      <c r="AA40" s="251" t="str">
        <f t="shared" si="3"/>
        <v>Pekiyi</v>
      </c>
    </row>
    <row r="41" spans="1:27" ht="15" customHeight="1">
      <c r="A41" s="254">
        <v>36</v>
      </c>
      <c r="B41" s="255">
        <f>Liste!C39</f>
        <v>0</v>
      </c>
      <c r="C41" s="455">
        <f>Liste!D39</f>
        <v>0</v>
      </c>
      <c r="D41" s="455"/>
      <c r="E41" s="455"/>
      <c r="F41" s="250">
        <v>10</v>
      </c>
      <c r="G41" s="250">
        <v>10</v>
      </c>
      <c r="H41" s="250">
        <v>4</v>
      </c>
      <c r="I41" s="250">
        <v>10</v>
      </c>
      <c r="J41" s="250">
        <v>15</v>
      </c>
      <c r="K41" s="250">
        <v>7</v>
      </c>
      <c r="L41" s="250">
        <v>8</v>
      </c>
      <c r="M41" s="250">
        <v>10</v>
      </c>
      <c r="N41" s="250"/>
      <c r="O41" s="250"/>
      <c r="P41" s="250"/>
      <c r="Q41" s="250"/>
      <c r="R41" s="250"/>
      <c r="S41" s="250"/>
      <c r="T41" s="252"/>
      <c r="U41" s="252"/>
      <c r="V41" s="252"/>
      <c r="W41" s="252"/>
      <c r="X41" s="252"/>
      <c r="Y41" s="252"/>
      <c r="Z41" s="251">
        <f t="shared" si="2"/>
        <v>74</v>
      </c>
      <c r="AA41" s="251" t="str">
        <f t="shared" si="3"/>
        <v>İyi</v>
      </c>
    </row>
    <row r="42" spans="1:27" ht="15" customHeight="1">
      <c r="A42" s="254">
        <v>37</v>
      </c>
      <c r="B42" s="255">
        <f>Liste!C40</f>
        <v>0</v>
      </c>
      <c r="C42" s="455">
        <f>Liste!D40</f>
        <v>0</v>
      </c>
      <c r="D42" s="455"/>
      <c r="E42" s="455"/>
      <c r="F42" s="250">
        <v>10</v>
      </c>
      <c r="G42" s="250">
        <v>10</v>
      </c>
      <c r="H42" s="250">
        <v>7</v>
      </c>
      <c r="I42" s="250">
        <v>10</v>
      </c>
      <c r="J42" s="250">
        <v>15</v>
      </c>
      <c r="K42" s="250">
        <v>9</v>
      </c>
      <c r="L42" s="250">
        <v>3</v>
      </c>
      <c r="M42" s="250">
        <v>10</v>
      </c>
      <c r="N42" s="250"/>
      <c r="O42" s="250"/>
      <c r="P42" s="250"/>
      <c r="Q42" s="250"/>
      <c r="R42" s="250"/>
      <c r="S42" s="250"/>
      <c r="T42" s="252"/>
      <c r="U42" s="252"/>
      <c r="V42" s="252"/>
      <c r="W42" s="252"/>
      <c r="X42" s="252"/>
      <c r="Y42" s="252"/>
      <c r="Z42" s="251">
        <f t="shared" si="2"/>
        <v>74</v>
      </c>
      <c r="AA42" s="251" t="str">
        <f t="shared" si="3"/>
        <v>İyi</v>
      </c>
    </row>
    <row r="43" spans="1:27" ht="15" customHeight="1">
      <c r="A43" s="254">
        <v>38</v>
      </c>
      <c r="B43" s="255">
        <f>Liste!C41</f>
        <v>0</v>
      </c>
      <c r="C43" s="455">
        <f>Liste!D41</f>
        <v>0</v>
      </c>
      <c r="D43" s="455"/>
      <c r="E43" s="455"/>
      <c r="F43" s="250">
        <v>10</v>
      </c>
      <c r="G43" s="250">
        <v>10</v>
      </c>
      <c r="H43" s="250">
        <v>4</v>
      </c>
      <c r="I43" s="250">
        <v>10</v>
      </c>
      <c r="J43" s="250">
        <v>15</v>
      </c>
      <c r="K43" s="250">
        <v>4</v>
      </c>
      <c r="L43" s="250">
        <v>4</v>
      </c>
      <c r="M43" s="250">
        <v>10</v>
      </c>
      <c r="N43" s="250"/>
      <c r="O43" s="250"/>
      <c r="P43" s="250"/>
      <c r="Q43" s="250"/>
      <c r="R43" s="250"/>
      <c r="S43" s="250"/>
      <c r="T43" s="252"/>
      <c r="U43" s="252"/>
      <c r="V43" s="252"/>
      <c r="W43" s="252"/>
      <c r="X43" s="252"/>
      <c r="Y43" s="252"/>
      <c r="Z43" s="251">
        <f t="shared" si="2"/>
        <v>67</v>
      </c>
      <c r="AA43" s="251" t="str">
        <f t="shared" si="3"/>
        <v>Orta</v>
      </c>
    </row>
    <row r="44" spans="1:27" ht="15" customHeight="1">
      <c r="A44" s="254">
        <v>39</v>
      </c>
      <c r="B44" s="255">
        <f>Liste!C42</f>
        <v>0</v>
      </c>
      <c r="C44" s="455">
        <f>Liste!D42</f>
        <v>0</v>
      </c>
      <c r="D44" s="455"/>
      <c r="E44" s="455"/>
      <c r="F44" s="250">
        <v>10</v>
      </c>
      <c r="G44" s="250">
        <v>10</v>
      </c>
      <c r="H44" s="250">
        <v>5</v>
      </c>
      <c r="I44" s="250">
        <v>10</v>
      </c>
      <c r="J44" s="250">
        <v>15</v>
      </c>
      <c r="K44" s="250">
        <v>7</v>
      </c>
      <c r="L44" s="250">
        <v>7</v>
      </c>
      <c r="M44" s="250">
        <v>10</v>
      </c>
      <c r="N44" s="250"/>
      <c r="O44" s="250"/>
      <c r="P44" s="250"/>
      <c r="Q44" s="250"/>
      <c r="R44" s="250"/>
      <c r="S44" s="250"/>
      <c r="T44" s="252"/>
      <c r="U44" s="252"/>
      <c r="V44" s="252"/>
      <c r="W44" s="252"/>
      <c r="X44" s="252"/>
      <c r="Y44" s="252"/>
      <c r="Z44" s="251">
        <f t="shared" si="2"/>
        <v>74</v>
      </c>
      <c r="AA44" s="251" t="str">
        <f t="shared" si="3"/>
        <v>İyi</v>
      </c>
    </row>
    <row r="45" spans="1:27" ht="15" customHeight="1">
      <c r="A45" s="254">
        <v>40</v>
      </c>
      <c r="B45" s="255">
        <f>Liste!C43</f>
        <v>0</v>
      </c>
      <c r="C45" s="455">
        <f>Liste!D43</f>
        <v>0</v>
      </c>
      <c r="D45" s="455"/>
      <c r="E45" s="455"/>
      <c r="F45" s="250">
        <v>10</v>
      </c>
      <c r="G45" s="250">
        <v>10</v>
      </c>
      <c r="H45" s="250">
        <v>4</v>
      </c>
      <c r="I45" s="250">
        <v>10</v>
      </c>
      <c r="J45" s="250">
        <v>15</v>
      </c>
      <c r="K45" s="250">
        <v>7</v>
      </c>
      <c r="L45" s="250">
        <v>8</v>
      </c>
      <c r="M45" s="250">
        <v>10</v>
      </c>
      <c r="N45" s="250"/>
      <c r="O45" s="250"/>
      <c r="P45" s="250"/>
      <c r="Q45" s="250"/>
      <c r="R45" s="250"/>
      <c r="S45" s="250"/>
      <c r="T45" s="252"/>
      <c r="U45" s="252"/>
      <c r="V45" s="252"/>
      <c r="W45" s="252"/>
      <c r="X45" s="252"/>
      <c r="Y45" s="252"/>
      <c r="Z45" s="251">
        <f t="shared" si="2"/>
        <v>74</v>
      </c>
      <c r="AA45" s="251" t="str">
        <f t="shared" si="3"/>
        <v>İyi</v>
      </c>
    </row>
    <row r="46" spans="1:27" ht="15" customHeight="1">
      <c r="A46" s="254">
        <v>41</v>
      </c>
      <c r="B46" s="255">
        <f>Liste!C44</f>
        <v>0</v>
      </c>
      <c r="C46" s="455">
        <f>Liste!D44</f>
        <v>0</v>
      </c>
      <c r="D46" s="455"/>
      <c r="E46" s="455"/>
      <c r="F46" s="250">
        <v>10</v>
      </c>
      <c r="G46" s="250">
        <v>10</v>
      </c>
      <c r="H46" s="250">
        <v>3</v>
      </c>
      <c r="I46" s="250">
        <v>10</v>
      </c>
      <c r="J46" s="250">
        <v>15</v>
      </c>
      <c r="K46" s="250">
        <v>6</v>
      </c>
      <c r="L46" s="250">
        <v>7</v>
      </c>
      <c r="M46" s="250">
        <v>10</v>
      </c>
      <c r="N46" s="250"/>
      <c r="O46" s="250"/>
      <c r="P46" s="250"/>
      <c r="Q46" s="250"/>
      <c r="R46" s="250"/>
      <c r="S46" s="250"/>
      <c r="T46" s="252"/>
      <c r="U46" s="252"/>
      <c r="V46" s="252"/>
      <c r="W46" s="252"/>
      <c r="X46" s="252"/>
      <c r="Y46" s="252"/>
      <c r="Z46" s="251">
        <f t="shared" si="0"/>
        <v>71</v>
      </c>
      <c r="AA46" s="251" t="str">
        <f t="shared" si="1"/>
        <v>İyi</v>
      </c>
    </row>
    <row r="47" spans="1:27" ht="15" customHeight="1">
      <c r="A47" s="254">
        <v>42</v>
      </c>
      <c r="B47" s="255">
        <f>Liste!C45</f>
        <v>0</v>
      </c>
      <c r="C47" s="455">
        <f>Liste!D45</f>
        <v>0</v>
      </c>
      <c r="D47" s="455"/>
      <c r="E47" s="455"/>
      <c r="F47" s="250">
        <v>10</v>
      </c>
      <c r="G47" s="250">
        <v>10</v>
      </c>
      <c r="H47" s="250">
        <v>4</v>
      </c>
      <c r="I47" s="250">
        <v>10</v>
      </c>
      <c r="J47" s="250">
        <v>15</v>
      </c>
      <c r="K47" s="250">
        <v>4</v>
      </c>
      <c r="L47" s="250">
        <v>4</v>
      </c>
      <c r="M47" s="250">
        <v>10</v>
      </c>
      <c r="N47" s="250"/>
      <c r="O47" s="250"/>
      <c r="P47" s="250"/>
      <c r="Q47" s="250"/>
      <c r="R47" s="250"/>
      <c r="S47" s="250"/>
      <c r="T47" s="252"/>
      <c r="U47" s="252"/>
      <c r="V47" s="252"/>
      <c r="W47" s="252"/>
      <c r="X47" s="252"/>
      <c r="Y47" s="252"/>
      <c r="Z47" s="251">
        <f t="shared" si="0"/>
        <v>67</v>
      </c>
      <c r="AA47" s="251" t="str">
        <f t="shared" si="1"/>
        <v>Orta</v>
      </c>
    </row>
    <row r="48" spans="1:27" ht="15" customHeight="1">
      <c r="A48" s="254">
        <v>43</v>
      </c>
      <c r="B48" s="255">
        <f>Liste!C46</f>
        <v>0</v>
      </c>
      <c r="C48" s="455">
        <f>Liste!D46</f>
        <v>0</v>
      </c>
      <c r="D48" s="455"/>
      <c r="E48" s="455"/>
      <c r="F48" s="250">
        <v>10</v>
      </c>
      <c r="G48" s="250">
        <v>10</v>
      </c>
      <c r="H48" s="250">
        <v>10</v>
      </c>
      <c r="I48" s="250">
        <v>10</v>
      </c>
      <c r="J48" s="250">
        <v>15</v>
      </c>
      <c r="K48" s="250">
        <v>8</v>
      </c>
      <c r="L48" s="250">
        <v>10</v>
      </c>
      <c r="M48" s="250">
        <v>10</v>
      </c>
      <c r="N48" s="250"/>
      <c r="O48" s="250"/>
      <c r="P48" s="250"/>
      <c r="Q48" s="250"/>
      <c r="R48" s="250"/>
      <c r="S48" s="250"/>
      <c r="T48" s="252"/>
      <c r="U48" s="252"/>
      <c r="V48" s="252"/>
      <c r="W48" s="252"/>
      <c r="X48" s="252"/>
      <c r="Y48" s="252"/>
      <c r="Z48" s="251">
        <f t="shared" si="0"/>
        <v>83</v>
      </c>
      <c r="AA48" s="251" t="str">
        <f t="shared" si="1"/>
        <v>İyi</v>
      </c>
    </row>
    <row r="49" spans="1:56" ht="15" customHeight="1">
      <c r="A49" s="254">
        <v>44</v>
      </c>
      <c r="B49" s="255">
        <f>Liste!C47</f>
        <v>0</v>
      </c>
      <c r="C49" s="455">
        <f>Liste!D47</f>
        <v>0</v>
      </c>
      <c r="D49" s="455"/>
      <c r="E49" s="455"/>
      <c r="F49" s="250">
        <v>10</v>
      </c>
      <c r="G49" s="250">
        <v>10</v>
      </c>
      <c r="H49" s="250">
        <v>4</v>
      </c>
      <c r="I49" s="250">
        <v>10</v>
      </c>
      <c r="J49" s="250">
        <v>15</v>
      </c>
      <c r="K49" s="250">
        <v>7</v>
      </c>
      <c r="L49" s="250">
        <v>8</v>
      </c>
      <c r="M49" s="250">
        <v>10</v>
      </c>
      <c r="N49" s="250"/>
      <c r="O49" s="250"/>
      <c r="P49" s="250"/>
      <c r="Q49" s="250"/>
      <c r="R49" s="250"/>
      <c r="S49" s="250"/>
      <c r="T49" s="252"/>
      <c r="U49" s="252"/>
      <c r="V49" s="252"/>
      <c r="W49" s="252"/>
      <c r="X49" s="252"/>
      <c r="Y49" s="252"/>
      <c r="Z49" s="251">
        <f t="shared" si="0"/>
        <v>74</v>
      </c>
      <c r="AA49" s="251" t="str">
        <f t="shared" si="1"/>
        <v>İyi</v>
      </c>
    </row>
    <row r="50" spans="1:56" ht="15" customHeight="1">
      <c r="A50" s="254">
        <v>45</v>
      </c>
      <c r="B50" s="255">
        <f>Liste!C48</f>
        <v>0</v>
      </c>
      <c r="C50" s="455">
        <f>Liste!D48</f>
        <v>0</v>
      </c>
      <c r="D50" s="455"/>
      <c r="E50" s="455"/>
      <c r="F50" s="250">
        <v>10</v>
      </c>
      <c r="G50" s="250">
        <v>6</v>
      </c>
      <c r="H50" s="250">
        <v>7</v>
      </c>
      <c r="I50" s="250">
        <v>10</v>
      </c>
      <c r="J50" s="250">
        <v>15</v>
      </c>
      <c r="K50" s="250">
        <v>9</v>
      </c>
      <c r="L50" s="250">
        <v>3</v>
      </c>
      <c r="M50" s="250">
        <v>10</v>
      </c>
      <c r="N50" s="250"/>
      <c r="O50" s="250"/>
      <c r="P50" s="250"/>
      <c r="Q50" s="250"/>
      <c r="R50" s="250"/>
      <c r="S50" s="250"/>
      <c r="T50" s="252"/>
      <c r="U50" s="252"/>
      <c r="V50" s="252"/>
      <c r="W50" s="252"/>
      <c r="X50" s="252"/>
      <c r="Y50" s="252"/>
      <c r="Z50" s="251">
        <f t="shared" si="0"/>
        <v>70</v>
      </c>
      <c r="AA50" s="251" t="str">
        <f t="shared" si="1"/>
        <v>İyi</v>
      </c>
    </row>
    <row r="51" spans="1:56" ht="15" customHeight="1">
      <c r="A51" s="254">
        <v>46</v>
      </c>
      <c r="B51" s="255">
        <f>Liste!C49</f>
        <v>0</v>
      </c>
      <c r="C51" s="455">
        <f>Liste!D49</f>
        <v>0</v>
      </c>
      <c r="D51" s="455"/>
      <c r="E51" s="455"/>
      <c r="F51" s="250">
        <v>10</v>
      </c>
      <c r="G51" s="250">
        <v>4</v>
      </c>
      <c r="H51" s="250">
        <v>4</v>
      </c>
      <c r="I51" s="250">
        <v>10</v>
      </c>
      <c r="J51" s="250">
        <v>15</v>
      </c>
      <c r="K51" s="250">
        <v>4</v>
      </c>
      <c r="L51" s="250">
        <v>4</v>
      </c>
      <c r="M51" s="250">
        <v>10</v>
      </c>
      <c r="N51" s="250"/>
      <c r="O51" s="250"/>
      <c r="P51" s="250"/>
      <c r="Q51" s="250"/>
      <c r="R51" s="250"/>
      <c r="S51" s="250"/>
      <c r="T51" s="252"/>
      <c r="U51" s="252"/>
      <c r="V51" s="252"/>
      <c r="W51" s="252"/>
      <c r="X51" s="252"/>
      <c r="Y51" s="252"/>
      <c r="Z51" s="251">
        <f t="shared" si="0"/>
        <v>61</v>
      </c>
      <c r="AA51" s="251" t="str">
        <f t="shared" si="1"/>
        <v>Orta</v>
      </c>
    </row>
    <row r="52" spans="1:56" ht="15" customHeight="1">
      <c r="A52" s="254">
        <v>47</v>
      </c>
      <c r="B52" s="255">
        <f>Liste!C50</f>
        <v>0</v>
      </c>
      <c r="C52" s="455">
        <f>Liste!D50</f>
        <v>0</v>
      </c>
      <c r="D52" s="455"/>
      <c r="E52" s="455"/>
      <c r="F52" s="250">
        <v>10</v>
      </c>
      <c r="G52" s="250">
        <v>0</v>
      </c>
      <c r="H52" s="250">
        <v>0</v>
      </c>
      <c r="I52" s="250">
        <v>10</v>
      </c>
      <c r="J52" s="250">
        <v>15</v>
      </c>
      <c r="K52" s="250">
        <v>0</v>
      </c>
      <c r="L52" s="250">
        <v>0</v>
      </c>
      <c r="M52" s="250">
        <v>10</v>
      </c>
      <c r="N52" s="250"/>
      <c r="O52" s="250"/>
      <c r="P52" s="250"/>
      <c r="Q52" s="250"/>
      <c r="R52" s="250"/>
      <c r="S52" s="250"/>
      <c r="T52" s="252"/>
      <c r="U52" s="252"/>
      <c r="V52" s="252"/>
      <c r="W52" s="252"/>
      <c r="X52" s="252"/>
      <c r="Y52" s="252"/>
      <c r="Z52" s="251">
        <f t="shared" si="0"/>
        <v>45</v>
      </c>
      <c r="AA52" s="251" t="str">
        <f t="shared" si="1"/>
        <v>Geçmez</v>
      </c>
    </row>
    <row r="53" spans="1:56" ht="15" customHeight="1">
      <c r="A53" s="254">
        <v>48</v>
      </c>
      <c r="B53" s="255">
        <f>Liste!C51</f>
        <v>0</v>
      </c>
      <c r="C53" s="455">
        <f>Liste!D51</f>
        <v>0</v>
      </c>
      <c r="D53" s="455"/>
      <c r="E53" s="455"/>
      <c r="F53" s="250">
        <v>10</v>
      </c>
      <c r="G53" s="250">
        <v>10</v>
      </c>
      <c r="H53" s="250">
        <v>10</v>
      </c>
      <c r="I53" s="250">
        <v>10</v>
      </c>
      <c r="J53" s="250">
        <v>15</v>
      </c>
      <c r="K53" s="250">
        <v>10</v>
      </c>
      <c r="L53" s="250">
        <v>10</v>
      </c>
      <c r="M53" s="250">
        <v>10</v>
      </c>
      <c r="N53" s="250"/>
      <c r="O53" s="250"/>
      <c r="P53" s="250"/>
      <c r="Q53" s="250"/>
      <c r="R53" s="250"/>
      <c r="S53" s="250"/>
      <c r="T53" s="252"/>
      <c r="U53" s="252"/>
      <c r="V53" s="252"/>
      <c r="W53" s="252"/>
      <c r="X53" s="252"/>
      <c r="Y53" s="252"/>
      <c r="Z53" s="251">
        <f t="shared" si="0"/>
        <v>85</v>
      </c>
      <c r="AA53" s="251" t="str">
        <f t="shared" si="1"/>
        <v>Pekiyi</v>
      </c>
    </row>
    <row r="54" spans="1:56" ht="15" customHeight="1">
      <c r="A54" s="254">
        <v>49</v>
      </c>
      <c r="B54" s="255">
        <f>Liste!C52</f>
        <v>0</v>
      </c>
      <c r="C54" s="455">
        <f>Liste!D52</f>
        <v>0</v>
      </c>
      <c r="D54" s="455"/>
      <c r="E54" s="455"/>
      <c r="F54" s="250">
        <v>2</v>
      </c>
      <c r="G54" s="250">
        <v>3</v>
      </c>
      <c r="H54" s="250">
        <v>4</v>
      </c>
      <c r="I54" s="250">
        <v>10</v>
      </c>
      <c r="J54" s="250">
        <v>15</v>
      </c>
      <c r="K54" s="250">
        <v>7</v>
      </c>
      <c r="L54" s="250">
        <v>8</v>
      </c>
      <c r="M54" s="250">
        <v>10</v>
      </c>
      <c r="N54" s="250"/>
      <c r="O54" s="250"/>
      <c r="P54" s="250"/>
      <c r="Q54" s="250"/>
      <c r="R54" s="250"/>
      <c r="S54" s="250"/>
      <c r="T54" s="252"/>
      <c r="U54" s="252"/>
      <c r="V54" s="252"/>
      <c r="W54" s="252"/>
      <c r="X54" s="252"/>
      <c r="Y54" s="252"/>
      <c r="Z54" s="251">
        <f t="shared" si="0"/>
        <v>59</v>
      </c>
      <c r="AA54" s="251" t="str">
        <f t="shared" si="1"/>
        <v>Orta</v>
      </c>
    </row>
    <row r="55" spans="1:56" ht="15" customHeight="1">
      <c r="A55" s="254">
        <v>50</v>
      </c>
      <c r="B55" s="255">
        <f>Liste!C53</f>
        <v>0</v>
      </c>
      <c r="C55" s="455">
        <f>Liste!D53</f>
        <v>0</v>
      </c>
      <c r="D55" s="455"/>
      <c r="E55" s="455"/>
      <c r="F55" s="250">
        <v>5</v>
      </c>
      <c r="G55" s="250">
        <v>6</v>
      </c>
      <c r="H55" s="250">
        <v>7</v>
      </c>
      <c r="I55" s="250">
        <v>10</v>
      </c>
      <c r="J55" s="250">
        <v>15</v>
      </c>
      <c r="K55" s="250">
        <v>9</v>
      </c>
      <c r="L55" s="250">
        <v>3</v>
      </c>
      <c r="M55" s="250">
        <v>10</v>
      </c>
      <c r="N55" s="250"/>
      <c r="O55" s="250"/>
      <c r="P55" s="250"/>
      <c r="Q55" s="250"/>
      <c r="R55" s="250"/>
      <c r="S55" s="250"/>
      <c r="T55" s="252"/>
      <c r="U55" s="252"/>
      <c r="V55" s="252"/>
      <c r="W55" s="252"/>
      <c r="X55" s="252"/>
      <c r="Y55" s="252"/>
      <c r="Z55" s="251">
        <f t="shared" si="0"/>
        <v>65</v>
      </c>
      <c r="AA55" s="251" t="str">
        <f t="shared" si="1"/>
        <v>Orta</v>
      </c>
    </row>
    <row r="56" spans="1:56" ht="15" customHeight="1">
      <c r="A56" s="254">
        <v>51</v>
      </c>
      <c r="B56" s="255">
        <f>Liste!C54</f>
        <v>0</v>
      </c>
      <c r="C56" s="455">
        <f>Liste!D54</f>
        <v>0</v>
      </c>
      <c r="D56" s="455"/>
      <c r="E56" s="455"/>
      <c r="F56" s="250">
        <v>2</v>
      </c>
      <c r="G56" s="250">
        <v>4</v>
      </c>
      <c r="H56" s="250">
        <v>9</v>
      </c>
      <c r="I56" s="250">
        <v>10</v>
      </c>
      <c r="J56" s="250">
        <v>15</v>
      </c>
      <c r="K56" s="250">
        <v>6</v>
      </c>
      <c r="L56" s="250">
        <v>5</v>
      </c>
      <c r="M56" s="250">
        <v>10</v>
      </c>
      <c r="N56" s="250"/>
      <c r="O56" s="250"/>
      <c r="P56" s="250"/>
      <c r="Q56" s="250"/>
      <c r="R56" s="250"/>
      <c r="S56" s="250"/>
      <c r="T56" s="252"/>
      <c r="U56" s="252"/>
      <c r="V56" s="252"/>
      <c r="W56" s="252"/>
      <c r="X56" s="252"/>
      <c r="Y56" s="252"/>
      <c r="Z56" s="251">
        <f t="shared" si="0"/>
        <v>61</v>
      </c>
      <c r="AA56" s="251" t="str">
        <f t="shared" si="1"/>
        <v>Orta</v>
      </c>
    </row>
    <row r="57" spans="1:56" ht="39.75" customHeight="1">
      <c r="A57" s="477" t="s">
        <v>12</v>
      </c>
      <c r="B57" s="478"/>
      <c r="C57" s="478"/>
      <c r="D57" s="478"/>
      <c r="E57" s="479"/>
      <c r="F57" s="15" t="str">
        <f t="shared" ref="F57:Y57" si="4">F5</f>
        <v>1.SORU</v>
      </c>
      <c r="G57" s="15" t="str">
        <f t="shared" si="4"/>
        <v>2.SORU</v>
      </c>
      <c r="H57" s="15" t="str">
        <f t="shared" si="4"/>
        <v>3.SORU</v>
      </c>
      <c r="I57" s="15" t="str">
        <f t="shared" si="4"/>
        <v>4.SORU</v>
      </c>
      <c r="J57" s="15" t="str">
        <f t="shared" si="4"/>
        <v>5.SORU</v>
      </c>
      <c r="K57" s="15" t="str">
        <f t="shared" si="4"/>
        <v>6.SORU</v>
      </c>
      <c r="L57" s="15" t="str">
        <f t="shared" si="4"/>
        <v>7.SORU</v>
      </c>
      <c r="M57" s="15" t="str">
        <f t="shared" si="4"/>
        <v>8.SORU</v>
      </c>
      <c r="N57" s="15" t="str">
        <f t="shared" si="4"/>
        <v xml:space="preserve"> </v>
      </c>
      <c r="O57" s="15" t="str">
        <f>O5</f>
        <v xml:space="preserve"> </v>
      </c>
      <c r="P57" s="15" t="str">
        <f t="shared" si="4"/>
        <v xml:space="preserve"> </v>
      </c>
      <c r="Q57" s="15" t="str">
        <f t="shared" si="4"/>
        <v xml:space="preserve"> </v>
      </c>
      <c r="R57" s="15" t="str">
        <f t="shared" si="4"/>
        <v xml:space="preserve"> </v>
      </c>
      <c r="S57" s="15" t="str">
        <f t="shared" si="4"/>
        <v xml:space="preserve"> </v>
      </c>
      <c r="T57" s="15" t="str">
        <f t="shared" si="4"/>
        <v xml:space="preserve"> </v>
      </c>
      <c r="U57" s="15" t="str">
        <f t="shared" si="4"/>
        <v xml:space="preserve"> </v>
      </c>
      <c r="V57" s="15" t="str">
        <f t="shared" si="4"/>
        <v xml:space="preserve"> </v>
      </c>
      <c r="W57" s="15" t="str">
        <f t="shared" si="4"/>
        <v xml:space="preserve"> </v>
      </c>
      <c r="X57" s="15" t="str">
        <f t="shared" si="4"/>
        <v xml:space="preserve"> </v>
      </c>
      <c r="Y57" s="15" t="str">
        <f t="shared" si="4"/>
        <v xml:space="preserve"> </v>
      </c>
      <c r="Z57" s="13"/>
      <c r="AA57" s="13"/>
    </row>
    <row r="58" spans="1:56" ht="33.75" customHeight="1">
      <c r="A58" s="481" t="s">
        <v>17</v>
      </c>
      <c r="B58" s="481"/>
      <c r="C58" s="481"/>
      <c r="D58" s="481"/>
      <c r="E58" s="481"/>
      <c r="F58" s="75">
        <f t="shared" ref="F58:Y58" si="5">IF(COUNTBLANK(F6:F56)=ROWS(F6:F56)," ",SUM(F6:F56))</f>
        <v>383</v>
      </c>
      <c r="G58" s="75">
        <f t="shared" si="5"/>
        <v>330</v>
      </c>
      <c r="H58" s="75">
        <f t="shared" si="5"/>
        <v>264</v>
      </c>
      <c r="I58" s="75">
        <f t="shared" si="5"/>
        <v>468</v>
      </c>
      <c r="J58" s="75">
        <f t="shared" si="5"/>
        <v>765</v>
      </c>
      <c r="K58" s="75">
        <f t="shared" si="5"/>
        <v>357</v>
      </c>
      <c r="L58" s="75">
        <f t="shared" si="5"/>
        <v>321</v>
      </c>
      <c r="M58" s="75">
        <f t="shared" si="5"/>
        <v>510</v>
      </c>
      <c r="N58" s="75" t="str">
        <f t="shared" si="5"/>
        <v xml:space="preserve"> </v>
      </c>
      <c r="O58" s="75" t="str">
        <f t="shared" si="5"/>
        <v xml:space="preserve"> </v>
      </c>
      <c r="P58" s="75" t="str">
        <f t="shared" si="5"/>
        <v xml:space="preserve"> </v>
      </c>
      <c r="Q58" s="75" t="str">
        <f t="shared" si="5"/>
        <v xml:space="preserve"> </v>
      </c>
      <c r="R58" s="75" t="str">
        <f t="shared" si="5"/>
        <v xml:space="preserve"> </v>
      </c>
      <c r="S58" s="75" t="str">
        <f t="shared" si="5"/>
        <v xml:space="preserve"> </v>
      </c>
      <c r="T58" s="75" t="str">
        <f t="shared" si="5"/>
        <v xml:space="preserve"> </v>
      </c>
      <c r="U58" s="75" t="str">
        <f t="shared" si="5"/>
        <v xml:space="preserve"> </v>
      </c>
      <c r="V58" s="75" t="str">
        <f t="shared" si="5"/>
        <v xml:space="preserve"> </v>
      </c>
      <c r="W58" s="75" t="str">
        <f t="shared" si="5"/>
        <v xml:space="preserve"> </v>
      </c>
      <c r="X58" s="75" t="str">
        <f t="shared" si="5"/>
        <v xml:space="preserve"> </v>
      </c>
      <c r="Y58" s="75" t="str">
        <f t="shared" si="5"/>
        <v xml:space="preserve"> </v>
      </c>
      <c r="Z58" s="78"/>
      <c r="AA58" s="5"/>
    </row>
    <row r="59" spans="1:56" s="103" customFormat="1" ht="30" customHeight="1">
      <c r="A59" s="480" t="s">
        <v>31</v>
      </c>
      <c r="B59" s="480"/>
      <c r="C59" s="480"/>
      <c r="D59" s="480"/>
      <c r="E59" s="480"/>
      <c r="F59" s="101">
        <f t="shared" ref="F59:Y59" si="6">IF(COUNTBLANK(F6:F56)=ROWS(F6:F56)," ",AVERAGE(F6:F56))</f>
        <v>7.5098039215686274</v>
      </c>
      <c r="G59" s="101">
        <f t="shared" si="6"/>
        <v>6.4705882352941178</v>
      </c>
      <c r="H59" s="101">
        <f t="shared" si="6"/>
        <v>5.1764705882352944</v>
      </c>
      <c r="I59" s="101">
        <f t="shared" si="6"/>
        <v>9.1764705882352935</v>
      </c>
      <c r="J59" s="101">
        <f t="shared" si="6"/>
        <v>15</v>
      </c>
      <c r="K59" s="101">
        <f t="shared" si="6"/>
        <v>7</v>
      </c>
      <c r="L59" s="101">
        <f t="shared" si="6"/>
        <v>6.2941176470588234</v>
      </c>
      <c r="M59" s="101">
        <f t="shared" si="6"/>
        <v>10</v>
      </c>
      <c r="N59" s="101" t="str">
        <f t="shared" si="6"/>
        <v xml:space="preserve"> </v>
      </c>
      <c r="O59" s="101" t="str">
        <f t="shared" si="6"/>
        <v xml:space="preserve"> </v>
      </c>
      <c r="P59" s="101" t="str">
        <f t="shared" si="6"/>
        <v xml:space="preserve"> </v>
      </c>
      <c r="Q59" s="101" t="str">
        <f t="shared" si="6"/>
        <v xml:space="preserve"> </v>
      </c>
      <c r="R59" s="101" t="str">
        <f t="shared" si="6"/>
        <v xml:space="preserve"> </v>
      </c>
      <c r="S59" s="101" t="str">
        <f t="shared" si="6"/>
        <v xml:space="preserve"> </v>
      </c>
      <c r="T59" s="101" t="str">
        <f t="shared" si="6"/>
        <v xml:space="preserve"> </v>
      </c>
      <c r="U59" s="101" t="str">
        <f t="shared" si="6"/>
        <v xml:space="preserve"> </v>
      </c>
      <c r="V59" s="101" t="str">
        <f t="shared" si="6"/>
        <v xml:space="preserve"> </v>
      </c>
      <c r="W59" s="101" t="str">
        <f t="shared" si="6"/>
        <v xml:space="preserve"> </v>
      </c>
      <c r="X59" s="101" t="str">
        <f t="shared" si="6"/>
        <v xml:space="preserve"> </v>
      </c>
      <c r="Y59" s="101" t="str">
        <f t="shared" si="6"/>
        <v xml:space="preserve"> </v>
      </c>
      <c r="Z59" s="104">
        <f>IF(COUNTIF(Z6:Z56," ")=ROWS(Z6:Z56)," ",AVERAGE(Z6:Z56))</f>
        <v>66.627450980392155</v>
      </c>
      <c r="AA59" s="102"/>
      <c r="AQ59" s="193"/>
      <c r="AR59" s="193"/>
      <c r="AS59" s="193"/>
      <c r="AT59" s="193"/>
      <c r="AU59" s="193"/>
      <c r="AV59" s="193"/>
      <c r="AW59" s="193"/>
      <c r="AX59" s="193"/>
      <c r="AY59" s="193"/>
      <c r="AZ59" s="191"/>
      <c r="BA59" s="191"/>
      <c r="BB59" s="191"/>
      <c r="BC59" s="191"/>
      <c r="BD59" s="191"/>
    </row>
    <row r="60" spans="1:56" ht="27" customHeight="1">
      <c r="A60" s="454" t="s">
        <v>19</v>
      </c>
      <c r="B60" s="454"/>
      <c r="C60" s="454"/>
      <c r="D60" s="454"/>
      <c r="E60" s="454"/>
      <c r="F60" s="184">
        <f>IF(COUNTBLANK(F6:F56)=ROWS(F6:F56)," ",IF(COUNTIF(F6:F56,F4)=0,"YOK",COUNTIF(F6:F56,F4)))</f>
        <v>33</v>
      </c>
      <c r="G60" s="184">
        <f t="shared" ref="G60:Y60" si="7">IF(COUNTBLANK(G6:G56)=ROWS(G6:G56)," ",IF(COUNTIF(G6:G56,G4)=0,"YOK",COUNTIF(G6:G56,G4)))</f>
        <v>23</v>
      </c>
      <c r="H60" s="184">
        <f t="shared" si="7"/>
        <v>6</v>
      </c>
      <c r="I60" s="184">
        <f t="shared" si="7"/>
        <v>43</v>
      </c>
      <c r="J60" s="184">
        <f t="shared" si="7"/>
        <v>51</v>
      </c>
      <c r="K60" s="184">
        <f t="shared" si="7"/>
        <v>3</v>
      </c>
      <c r="L60" s="184">
        <f t="shared" si="7"/>
        <v>3</v>
      </c>
      <c r="M60" s="184" t="str">
        <f t="shared" si="7"/>
        <v>YOK</v>
      </c>
      <c r="N60" s="184" t="str">
        <f t="shared" si="7"/>
        <v xml:space="preserve"> </v>
      </c>
      <c r="O60" s="184" t="str">
        <f t="shared" si="7"/>
        <v xml:space="preserve"> </v>
      </c>
      <c r="P60" s="184" t="str">
        <f t="shared" si="7"/>
        <v xml:space="preserve"> </v>
      </c>
      <c r="Q60" s="184" t="str">
        <f t="shared" si="7"/>
        <v xml:space="preserve"> </v>
      </c>
      <c r="R60" s="184" t="str">
        <f t="shared" si="7"/>
        <v xml:space="preserve"> </v>
      </c>
      <c r="S60" s="184" t="str">
        <f t="shared" si="7"/>
        <v xml:space="preserve"> </v>
      </c>
      <c r="T60" s="184" t="str">
        <f t="shared" si="7"/>
        <v xml:space="preserve"> </v>
      </c>
      <c r="U60" s="184" t="str">
        <f t="shared" si="7"/>
        <v xml:space="preserve"> </v>
      </c>
      <c r="V60" s="184" t="str">
        <f t="shared" si="7"/>
        <v xml:space="preserve"> </v>
      </c>
      <c r="W60" s="184" t="str">
        <f t="shared" si="7"/>
        <v xml:space="preserve"> </v>
      </c>
      <c r="X60" s="184" t="str">
        <f t="shared" si="7"/>
        <v xml:space="preserve"> </v>
      </c>
      <c r="Y60" s="184" t="str">
        <f t="shared" si="7"/>
        <v xml:space="preserve"> </v>
      </c>
      <c r="Z60" s="185"/>
      <c r="AA60" s="186"/>
    </row>
    <row r="61" spans="1:56" ht="39" customHeight="1">
      <c r="A61" s="454" t="s">
        <v>21</v>
      </c>
      <c r="B61" s="454"/>
      <c r="C61" s="454"/>
      <c r="D61" s="454"/>
      <c r="E61" s="454"/>
      <c r="F61" s="76">
        <f t="shared" ref="F61:Y61" si="8">IF(COUNTBLANK(F6:F56)=ROWS(F6:F56)," ",IF(F60="YOK",0,100*F60/COUNTA(F6:F56)))</f>
        <v>64.705882352941174</v>
      </c>
      <c r="G61" s="76">
        <f t="shared" si="8"/>
        <v>45.098039215686278</v>
      </c>
      <c r="H61" s="76">
        <f t="shared" si="8"/>
        <v>11.764705882352942</v>
      </c>
      <c r="I61" s="76">
        <f t="shared" si="8"/>
        <v>84.313725490196077</v>
      </c>
      <c r="J61" s="76">
        <f>IF(COUNTBLANK(J6:J56)=ROWS(J6:J56)," ",IF(J60="YOK",0,100*J60/COUNTA(J6:J56)))</f>
        <v>100</v>
      </c>
      <c r="K61" s="76">
        <f t="shared" si="8"/>
        <v>5.882352941176471</v>
      </c>
      <c r="L61" s="76">
        <f t="shared" si="8"/>
        <v>5.882352941176471</v>
      </c>
      <c r="M61" s="76">
        <f t="shared" si="8"/>
        <v>0</v>
      </c>
      <c r="N61" s="76" t="str">
        <f t="shared" si="8"/>
        <v xml:space="preserve"> </v>
      </c>
      <c r="O61" s="76" t="str">
        <f t="shared" si="8"/>
        <v xml:space="preserve"> </v>
      </c>
      <c r="P61" s="76" t="str">
        <f t="shared" si="8"/>
        <v xml:space="preserve"> </v>
      </c>
      <c r="Q61" s="76" t="str">
        <f t="shared" si="8"/>
        <v xml:space="preserve"> </v>
      </c>
      <c r="R61" s="76" t="str">
        <f t="shared" si="8"/>
        <v xml:space="preserve"> </v>
      </c>
      <c r="S61" s="76" t="str">
        <f t="shared" si="8"/>
        <v xml:space="preserve"> </v>
      </c>
      <c r="T61" s="76" t="str">
        <f t="shared" si="8"/>
        <v xml:space="preserve"> </v>
      </c>
      <c r="U61" s="76" t="str">
        <f t="shared" si="8"/>
        <v xml:space="preserve"> </v>
      </c>
      <c r="V61" s="76" t="str">
        <f t="shared" si="8"/>
        <v xml:space="preserve"> </v>
      </c>
      <c r="W61" s="76" t="str">
        <f t="shared" si="8"/>
        <v xml:space="preserve"> </v>
      </c>
      <c r="X61" s="76" t="str">
        <f t="shared" si="8"/>
        <v xml:space="preserve"> </v>
      </c>
      <c r="Y61" s="76" t="str">
        <f t="shared" si="8"/>
        <v xml:space="preserve"> </v>
      </c>
      <c r="Z61" s="451"/>
      <c r="AA61" s="416"/>
    </row>
    <row r="62" spans="1:56" ht="14.25" customHeight="1">
      <c r="A62" s="454"/>
      <c r="B62" s="454"/>
      <c r="C62" s="454"/>
      <c r="D62" s="454"/>
      <c r="E62" s="454"/>
      <c r="F62" s="77" t="str">
        <f>IF(F61&lt;&gt;" ","%"," ")</f>
        <v>%</v>
      </c>
      <c r="G62" s="77" t="str">
        <f t="shared" ref="G62:Y62" si="9">IF(G61&lt;&gt;" ","%"," ")</f>
        <v>%</v>
      </c>
      <c r="H62" s="77" t="str">
        <f t="shared" si="9"/>
        <v>%</v>
      </c>
      <c r="I62" s="77" t="str">
        <f t="shared" si="9"/>
        <v>%</v>
      </c>
      <c r="J62" s="77" t="str">
        <f t="shared" si="9"/>
        <v>%</v>
      </c>
      <c r="K62" s="77" t="str">
        <f t="shared" si="9"/>
        <v>%</v>
      </c>
      <c r="L62" s="77" t="str">
        <f t="shared" si="9"/>
        <v>%</v>
      </c>
      <c r="M62" s="77" t="str">
        <f t="shared" si="9"/>
        <v>%</v>
      </c>
      <c r="N62" s="77" t="str">
        <f t="shared" si="9"/>
        <v xml:space="preserve"> </v>
      </c>
      <c r="O62" s="77" t="str">
        <f t="shared" si="9"/>
        <v xml:space="preserve"> </v>
      </c>
      <c r="P62" s="77" t="str">
        <f t="shared" si="9"/>
        <v xml:space="preserve"> </v>
      </c>
      <c r="Q62" s="77" t="str">
        <f t="shared" si="9"/>
        <v xml:space="preserve"> </v>
      </c>
      <c r="R62" s="77" t="str">
        <f t="shared" si="9"/>
        <v xml:space="preserve"> </v>
      </c>
      <c r="S62" s="77" t="str">
        <f t="shared" si="9"/>
        <v xml:space="preserve"> </v>
      </c>
      <c r="T62" s="77" t="str">
        <f t="shared" si="9"/>
        <v xml:space="preserve"> </v>
      </c>
      <c r="U62" s="77" t="str">
        <f t="shared" si="9"/>
        <v xml:space="preserve"> </v>
      </c>
      <c r="V62" s="77" t="str">
        <f t="shared" si="9"/>
        <v xml:space="preserve"> </v>
      </c>
      <c r="W62" s="77" t="str">
        <f t="shared" si="9"/>
        <v xml:space="preserve"> </v>
      </c>
      <c r="X62" s="77" t="str">
        <f t="shared" si="9"/>
        <v xml:space="preserve"> </v>
      </c>
      <c r="Y62" s="77" t="str">
        <f t="shared" si="9"/>
        <v xml:space="preserve"> </v>
      </c>
      <c r="Z62" s="451"/>
      <c r="AA62" s="416"/>
    </row>
    <row r="63" spans="1:56" ht="29.25" customHeight="1">
      <c r="A63" s="454" t="s">
        <v>20</v>
      </c>
      <c r="B63" s="454"/>
      <c r="C63" s="454"/>
      <c r="D63" s="454"/>
      <c r="E63" s="454"/>
      <c r="F63" s="184">
        <f t="shared" ref="F63:Y63" si="10">IF(COUNTBLANK(F6:F56)=ROWS(F6:F56)," ",IF(COUNTIF(F6:F56,0)=0,"YOK",COUNTIF(F6:F56,0)))</f>
        <v>1</v>
      </c>
      <c r="G63" s="184">
        <f t="shared" si="10"/>
        <v>2</v>
      </c>
      <c r="H63" s="184">
        <f t="shared" si="10"/>
        <v>3</v>
      </c>
      <c r="I63" s="184" t="str">
        <f t="shared" si="10"/>
        <v>YOK</v>
      </c>
      <c r="J63" s="184" t="str">
        <f t="shared" si="10"/>
        <v>YOK</v>
      </c>
      <c r="K63" s="184">
        <f t="shared" si="10"/>
        <v>3</v>
      </c>
      <c r="L63" s="184">
        <f t="shared" si="10"/>
        <v>3</v>
      </c>
      <c r="M63" s="184" t="str">
        <f t="shared" si="10"/>
        <v>YOK</v>
      </c>
      <c r="N63" s="184" t="str">
        <f t="shared" si="10"/>
        <v xml:space="preserve"> </v>
      </c>
      <c r="O63" s="184" t="str">
        <f t="shared" si="10"/>
        <v xml:space="preserve"> </v>
      </c>
      <c r="P63" s="184" t="str">
        <f t="shared" si="10"/>
        <v xml:space="preserve"> </v>
      </c>
      <c r="Q63" s="184" t="str">
        <f t="shared" si="10"/>
        <v xml:space="preserve"> </v>
      </c>
      <c r="R63" s="184" t="str">
        <f t="shared" si="10"/>
        <v xml:space="preserve"> </v>
      </c>
      <c r="S63" s="184" t="str">
        <f t="shared" si="10"/>
        <v xml:space="preserve"> </v>
      </c>
      <c r="T63" s="184" t="str">
        <f t="shared" si="10"/>
        <v xml:space="preserve"> </v>
      </c>
      <c r="U63" s="184" t="str">
        <f t="shared" si="10"/>
        <v xml:space="preserve"> </v>
      </c>
      <c r="V63" s="184" t="str">
        <f t="shared" si="10"/>
        <v xml:space="preserve"> </v>
      </c>
      <c r="W63" s="184" t="str">
        <f t="shared" si="10"/>
        <v xml:space="preserve"> </v>
      </c>
      <c r="X63" s="184" t="str">
        <f t="shared" si="10"/>
        <v xml:space="preserve"> </v>
      </c>
      <c r="Y63" s="184" t="str">
        <f t="shared" si="10"/>
        <v xml:space="preserve"> </v>
      </c>
      <c r="Z63" s="185"/>
      <c r="AA63" s="186"/>
    </row>
    <row r="64" spans="1:56" ht="28.5" customHeight="1">
      <c r="A64" s="454" t="s">
        <v>22</v>
      </c>
      <c r="B64" s="454"/>
      <c r="C64" s="454"/>
      <c r="D64" s="454"/>
      <c r="E64" s="454"/>
      <c r="F64" s="76">
        <f t="shared" ref="F64:Y64" si="11">IF(COUNTBLANK(F6:F56)=ROWS(F6:F56)," ",IF(F63="YOK",0,100*F63/COUNTA(F6:F56)))</f>
        <v>1.9607843137254901</v>
      </c>
      <c r="G64" s="76">
        <f t="shared" si="11"/>
        <v>3.9215686274509802</v>
      </c>
      <c r="H64" s="76">
        <f t="shared" si="11"/>
        <v>5.882352941176471</v>
      </c>
      <c r="I64" s="76">
        <f t="shared" si="11"/>
        <v>0</v>
      </c>
      <c r="J64" s="76">
        <f t="shared" si="11"/>
        <v>0</v>
      </c>
      <c r="K64" s="76">
        <f t="shared" si="11"/>
        <v>5.882352941176471</v>
      </c>
      <c r="L64" s="76">
        <f t="shared" si="11"/>
        <v>5.882352941176471</v>
      </c>
      <c r="M64" s="76">
        <f t="shared" si="11"/>
        <v>0</v>
      </c>
      <c r="N64" s="76" t="str">
        <f t="shared" si="11"/>
        <v xml:space="preserve"> </v>
      </c>
      <c r="O64" s="76" t="str">
        <f t="shared" si="11"/>
        <v xml:space="preserve"> </v>
      </c>
      <c r="P64" s="76" t="str">
        <f t="shared" si="11"/>
        <v xml:space="preserve"> </v>
      </c>
      <c r="Q64" s="76" t="str">
        <f t="shared" si="11"/>
        <v xml:space="preserve"> </v>
      </c>
      <c r="R64" s="76" t="str">
        <f t="shared" si="11"/>
        <v xml:space="preserve"> </v>
      </c>
      <c r="S64" s="76" t="str">
        <f t="shared" si="11"/>
        <v xml:space="preserve"> </v>
      </c>
      <c r="T64" s="76" t="str">
        <f t="shared" si="11"/>
        <v xml:space="preserve"> </v>
      </c>
      <c r="U64" s="76" t="str">
        <f t="shared" si="11"/>
        <v xml:space="preserve"> </v>
      </c>
      <c r="V64" s="76" t="str">
        <f t="shared" si="11"/>
        <v xml:space="preserve"> </v>
      </c>
      <c r="W64" s="76" t="str">
        <f t="shared" si="11"/>
        <v xml:space="preserve"> </v>
      </c>
      <c r="X64" s="76" t="str">
        <f t="shared" si="11"/>
        <v xml:space="preserve"> </v>
      </c>
      <c r="Y64" s="76" t="str">
        <f t="shared" si="11"/>
        <v xml:space="preserve"> </v>
      </c>
      <c r="Z64" s="451"/>
      <c r="AA64" s="416"/>
    </row>
    <row r="65" spans="1:56" ht="12.75" customHeight="1">
      <c r="A65" s="468"/>
      <c r="B65" s="468"/>
      <c r="C65" s="468"/>
      <c r="D65" s="468"/>
      <c r="E65" s="468"/>
      <c r="F65" s="178" t="str">
        <f>IF(F64&lt;&gt;" ","%"," ")</f>
        <v>%</v>
      </c>
      <c r="G65" s="178" t="str">
        <f t="shared" ref="G65:Y65" si="12">IF(G64&lt;&gt;" ","%"," ")</f>
        <v>%</v>
      </c>
      <c r="H65" s="178" t="str">
        <f t="shared" si="12"/>
        <v>%</v>
      </c>
      <c r="I65" s="178" t="str">
        <f t="shared" si="12"/>
        <v>%</v>
      </c>
      <c r="J65" s="178" t="str">
        <f t="shared" si="12"/>
        <v>%</v>
      </c>
      <c r="K65" s="178" t="str">
        <f t="shared" si="12"/>
        <v>%</v>
      </c>
      <c r="L65" s="178" t="str">
        <f t="shared" si="12"/>
        <v>%</v>
      </c>
      <c r="M65" s="178" t="str">
        <f t="shared" si="12"/>
        <v>%</v>
      </c>
      <c r="N65" s="178" t="str">
        <f t="shared" si="12"/>
        <v xml:space="preserve"> </v>
      </c>
      <c r="O65" s="178" t="str">
        <f t="shared" si="12"/>
        <v xml:space="preserve"> </v>
      </c>
      <c r="P65" s="178" t="str">
        <f t="shared" si="12"/>
        <v xml:space="preserve"> </v>
      </c>
      <c r="Q65" s="178" t="str">
        <f t="shared" si="12"/>
        <v xml:space="preserve"> </v>
      </c>
      <c r="R65" s="178" t="str">
        <f t="shared" si="12"/>
        <v xml:space="preserve"> </v>
      </c>
      <c r="S65" s="178" t="str">
        <f t="shared" si="12"/>
        <v xml:space="preserve"> </v>
      </c>
      <c r="T65" s="178" t="str">
        <f t="shared" si="12"/>
        <v xml:space="preserve"> </v>
      </c>
      <c r="U65" s="178" t="str">
        <f t="shared" si="12"/>
        <v xml:space="preserve"> </v>
      </c>
      <c r="V65" s="178" t="str">
        <f t="shared" si="12"/>
        <v xml:space="preserve"> </v>
      </c>
      <c r="W65" s="178" t="str">
        <f t="shared" si="12"/>
        <v xml:space="preserve"> </v>
      </c>
      <c r="X65" s="178" t="str">
        <f t="shared" si="12"/>
        <v xml:space="preserve"> </v>
      </c>
      <c r="Y65" s="178" t="str">
        <f t="shared" si="12"/>
        <v xml:space="preserve"> </v>
      </c>
      <c r="Z65" s="452"/>
      <c r="AA65" s="417"/>
    </row>
    <row r="66" spans="1:56" ht="34.5" customHeight="1">
      <c r="A66" s="460" t="s">
        <v>16</v>
      </c>
      <c r="B66" s="460"/>
      <c r="C66" s="460"/>
      <c r="D66" s="460"/>
      <c r="E66" s="460"/>
      <c r="F66" s="182">
        <f>IF(F4=" "," ",IF(COUNTBLANK(F6:F56)=ROWS(F6:F56)," ",F59*100/F4))</f>
        <v>75.098039215686271</v>
      </c>
      <c r="G66" s="182">
        <f t="shared" ref="G66:Y66" si="13">IF(G4=" "," ",IF(COUNTBLANK(G6:G56)=ROWS(G6:G56)," ",G59*100/G4))</f>
        <v>64.705882352941188</v>
      </c>
      <c r="H66" s="182">
        <f t="shared" si="13"/>
        <v>51.764705882352942</v>
      </c>
      <c r="I66" s="182">
        <f t="shared" si="13"/>
        <v>91.764705882352942</v>
      </c>
      <c r="J66" s="182">
        <f t="shared" si="13"/>
        <v>100</v>
      </c>
      <c r="K66" s="182">
        <f t="shared" si="13"/>
        <v>46.666666666666664</v>
      </c>
      <c r="L66" s="182">
        <f t="shared" si="13"/>
        <v>41.96078431372549</v>
      </c>
      <c r="M66" s="182">
        <f t="shared" si="13"/>
        <v>66.666666666666671</v>
      </c>
      <c r="N66" s="182" t="str">
        <f t="shared" si="13"/>
        <v xml:space="preserve"> </v>
      </c>
      <c r="O66" s="182" t="str">
        <f t="shared" si="13"/>
        <v xml:space="preserve"> </v>
      </c>
      <c r="P66" s="182" t="str">
        <f t="shared" si="13"/>
        <v xml:space="preserve"> </v>
      </c>
      <c r="Q66" s="182" t="str">
        <f t="shared" si="13"/>
        <v xml:space="preserve"> </v>
      </c>
      <c r="R66" s="182" t="str">
        <f t="shared" si="13"/>
        <v xml:space="preserve"> </v>
      </c>
      <c r="S66" s="182" t="str">
        <f t="shared" si="13"/>
        <v xml:space="preserve"> </v>
      </c>
      <c r="T66" s="182" t="str">
        <f t="shared" si="13"/>
        <v xml:space="preserve"> </v>
      </c>
      <c r="U66" s="182" t="str">
        <f t="shared" si="13"/>
        <v xml:space="preserve"> </v>
      </c>
      <c r="V66" s="182" t="str">
        <f t="shared" si="13"/>
        <v xml:space="preserve"> </v>
      </c>
      <c r="W66" s="182" t="str">
        <f t="shared" si="13"/>
        <v xml:space="preserve"> </v>
      </c>
      <c r="X66" s="182" t="str">
        <f t="shared" si="13"/>
        <v xml:space="preserve"> </v>
      </c>
      <c r="Y66" s="182" t="str">
        <f t="shared" si="13"/>
        <v xml:space="preserve"> </v>
      </c>
      <c r="Z66" s="424"/>
      <c r="AA66" s="425"/>
    </row>
    <row r="67" spans="1:56" ht="30" customHeight="1">
      <c r="A67" s="460"/>
      <c r="B67" s="460"/>
      <c r="C67" s="460"/>
      <c r="D67" s="460"/>
      <c r="E67" s="460"/>
      <c r="F67" s="183" t="str">
        <f>IF(F66&lt;&gt;" ","%"," ")</f>
        <v>%</v>
      </c>
      <c r="G67" s="183" t="str">
        <f t="shared" ref="G67:Y67" si="14">IF(G66&lt;&gt;" ","%"," ")</f>
        <v>%</v>
      </c>
      <c r="H67" s="183" t="str">
        <f t="shared" si="14"/>
        <v>%</v>
      </c>
      <c r="I67" s="183" t="str">
        <f t="shared" si="14"/>
        <v>%</v>
      </c>
      <c r="J67" s="183" t="str">
        <f t="shared" si="14"/>
        <v>%</v>
      </c>
      <c r="K67" s="183" t="str">
        <f t="shared" si="14"/>
        <v>%</v>
      </c>
      <c r="L67" s="183" t="str">
        <f t="shared" si="14"/>
        <v>%</v>
      </c>
      <c r="M67" s="183" t="str">
        <f t="shared" si="14"/>
        <v>%</v>
      </c>
      <c r="N67" s="183" t="str">
        <f t="shared" si="14"/>
        <v xml:space="preserve"> </v>
      </c>
      <c r="O67" s="183" t="str">
        <f t="shared" si="14"/>
        <v xml:space="preserve"> </v>
      </c>
      <c r="P67" s="182" t="str">
        <f t="shared" si="14"/>
        <v xml:space="preserve"> </v>
      </c>
      <c r="Q67" s="182" t="str">
        <f t="shared" si="14"/>
        <v xml:space="preserve"> </v>
      </c>
      <c r="R67" s="182" t="str">
        <f t="shared" si="14"/>
        <v xml:space="preserve"> </v>
      </c>
      <c r="S67" s="182" t="str">
        <f t="shared" si="14"/>
        <v xml:space="preserve"> </v>
      </c>
      <c r="T67" s="182" t="str">
        <f t="shared" si="14"/>
        <v xml:space="preserve"> </v>
      </c>
      <c r="U67" s="182" t="str">
        <f t="shared" si="14"/>
        <v xml:space="preserve"> </v>
      </c>
      <c r="V67" s="182" t="str">
        <f t="shared" si="14"/>
        <v xml:space="preserve"> </v>
      </c>
      <c r="W67" s="182" t="str">
        <f t="shared" si="14"/>
        <v xml:space="preserve"> </v>
      </c>
      <c r="X67" s="182" t="str">
        <f t="shared" si="14"/>
        <v xml:space="preserve"> </v>
      </c>
      <c r="Y67" s="182" t="str">
        <f t="shared" si="14"/>
        <v xml:space="preserve"> </v>
      </c>
      <c r="Z67" s="424"/>
      <c r="AA67" s="425"/>
    </row>
    <row r="68" spans="1:56" s="181" customFormat="1" ht="18" customHeight="1">
      <c r="A68" s="179"/>
      <c r="B68" s="179"/>
      <c r="C68" s="179"/>
      <c r="D68" s="179"/>
      <c r="E68" s="179"/>
      <c r="F68" s="180"/>
      <c r="G68" s="180"/>
      <c r="H68" s="180"/>
      <c r="I68" s="180"/>
      <c r="J68" s="180"/>
      <c r="K68" s="180"/>
      <c r="L68" s="180"/>
      <c r="M68" s="180"/>
      <c r="N68" s="180"/>
      <c r="O68" s="180"/>
      <c r="P68" s="180"/>
      <c r="Q68" s="180"/>
      <c r="R68" s="180"/>
      <c r="S68" s="180"/>
      <c r="T68" s="180"/>
      <c r="U68" s="180"/>
      <c r="V68" s="180"/>
      <c r="W68" s="180"/>
      <c r="X68" s="180"/>
      <c r="Y68" s="180"/>
      <c r="Z68" s="180"/>
      <c r="AA68" s="180"/>
      <c r="AB68" s="180"/>
      <c r="AC68" s="180"/>
      <c r="AD68" s="180"/>
      <c r="AE68" s="180"/>
      <c r="AF68" s="180"/>
      <c r="AG68" s="180"/>
      <c r="AH68" s="180"/>
      <c r="AI68" s="180"/>
      <c r="AJ68" s="180"/>
      <c r="AK68" s="180"/>
      <c r="AL68" s="180"/>
      <c r="AM68" s="180"/>
      <c r="AN68" s="180"/>
      <c r="AO68" s="180"/>
      <c r="AP68" s="180"/>
      <c r="AQ68" s="194"/>
      <c r="AR68" s="194"/>
      <c r="AS68" s="194"/>
      <c r="AT68" s="194"/>
      <c r="AU68" s="194"/>
      <c r="AV68" s="194"/>
      <c r="AW68" s="194"/>
      <c r="AX68" s="194"/>
      <c r="AY68" s="194"/>
      <c r="AZ68" s="69"/>
      <c r="BA68" s="69"/>
      <c r="BB68" s="69"/>
      <c r="BC68" s="69"/>
      <c r="BD68" s="69"/>
    </row>
    <row r="69" spans="1:56">
      <c r="A69" s="26"/>
      <c r="B69" s="26"/>
      <c r="C69" s="26"/>
      <c r="D69" s="26"/>
      <c r="E69" s="26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</row>
    <row r="70" spans="1:56" ht="9.75" customHeight="1">
      <c r="A70" s="26"/>
      <c r="B70" s="26"/>
      <c r="C70" s="26"/>
      <c r="D70" s="26"/>
      <c r="E70" s="26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</row>
    <row r="71" spans="1:56" ht="9.75" customHeight="1">
      <c r="A71" s="26"/>
      <c r="B71" s="26"/>
      <c r="C71" s="26"/>
      <c r="D71" s="26"/>
      <c r="E71" s="26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</row>
    <row r="72" spans="1:56" ht="9.75" customHeight="1">
      <c r="A72" s="26"/>
      <c r="B72" s="26"/>
      <c r="C72" s="26"/>
      <c r="D72" s="26"/>
      <c r="E72" s="26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</row>
    <row r="73" spans="1:56" ht="9.75" customHeight="1">
      <c r="A73" s="26"/>
      <c r="B73" s="26"/>
      <c r="C73" s="26"/>
      <c r="D73" s="26"/>
      <c r="E73" s="26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</row>
    <row r="74" spans="1:56" ht="9.75" customHeight="1">
      <c r="A74" s="26"/>
      <c r="B74" s="26"/>
      <c r="C74" s="26"/>
      <c r="D74" s="26"/>
      <c r="E74" s="26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</row>
    <row r="75" spans="1:56" ht="9.75" customHeight="1">
      <c r="A75" s="26"/>
      <c r="B75" s="26"/>
      <c r="C75" s="26"/>
      <c r="D75" s="26"/>
      <c r="E75" s="26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</row>
    <row r="76" spans="1:56" ht="9.75" customHeight="1">
      <c r="A76" s="26"/>
      <c r="B76" s="26"/>
      <c r="C76" s="26"/>
      <c r="D76" s="26"/>
      <c r="E76" s="26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</row>
    <row r="77" spans="1:56" ht="9.75" customHeight="1">
      <c r="A77" s="26"/>
      <c r="B77" s="26"/>
      <c r="C77" s="26"/>
      <c r="D77" s="26"/>
      <c r="E77" s="26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</row>
    <row r="78" spans="1:56" ht="9.75" customHeight="1">
      <c r="A78" s="26"/>
      <c r="B78" s="26"/>
      <c r="C78" s="26"/>
      <c r="D78" s="26"/>
      <c r="E78" s="26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</row>
    <row r="79" spans="1:56" ht="9.75" customHeight="1">
      <c r="A79" s="29"/>
      <c r="B79" s="29"/>
      <c r="C79" s="29"/>
      <c r="D79" s="29"/>
      <c r="E79" s="29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</row>
    <row r="80" spans="1:56" ht="22.5" customHeight="1">
      <c r="A80" s="29"/>
      <c r="B80" s="29"/>
      <c r="C80" s="29"/>
      <c r="D80" s="29"/>
      <c r="E80" s="29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</row>
    <row r="81" spans="1:42" ht="21" customHeight="1">
      <c r="A81" s="29"/>
      <c r="B81" s="29"/>
      <c r="C81" s="29"/>
      <c r="D81" s="29"/>
      <c r="E81" s="29"/>
      <c r="F81" s="30"/>
      <c r="G81" s="30"/>
      <c r="H81" s="30"/>
      <c r="I81" s="30"/>
      <c r="J81" s="30"/>
      <c r="K81" s="30"/>
      <c r="L81" s="429" t="s">
        <v>40</v>
      </c>
      <c r="M81" s="430"/>
      <c r="N81" s="430"/>
      <c r="O81" s="430"/>
      <c r="P81" s="430"/>
      <c r="Q81" s="430"/>
      <c r="R81" s="430"/>
      <c r="S81" s="430"/>
      <c r="T81" s="430"/>
      <c r="U81" s="430"/>
      <c r="V81" s="430"/>
      <c r="W81" s="430"/>
      <c r="X81" s="430"/>
      <c r="Y81" s="430"/>
      <c r="Z81" s="430"/>
      <c r="AA81" s="430"/>
      <c r="AB81" s="430"/>
      <c r="AC81" s="430"/>
      <c r="AD81" s="430"/>
      <c r="AE81" s="430"/>
      <c r="AF81" s="430"/>
      <c r="AG81" s="431" t="s">
        <v>38</v>
      </c>
      <c r="AH81" s="431"/>
      <c r="AI81" s="431"/>
      <c r="AJ81" s="431"/>
      <c r="AK81" s="431"/>
      <c r="AL81" s="431"/>
      <c r="AM81" s="431"/>
      <c r="AN81" s="431"/>
      <c r="AO81" s="431"/>
      <c r="AP81" s="431"/>
    </row>
    <row r="82" spans="1:42" ht="12" customHeight="1">
      <c r="A82" s="457" t="s">
        <v>41</v>
      </c>
      <c r="B82" s="458"/>
      <c r="C82" s="458"/>
      <c r="D82" s="458"/>
      <c r="E82" s="458"/>
      <c r="F82" s="458"/>
      <c r="G82" s="458"/>
      <c r="H82" s="458"/>
      <c r="I82" s="458"/>
      <c r="J82" s="458"/>
      <c r="K82" s="459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</row>
    <row r="83" spans="1:42" ht="14.1" customHeight="1">
      <c r="A83" s="456" t="s">
        <v>24</v>
      </c>
      <c r="B83" s="456"/>
      <c r="C83" s="456"/>
      <c r="D83" s="96" t="s">
        <v>53</v>
      </c>
      <c r="E83" s="150">
        <f>IF(COUNTIF(AA6:AA56," ")=ROWS(AA6:AA56)," ",COUNTIF(AA6:AA56,"Pekiyi"))</f>
        <v>4</v>
      </c>
      <c r="F83" s="453" t="str">
        <f t="shared" ref="F83:F88" si="15">IF(E83&lt;&gt;" ","KİŞİ"," ")</f>
        <v>KİŞİ</v>
      </c>
      <c r="G83" s="453"/>
      <c r="H83" s="79" t="str">
        <f>IF(E83=" "," ","%")</f>
        <v>%</v>
      </c>
      <c r="I83" s="461">
        <f>IF(E83=" "," ",100*E83/E88)</f>
        <v>7.8431372549019605</v>
      </c>
      <c r="J83" s="461"/>
      <c r="K83" s="462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</row>
    <row r="84" spans="1:42" ht="14.1" customHeight="1">
      <c r="A84" s="456" t="s">
        <v>58</v>
      </c>
      <c r="B84" s="456"/>
      <c r="C84" s="456"/>
      <c r="D84" s="96" t="s">
        <v>54</v>
      </c>
      <c r="E84" s="150">
        <f>IF(COUNTIF(AA6:AA56," ")=ROWS(AA6:AA56)," ",COUNTIF(AA6:AA56,"İyi"))</f>
        <v>18</v>
      </c>
      <c r="F84" s="453" t="str">
        <f t="shared" si="15"/>
        <v>KİŞİ</v>
      </c>
      <c r="G84" s="453"/>
      <c r="H84" s="79" t="str">
        <f>IF(E83=" "," ","%")</f>
        <v>%</v>
      </c>
      <c r="I84" s="461">
        <f>IF(E84=" "," ",100*E84/E88)</f>
        <v>35.294117647058826</v>
      </c>
      <c r="J84" s="461"/>
      <c r="K84" s="462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441"/>
      <c r="AG84" s="441"/>
      <c r="AH84" s="441"/>
      <c r="AI84" s="441"/>
      <c r="AJ84" s="441"/>
      <c r="AK84" s="441"/>
      <c r="AL84" s="441"/>
      <c r="AM84" s="441"/>
      <c r="AN84" s="441"/>
      <c r="AO84" s="31"/>
      <c r="AP84" s="31"/>
    </row>
    <row r="85" spans="1:42" ht="14.1" customHeight="1">
      <c r="A85" s="456" t="s">
        <v>60</v>
      </c>
      <c r="B85" s="456"/>
      <c r="C85" s="456"/>
      <c r="D85" s="96" t="s">
        <v>55</v>
      </c>
      <c r="E85" s="150">
        <f>IF(COUNTIF(AA6:AA56," ")=ROWS(AA6:AA56)," ",COUNTIF(AA6:AA56,"Orta"))</f>
        <v>22</v>
      </c>
      <c r="F85" s="453" t="str">
        <f t="shared" si="15"/>
        <v>KİŞİ</v>
      </c>
      <c r="G85" s="453"/>
      <c r="H85" s="79" t="str">
        <f>IF(E83=" "," ","%")</f>
        <v>%</v>
      </c>
      <c r="I85" s="461">
        <f>IF(E85=" "," ",100*E85/E88)</f>
        <v>43.137254901960787</v>
      </c>
      <c r="J85" s="461"/>
      <c r="K85" s="462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</row>
    <row r="86" spans="1:42" ht="14.1" customHeight="1">
      <c r="A86" s="456" t="s">
        <v>147</v>
      </c>
      <c r="B86" s="456"/>
      <c r="C86" s="456"/>
      <c r="D86" s="96" t="s">
        <v>56</v>
      </c>
      <c r="E86" s="150">
        <f>IF(COUNTIF(AA6:AA56," ")=ROWS(AA6:AA56)," ",COUNTIF(AA6:AA56,"Geçer"))</f>
        <v>2</v>
      </c>
      <c r="F86" s="453" t="str">
        <f t="shared" si="15"/>
        <v>KİŞİ</v>
      </c>
      <c r="G86" s="453"/>
      <c r="H86" s="79" t="str">
        <f>IF(E83=" "," ","%")</f>
        <v>%</v>
      </c>
      <c r="I86" s="461">
        <f>IF(E86=" "," ",100*E86/E88)</f>
        <v>3.9215686274509802</v>
      </c>
      <c r="J86" s="461"/>
      <c r="K86" s="462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</row>
    <row r="87" spans="1:42" ht="14.1" customHeight="1">
      <c r="A87" s="456" t="s">
        <v>148</v>
      </c>
      <c r="B87" s="456"/>
      <c r="C87" s="456"/>
      <c r="D87" s="97" t="s">
        <v>57</v>
      </c>
      <c r="E87" s="150">
        <f>IF(COUNTIF(AA6:AA56," ")=ROWS(AA6:AA56)," ",COUNTIF(AA6:AA56,"Geçmez"))</f>
        <v>5</v>
      </c>
      <c r="F87" s="453" t="str">
        <f t="shared" si="15"/>
        <v>KİŞİ</v>
      </c>
      <c r="G87" s="453"/>
      <c r="H87" s="79" t="str">
        <f>IF(E83=" "," ","%")</f>
        <v>%</v>
      </c>
      <c r="I87" s="461">
        <f>IF(E87=" "," ",100*E87/E88)</f>
        <v>9.8039215686274517</v>
      </c>
      <c r="J87" s="461"/>
      <c r="K87" s="462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</row>
    <row r="88" spans="1:42" ht="14.1" customHeight="1">
      <c r="A88" s="450" t="s">
        <v>25</v>
      </c>
      <c r="B88" s="450"/>
      <c r="C88" s="450"/>
      <c r="D88" s="450"/>
      <c r="E88" s="150">
        <f>IF(SUM(E83:E87)=0," ",SUM(E83:E87))</f>
        <v>51</v>
      </c>
      <c r="F88" s="482" t="str">
        <f t="shared" si="15"/>
        <v>KİŞİ</v>
      </c>
      <c r="G88" s="483"/>
      <c r="H88" s="80"/>
      <c r="I88" s="80"/>
      <c r="J88" s="80"/>
      <c r="K88" s="8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</row>
    <row r="89" spans="1:42" ht="12" customHeight="1">
      <c r="A89" s="29"/>
      <c r="B89" s="29"/>
      <c r="C89" s="29"/>
      <c r="D89" s="29"/>
      <c r="E89" s="29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</row>
    <row r="90" spans="1:42" ht="14.25" customHeight="1">
      <c r="A90" s="29"/>
      <c r="B90" s="29"/>
      <c r="C90" s="29"/>
      <c r="D90" s="29"/>
      <c r="E90" s="29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</row>
    <row r="91" spans="1:42" ht="21.75" customHeight="1">
      <c r="A91" s="432" t="s">
        <v>26</v>
      </c>
      <c r="B91" s="432"/>
      <c r="C91" s="432"/>
      <c r="D91" s="188">
        <f>IF(COUNTIF(Z6:Z56," ")=ROWS(Z6:Z56)," ",LARGE(Z6:Z56,1))</f>
        <v>87</v>
      </c>
      <c r="E91" s="444"/>
      <c r="F91" s="445"/>
      <c r="G91" s="445"/>
      <c r="H91" s="445"/>
      <c r="I91" s="445"/>
      <c r="J91" s="445"/>
      <c r="K91" s="445"/>
      <c r="L91" s="21"/>
      <c r="M91" s="430" t="s">
        <v>39</v>
      </c>
      <c r="N91" s="430"/>
      <c r="O91" s="430"/>
      <c r="P91" s="430"/>
      <c r="Q91" s="430"/>
      <c r="R91" s="430"/>
      <c r="S91" s="430"/>
      <c r="T91" s="430"/>
      <c r="U91" s="430"/>
      <c r="V91" s="430"/>
      <c r="W91" s="430"/>
      <c r="X91" s="430"/>
      <c r="Y91" s="430"/>
      <c r="Z91" s="430"/>
      <c r="AA91" s="430"/>
      <c r="AB91" s="430"/>
      <c r="AC91" s="430"/>
      <c r="AD91" s="430"/>
      <c r="AE91" s="430"/>
      <c r="AF91" s="30"/>
      <c r="AG91" s="32"/>
      <c r="AH91" s="32"/>
      <c r="AI91" s="32"/>
      <c r="AJ91" s="32"/>
      <c r="AK91" s="32"/>
      <c r="AL91" s="32"/>
      <c r="AM91" s="32"/>
      <c r="AN91" s="32"/>
      <c r="AO91" s="32"/>
      <c r="AP91" s="31"/>
    </row>
    <row r="92" spans="1:42" ht="19.5" customHeight="1">
      <c r="A92" s="432" t="s">
        <v>27</v>
      </c>
      <c r="B92" s="432"/>
      <c r="C92" s="432"/>
      <c r="D92" s="188">
        <f>IF(COUNTIF(Z6:Z27," ")=ROWS(Z6:Z27)," ",SMALL(Z6:Z27,1))</f>
        <v>35</v>
      </c>
      <c r="E92" s="444"/>
      <c r="F92" s="445"/>
      <c r="G92" s="445"/>
      <c r="H92" s="445"/>
      <c r="I92" s="445"/>
      <c r="J92" s="445"/>
      <c r="K92" s="445"/>
      <c r="L92" s="21"/>
      <c r="M92" s="2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32"/>
      <c r="AH92" s="32"/>
      <c r="AI92" s="32"/>
      <c r="AJ92" s="32"/>
      <c r="AK92" s="32"/>
      <c r="AL92" s="32"/>
      <c r="AM92" s="32"/>
      <c r="AN92" s="32"/>
      <c r="AO92" s="32"/>
      <c r="AP92" s="1"/>
    </row>
    <row r="93" spans="1:42" ht="21.75" customHeight="1">
      <c r="A93" s="432" t="s">
        <v>28</v>
      </c>
      <c r="B93" s="432"/>
      <c r="C93" s="432"/>
      <c r="D93" s="189">
        <f>Z59</f>
        <v>66.627450980392155</v>
      </c>
      <c r="E93" s="446"/>
      <c r="F93" s="447"/>
      <c r="G93" s="447"/>
      <c r="H93" s="447"/>
      <c r="I93" s="447"/>
      <c r="J93" s="447"/>
      <c r="K93" s="447"/>
      <c r="L93" s="33"/>
      <c r="M93" s="33"/>
      <c r="N93" s="7"/>
      <c r="O93" s="7"/>
      <c r="P93" s="7"/>
      <c r="Q93" s="7"/>
      <c r="R93" s="7"/>
      <c r="S93" s="7"/>
      <c r="T93" s="7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435" t="s">
        <v>32</v>
      </c>
      <c r="AH93" s="436"/>
      <c r="AI93" s="436"/>
      <c r="AJ93" s="436"/>
      <c r="AK93" s="436"/>
      <c r="AL93" s="436"/>
      <c r="AM93" s="436"/>
      <c r="AN93" s="436"/>
      <c r="AO93" s="437"/>
      <c r="AP93" s="9"/>
    </row>
    <row r="94" spans="1:42" ht="15" customHeight="1">
      <c r="A94" s="34"/>
      <c r="B94" s="34"/>
      <c r="C94" s="34"/>
      <c r="D94" s="35"/>
      <c r="E94" s="33"/>
      <c r="F94" s="35"/>
      <c r="G94" s="35"/>
      <c r="H94" s="35"/>
      <c r="I94" s="35"/>
      <c r="J94" s="35"/>
      <c r="K94" s="35"/>
      <c r="L94" s="35"/>
      <c r="M94" s="35"/>
      <c r="N94" s="7"/>
      <c r="O94" s="7"/>
      <c r="P94" s="7"/>
      <c r="Q94" s="7"/>
      <c r="R94" s="7"/>
      <c r="S94" s="7"/>
      <c r="T94" s="7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438">
        <f ca="1">TODAY()</f>
        <v>45246</v>
      </c>
      <c r="AH94" s="439"/>
      <c r="AI94" s="439"/>
      <c r="AJ94" s="439"/>
      <c r="AK94" s="439"/>
      <c r="AL94" s="439"/>
      <c r="AM94" s="439"/>
      <c r="AN94" s="439"/>
      <c r="AO94" s="440"/>
      <c r="AP94" s="8"/>
    </row>
    <row r="95" spans="1:42" ht="17.25" customHeight="1">
      <c r="A95" s="442" t="s">
        <v>29</v>
      </c>
      <c r="B95" s="443"/>
      <c r="C95" s="443"/>
      <c r="D95" s="443"/>
      <c r="E95" s="187">
        <f>IF(COUNTIF(Z6:Z56," ")=ROWS(Z6:Z56)," ",SUM(E83:E86))</f>
        <v>46</v>
      </c>
      <c r="F95" s="448" t="str">
        <f>IF(E95&lt;&gt;" ","KİŞİ"," ")</f>
        <v>KİŞİ</v>
      </c>
      <c r="G95" s="449"/>
      <c r="H95" s="187" t="str">
        <f>IF(I95=" "," ","%")</f>
        <v>%</v>
      </c>
      <c r="I95" s="433">
        <f>IF(E95=" "," ",100*E95/E88)</f>
        <v>90.196078431372555</v>
      </c>
      <c r="J95" s="434"/>
      <c r="K95" s="434"/>
      <c r="L95" s="36"/>
      <c r="M95" s="36"/>
      <c r="N95" s="10"/>
      <c r="O95" s="10"/>
      <c r="P95" s="10"/>
      <c r="Q95" s="10"/>
      <c r="R95" s="10"/>
      <c r="S95" s="10"/>
      <c r="T95" s="10"/>
      <c r="U95" s="10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426" t="str">
        <f>'K. Bilgiler'!G18</f>
        <v>Muammer ASLAN</v>
      </c>
      <c r="AH95" s="427"/>
      <c r="AI95" s="427"/>
      <c r="AJ95" s="427"/>
      <c r="AK95" s="427"/>
      <c r="AL95" s="427"/>
      <c r="AM95" s="427"/>
      <c r="AN95" s="427"/>
      <c r="AO95" s="428"/>
      <c r="AP95" s="11"/>
    </row>
    <row r="96" spans="1:42" ht="16.5" customHeight="1">
      <c r="A96" s="442" t="s">
        <v>30</v>
      </c>
      <c r="B96" s="443"/>
      <c r="C96" s="443"/>
      <c r="D96" s="443"/>
      <c r="E96" s="187">
        <f>IF(COUNTIF(Z6:Z56," ")=ROWS(Z6:Z56)," ",SUM(E87:E87))</f>
        <v>5</v>
      </c>
      <c r="F96" s="448" t="str">
        <f>IF(E96&lt;&gt;" ","KİŞİ"," ")</f>
        <v>KİŞİ</v>
      </c>
      <c r="G96" s="449"/>
      <c r="H96" s="187" t="str">
        <f>IF(I96=" "," ","%")</f>
        <v>%</v>
      </c>
      <c r="I96" s="433">
        <f>IF(E96=" "," ",100*E96/E88)</f>
        <v>9.8039215686274517</v>
      </c>
      <c r="J96" s="434"/>
      <c r="K96" s="434"/>
      <c r="L96" s="36"/>
      <c r="M96" s="36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418" t="str">
        <f>'K. Bilgiler'!G20</f>
        <v>İnkılap Tarihi Öğretmeni</v>
      </c>
      <c r="AH96" s="419"/>
      <c r="AI96" s="419"/>
      <c r="AJ96" s="419"/>
      <c r="AK96" s="419"/>
      <c r="AL96" s="419"/>
      <c r="AM96" s="419"/>
      <c r="AN96" s="419"/>
      <c r="AO96" s="420"/>
      <c r="AP96" s="10"/>
    </row>
    <row r="97" spans="1:42" ht="13.5" thickBot="1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421"/>
      <c r="AH97" s="422"/>
      <c r="AI97" s="422"/>
      <c r="AJ97" s="422"/>
      <c r="AK97" s="422"/>
      <c r="AL97" s="422"/>
      <c r="AM97" s="422"/>
      <c r="AN97" s="422"/>
      <c r="AO97" s="423"/>
      <c r="AP97" s="38"/>
    </row>
    <row r="98" spans="1:42" ht="12.75" customHeight="1">
      <c r="A98" s="405" t="s">
        <v>61</v>
      </c>
      <c r="B98" s="408" t="s">
        <v>62</v>
      </c>
      <c r="C98" s="409"/>
      <c r="D98" s="46">
        <f>COUNTIF(Z6:Z56,"&lt;10")</f>
        <v>0</v>
      </c>
      <c r="E98" s="47"/>
    </row>
    <row r="99" spans="1:42" ht="15">
      <c r="A99" s="406"/>
      <c r="B99" s="410" t="s">
        <v>64</v>
      </c>
      <c r="C99" s="411"/>
      <c r="D99" s="49">
        <f>COUNTIF(Z6:Z56,"11")+COUNTIF(Z6:Z56,"12")+COUNTIF(Z6:Z56,"13")+COUNTIF(Z6:Z56,"14")+COUNTIF(Z6:Z56,"15")+COUNTIF(Z6:Z56,"16")+COUNTIF(Z6:Z56,"17")+COUNTIF(Z6:Z56,"18")+COUNTIF(Z6:Z56,"19")+COUNTIF(Z6:Z56,"20")</f>
        <v>0</v>
      </c>
      <c r="E99" s="48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</row>
    <row r="100" spans="1:42" ht="15">
      <c r="A100" s="406"/>
      <c r="B100" s="412" t="s">
        <v>65</v>
      </c>
      <c r="C100" s="413"/>
      <c r="D100" s="50">
        <f>COUNTIF(Z6:Z56,"21")+COUNTIF(Z6:Z56,"22")+COUNTIF(Z6:Z56,"23")+COUNTIF(Z6:Z56,"24")+COUNTIF(Z6:Z56,"25")+COUNTIF(Z6:Z56,"26")+COUNTIF(Z6:Z56,"27")+COUNTIF(Z6:Z56,"28")+COUNTIF(Z6:Z56,"29")+COUNTIF(Z6:Z56,"30")</f>
        <v>0</v>
      </c>
      <c r="E100" s="47"/>
    </row>
    <row r="101" spans="1:42" ht="15">
      <c r="A101" s="406"/>
      <c r="B101" s="412" t="s">
        <v>66</v>
      </c>
      <c r="C101" s="413"/>
      <c r="D101" s="50">
        <f>COUNTIF(Z6:Z56,"31")+COUNTIF(Z6:Z56,"32")+COUNTIF(Z6:Z56,"33")+COUNTIF(Z6:Z56,"34")+COUNTIF(Z6:Z56,"35")+COUNTIF(Z6:Z56,"36")+COUNTIF(Z6:Z56,"37")+COUNTIF(Z6:Z56,"38")+COUNTIF(Z6:Z56,"39")+COUNTIF(Z6:Z56,"40")</f>
        <v>1</v>
      </c>
      <c r="E101" s="47"/>
    </row>
    <row r="102" spans="1:42" ht="15">
      <c r="A102" s="406"/>
      <c r="B102" s="412" t="s">
        <v>71</v>
      </c>
      <c r="C102" s="413"/>
      <c r="D102" s="50">
        <f>COUNTIF(Z6:Z56,"41")+COUNTIF(Z6:Z56,"42")+COUNTIF(Z6:Z56,"43")+COUNTIF(Z6:Z56,"44")+COUNTIF(Z6:Z56,"45")+COUNTIF(Z6:Z56,"46")+COUNTIF(Z6:Z56,"47")+COUNTIF(Z6:Z56,"48")+COUNTIF(Z6:Z56,"49")+COUNTIF(Z6:Z56,"50")</f>
        <v>4</v>
      </c>
      <c r="E102" s="47"/>
    </row>
    <row r="103" spans="1:42" ht="15">
      <c r="A103" s="406"/>
      <c r="B103" s="412" t="s">
        <v>67</v>
      </c>
      <c r="C103" s="413"/>
      <c r="D103" s="50">
        <f>COUNTIF(Z6:Z56,"51")+COUNTIF(Z6:Z56,"52")+COUNTIF(Z6:Z56,"53")+COUNTIF(Z6:Z56,"54")+COUNTIF(Z6:Z56,"55")+COUNTIF(Z6:Z56,"56")+COUNTIF(Z6:Z56,"57")+COUNTIF(Z6:Z56,"58")+COUNTIF(Z6:Z56,"59")+COUNTIF(Z6:Z56,"60")</f>
        <v>7</v>
      </c>
      <c r="E103" s="47"/>
    </row>
    <row r="104" spans="1:42" ht="15">
      <c r="A104" s="406"/>
      <c r="B104" s="412" t="s">
        <v>68</v>
      </c>
      <c r="C104" s="413"/>
      <c r="D104" s="50">
        <f>COUNTIF(Z6:Z56,"61")+COUNTIF(Z6:Z56,"62")+COUNTIF(Z6:Z56,"63")+COUNTIF(Z6:Z56,"64")+COUNTIF(Z6:Z56,"65")+COUNTIF(Z6:Z56,"66")+COUNTIF(Z6:Z56,"67")+COUNTIF(Z6:Z56,"68")+COUNTIF(Z6:Z56,"69")+COUNTIF(Z6:Z56,"70")</f>
        <v>19</v>
      </c>
      <c r="E104" s="47"/>
    </row>
    <row r="105" spans="1:42" ht="15">
      <c r="A105" s="406"/>
      <c r="B105" s="412" t="s">
        <v>69</v>
      </c>
      <c r="C105" s="413"/>
      <c r="D105" s="50">
        <f>COUNTIF(Z6:Z56,"71")+COUNTIF(Z6:Z56,"72")+COUNTIF(Z6:Z56,"73")+COUNTIF(Z6:Z56,"74")+COUNTIF(Z6:Z56,"75")+COUNTIF(Z6:Z56,"76")+COUNTIF(Z6:Z56,"77")+COUNTIF(Z6:Z56,"78")+COUNTIF(Z6:Z56,"79")+COUNTIF(Z6:Z56,"80")</f>
        <v>14</v>
      </c>
      <c r="E105" s="47"/>
    </row>
    <row r="106" spans="1:42" ht="15">
      <c r="A106" s="406"/>
      <c r="B106" s="412" t="s">
        <v>70</v>
      </c>
      <c r="C106" s="413"/>
      <c r="D106" s="51">
        <f>COUNTIF(Z6:Z56,"81")+COUNTIF(Z6:Z56,"82")+COUNTIF(Z6:Z56,"83")+COUNTIF(Z6:Z56,"84")+COUNTIF(Z6:Z56,"85")+COUNTIF(Z6:Z56,"86")+COUNTIF(Z6:Z56,"87")+COUNTIF(Z6:Z56,"88")+COUNTIF(Z6:Z56,"89")+COUNTIF(Z6:Z56,"90")</f>
        <v>6</v>
      </c>
      <c r="E106" s="47"/>
    </row>
    <row r="107" spans="1:42" ht="15.75" thickBot="1">
      <c r="A107" s="407"/>
      <c r="B107" s="414" t="s">
        <v>63</v>
      </c>
      <c r="C107" s="415"/>
      <c r="D107" s="46">
        <f>COUNTIF(Z6:Z56,"&gt;90")</f>
        <v>0</v>
      </c>
      <c r="E107" s="47"/>
    </row>
    <row r="108" spans="1:42" ht="15">
      <c r="A108" s="471" t="s">
        <v>73</v>
      </c>
      <c r="B108" s="472"/>
      <c r="C108" s="472"/>
      <c r="D108" s="473"/>
    </row>
    <row r="109" spans="1:42" ht="18">
      <c r="A109" s="474">
        <f>IF(ISERROR(_xlfn.STDEV.P(Z6:Z56)),0,(_xlfn.STDEV.P(Z6:Z56)))</f>
        <v>11.071887708248655</v>
      </c>
      <c r="B109" s="475"/>
      <c r="C109" s="475"/>
      <c r="D109" s="476"/>
    </row>
    <row r="111" spans="1:42" ht="72.75" customHeight="1">
      <c r="V111" s="222"/>
      <c r="W111" s="222"/>
      <c r="X111" s="222"/>
      <c r="Y111" s="222"/>
      <c r="Z111" s="222"/>
    </row>
    <row r="112" spans="1:42" ht="18">
      <c r="L112" s="400" t="s">
        <v>32</v>
      </c>
      <c r="M112" s="400"/>
      <c r="N112" s="400"/>
      <c r="O112" s="400"/>
      <c r="P112" s="400"/>
      <c r="Q112" s="400"/>
      <c r="R112" s="400"/>
      <c r="S112" s="400"/>
      <c r="T112" s="400"/>
      <c r="U112" s="9"/>
      <c r="V112" s="400" t="s">
        <v>34</v>
      </c>
      <c r="W112" s="400"/>
      <c r="X112" s="400"/>
      <c r="Y112" s="400"/>
      <c r="Z112" s="400"/>
    </row>
    <row r="113" spans="12:27" ht="18">
      <c r="L113" s="401">
        <f ca="1">TODAY()</f>
        <v>45246</v>
      </c>
      <c r="M113" s="401"/>
      <c r="N113" s="401"/>
      <c r="O113" s="401"/>
      <c r="P113" s="401"/>
      <c r="Q113" s="401"/>
      <c r="R113" s="401"/>
      <c r="S113" s="401"/>
      <c r="T113" s="401"/>
      <c r="U113" s="8"/>
      <c r="V113" s="402" t="str">
        <f ca="1">CONCATENATE("…. / …. /",YEAR(TODAY()))</f>
        <v>…. / …. /2023</v>
      </c>
      <c r="W113" s="402"/>
      <c r="X113" s="402"/>
      <c r="Y113" s="402"/>
      <c r="Z113" s="402"/>
    </row>
    <row r="114" spans="12:27" ht="18">
      <c r="L114" s="403" t="str">
        <f>'K. Bilgiler'!G18</f>
        <v>Muammer ASLAN</v>
      </c>
      <c r="M114" s="403"/>
      <c r="N114" s="403"/>
      <c r="O114" s="403"/>
      <c r="P114" s="403"/>
      <c r="Q114" s="403"/>
      <c r="R114" s="403"/>
      <c r="S114" s="403"/>
      <c r="T114" s="403"/>
      <c r="U114" s="223"/>
      <c r="V114" s="403" t="str">
        <f>'K. Bilgiler'!G22</f>
        <v>SBD FACEBOOK</v>
      </c>
      <c r="W114" s="403"/>
      <c r="X114" s="403"/>
      <c r="Y114" s="403"/>
      <c r="Z114" s="403"/>
    </row>
    <row r="115" spans="12:27" ht="18">
      <c r="L115" s="394" t="str">
        <f>'K. Bilgiler'!G20</f>
        <v>İnkılap Tarihi Öğretmeni</v>
      </c>
      <c r="M115" s="394"/>
      <c r="N115" s="394"/>
      <c r="O115" s="394"/>
      <c r="P115" s="394"/>
      <c r="Q115" s="394"/>
      <c r="R115" s="394"/>
      <c r="S115" s="394"/>
      <c r="T115" s="394"/>
      <c r="U115" s="224"/>
      <c r="V115" s="395" t="s">
        <v>35</v>
      </c>
      <c r="W115" s="395"/>
      <c r="X115" s="395"/>
      <c r="Y115" s="395"/>
      <c r="Z115" s="395"/>
    </row>
    <row r="116" spans="12:27" ht="18">
      <c r="L116" s="394"/>
      <c r="M116" s="394"/>
      <c r="N116" s="394"/>
      <c r="O116" s="394"/>
      <c r="P116" s="394"/>
      <c r="Q116" s="394"/>
      <c r="R116" s="394"/>
      <c r="S116" s="394"/>
      <c r="T116" s="394"/>
      <c r="U116" s="225"/>
      <c r="V116" s="396"/>
      <c r="W116" s="396"/>
      <c r="X116" s="396"/>
      <c r="Y116" s="396"/>
      <c r="Z116" s="396"/>
      <c r="AA116" s="222"/>
    </row>
  </sheetData>
  <sheetProtection algorithmName="SHA-512" hashValue="4wmdi2qS6hHQjnTncM8NBnNGIuUNV3iilvYBW5FLlSjNTLRrINdzkda5cZxHOkPMFvamtqlUiPi3beWPq+tWVw==" saltValue="v63OpZjnsDLSlLT3u0CzcQ==" spinCount="100000" sheet="1" objects="1" scenarios="1"/>
  <mergeCells count="134">
    <mergeCell ref="C45:E45"/>
    <mergeCell ref="AA4:AA5"/>
    <mergeCell ref="C34:E34"/>
    <mergeCell ref="C29:E29"/>
    <mergeCell ref="C30:E30"/>
    <mergeCell ref="C12:E12"/>
    <mergeCell ref="C17:E17"/>
    <mergeCell ref="C18:E18"/>
    <mergeCell ref="C14:E14"/>
    <mergeCell ref="C27:E27"/>
    <mergeCell ref="C25:E25"/>
    <mergeCell ref="C31:E31"/>
    <mergeCell ref="C28:E28"/>
    <mergeCell ref="C15:E15"/>
    <mergeCell ref="C16:E16"/>
    <mergeCell ref="C19:E19"/>
    <mergeCell ref="C10:E10"/>
    <mergeCell ref="C33:E33"/>
    <mergeCell ref="C32:E32"/>
    <mergeCell ref="C48:E48"/>
    <mergeCell ref="C50:E50"/>
    <mergeCell ref="C56:E56"/>
    <mergeCell ref="Z61:Z62"/>
    <mergeCell ref="A108:D108"/>
    <mergeCell ref="A109:D109"/>
    <mergeCell ref="C7:E7"/>
    <mergeCell ref="C8:E8"/>
    <mergeCell ref="I83:K83"/>
    <mergeCell ref="A57:E57"/>
    <mergeCell ref="A59:E59"/>
    <mergeCell ref="A58:E58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F88:G88"/>
    <mergeCell ref="A96:D96"/>
    <mergeCell ref="F96:G96"/>
    <mergeCell ref="I87:K87"/>
    <mergeCell ref="I86:K86"/>
    <mergeCell ref="A87:C87"/>
    <mergeCell ref="A3:E3"/>
    <mergeCell ref="Z3:AA3"/>
    <mergeCell ref="A64:E65"/>
    <mergeCell ref="A4:E4"/>
    <mergeCell ref="C5:E5"/>
    <mergeCell ref="C13:E13"/>
    <mergeCell ref="C26:E26"/>
    <mergeCell ref="C24:E24"/>
    <mergeCell ref="C9:E9"/>
    <mergeCell ref="C6:E6"/>
    <mergeCell ref="A63:E63"/>
    <mergeCell ref="AA61:AA62"/>
    <mergeCell ref="C11:E11"/>
    <mergeCell ref="C20:E20"/>
    <mergeCell ref="C21:E21"/>
    <mergeCell ref="C22:E22"/>
    <mergeCell ref="C23:E23"/>
    <mergeCell ref="C49:E49"/>
    <mergeCell ref="C46:E46"/>
    <mergeCell ref="C47:E47"/>
    <mergeCell ref="A60:E60"/>
    <mergeCell ref="C51:E51"/>
    <mergeCell ref="C52:E52"/>
    <mergeCell ref="C53:E53"/>
    <mergeCell ref="C54:E54"/>
    <mergeCell ref="C55:E55"/>
    <mergeCell ref="A86:C86"/>
    <mergeCell ref="A82:K82"/>
    <mergeCell ref="A66:E67"/>
    <mergeCell ref="A85:C85"/>
    <mergeCell ref="A61:E62"/>
    <mergeCell ref="A83:C83"/>
    <mergeCell ref="A84:C84"/>
    <mergeCell ref="F84:G84"/>
    <mergeCell ref="F85:G85"/>
    <mergeCell ref="F86:G86"/>
    <mergeCell ref="F83:G83"/>
    <mergeCell ref="I84:K84"/>
    <mergeCell ref="I85:K85"/>
    <mergeCell ref="AA64:AA65"/>
    <mergeCell ref="AG96:AO97"/>
    <mergeCell ref="Z66:Z67"/>
    <mergeCell ref="AA66:AA67"/>
    <mergeCell ref="AG95:AO95"/>
    <mergeCell ref="L81:AF81"/>
    <mergeCell ref="AG81:AP81"/>
    <mergeCell ref="A92:C92"/>
    <mergeCell ref="A91:C91"/>
    <mergeCell ref="M91:AE91"/>
    <mergeCell ref="I95:K95"/>
    <mergeCell ref="AG93:AO93"/>
    <mergeCell ref="AG94:AO94"/>
    <mergeCell ref="AF84:AN84"/>
    <mergeCell ref="A95:D95"/>
    <mergeCell ref="E91:K91"/>
    <mergeCell ref="E92:K92"/>
    <mergeCell ref="E93:K93"/>
    <mergeCell ref="A93:C93"/>
    <mergeCell ref="F95:G95"/>
    <mergeCell ref="A88:D88"/>
    <mergeCell ref="Z64:Z65"/>
    <mergeCell ref="I96:K96"/>
    <mergeCell ref="F87:G87"/>
    <mergeCell ref="A2:O2"/>
    <mergeCell ref="Z2:AA2"/>
    <mergeCell ref="L115:T116"/>
    <mergeCell ref="V115:Z115"/>
    <mergeCell ref="V116:Z116"/>
    <mergeCell ref="A1:Y1"/>
    <mergeCell ref="L112:T112"/>
    <mergeCell ref="V112:Z112"/>
    <mergeCell ref="L113:T113"/>
    <mergeCell ref="V113:Z113"/>
    <mergeCell ref="L114:T114"/>
    <mergeCell ref="V114:Z114"/>
    <mergeCell ref="Z1:AA1"/>
    <mergeCell ref="A98:A10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</mergeCells>
  <phoneticPr fontId="5" type="noConversion"/>
  <conditionalFormatting sqref="F66:Y66">
    <cfRule type="cellIs" dxfId="3" priority="45" stopIfTrue="1" operator="lessThan">
      <formula>50</formula>
    </cfRule>
  </conditionalFormatting>
  <conditionalFormatting sqref="F3:Y3">
    <cfRule type="expression" dxfId="2" priority="44">
      <formula>F59&gt;(F4*0.45)</formula>
    </cfRule>
  </conditionalFormatting>
  <conditionalFormatting sqref="A98:D107">
    <cfRule type="dataBar" priority="4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{F7879AB8-5413-47E2-9226-62967EEB563C}</x14:id>
        </ext>
      </extLst>
    </cfRule>
  </conditionalFormatting>
  <conditionalFormatting sqref="D83:E87">
    <cfRule type="iconSet" priority="3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I83:K87">
    <cfRule type="iconSet" priority="1">
      <iconSet iconSet="5Quarters">
        <cfvo type="percent" val="0"/>
        <cfvo type="percent" val="20"/>
        <cfvo type="percent" val="40"/>
        <cfvo type="percent" val="60"/>
        <cfvo type="percent" val="80"/>
      </iconSet>
    </cfRule>
  </conditionalFormatting>
  <dataValidations xWindow="645" yWindow="637" count="2">
    <dataValidation allowBlank="1" showInputMessage="1" showErrorMessage="1" prompt="Öğrencinin sorudan aldığı puan değerini giriniz." sqref="F6:Y56" xr:uid="{00000000-0002-0000-0600-000000000000}"/>
    <dataValidation allowBlank="1" showInputMessage="1" showErrorMessage="1" prompt="Sorunun konusunu giriniz." sqref="F3:Y3" xr:uid="{00000000-0002-0000-0600-000001000000}"/>
  </dataValidations>
  <printOptions horizontalCentered="1"/>
  <pageMargins left="0.31496062992125984" right="0.19685039370078741" top="0.19685039370078741" bottom="0.11811023622047245" header="0.23622047244094491" footer="0.15748031496062992"/>
  <pageSetup paperSize="9" scale="36" orientation="portrait" r:id="rId1"/>
  <headerFooter alignWithMargins="0"/>
  <ignoredErrors>
    <ignoredError sqref="F63:Y63 F67 G59:H59 F59 G67:Y67 F64:Y64 H83:H87 F65:Y65 F62:Y62 F60:Y60 F61:I61 F83 I59:Y59 F84:F87 I84:I87 D91:D93 E96 F96 H95 F95 E95 J96:K96 H96 AG94 F88 K61:Y61 J95:K95" unlockedFormula="1"/>
    <ignoredError sqref="G66:Y66" formula="1" unlockedFormula="1"/>
    <ignoredError sqref="F66" formula="1"/>
  </ignoredErrors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7879AB8-5413-47E2-9226-62967EEB563C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A98:D107</xm:sqref>
        </x14:conditionalFormatting>
        <x14:conditionalFormatting xmlns:xm="http://schemas.microsoft.com/office/excel/2006/main">
          <x14:cfRule type="iconSet" priority="2" id="{AF1D311A-A43C-45B8-A779-50766459014D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D91:D93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A1:BD126"/>
  <sheetViews>
    <sheetView view="pageBreakPreview" zoomScale="86" zoomScaleNormal="40" zoomScaleSheetLayoutView="86" workbookViewId="0">
      <selection sqref="A1:Y1"/>
    </sheetView>
  </sheetViews>
  <sheetFormatPr defaultRowHeight="12.75"/>
  <cols>
    <col min="1" max="1" width="5.140625" style="3" customWidth="1"/>
    <col min="2" max="2" width="6.42578125" style="3" customWidth="1"/>
    <col min="3" max="3" width="9.85546875" style="3" customWidth="1"/>
    <col min="4" max="4" width="8.7109375" style="3" customWidth="1"/>
    <col min="5" max="5" width="5.140625" style="3" customWidth="1"/>
    <col min="6" max="15" width="12.7109375" style="3" customWidth="1"/>
    <col min="16" max="25" width="7.7109375" style="3" hidden="1" customWidth="1"/>
    <col min="26" max="27" width="10.7109375" style="3" customWidth="1"/>
    <col min="28" max="16384" width="9.140625" style="3"/>
  </cols>
  <sheetData>
    <row r="1" spans="1:27" ht="17.25" customHeight="1">
      <c r="A1" s="546" t="str">
        <f>'K. Bilgiler'!G14&amp;" EĞİTİM ÖĞRETİM YILI "&amp;'K. Bilgiler'!G6</f>
        <v>2023-2024 EĞİTİM ÖĞRETİM YILI ATATÜRK ORTAOKULU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547"/>
      <c r="S1" s="547"/>
      <c r="T1" s="547"/>
      <c r="U1" s="547"/>
      <c r="V1" s="547"/>
      <c r="W1" s="547"/>
      <c r="X1" s="547"/>
      <c r="Y1" s="547"/>
      <c r="Z1" s="214"/>
      <c r="AA1" s="215"/>
    </row>
    <row r="2" spans="1:27" ht="16.5" customHeight="1">
      <c r="A2" s="548" t="str">
        <f>'K. Bilgiler'!G10&amp;" / "&amp;'K. Bilgiler'!G12&amp;" SINIFI "&amp;'K. Bilgiler'!G8&amp;" DERSİ "&amp;'K. Bilgiler'!G16&amp;" DÖNEM 2. SINAV ANALİZİ"</f>
        <v>8 / A SINIFI T.C. İNKILÂP TARİHİ VE ATATÜRKÇÜLÜK DERSİ I. DÖNEM DÖNEM 2. SINAV ANALİZİ</v>
      </c>
      <c r="B2" s="549"/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549"/>
      <c r="Q2" s="549"/>
      <c r="R2" s="549"/>
      <c r="S2" s="549"/>
      <c r="T2" s="549"/>
      <c r="U2" s="549"/>
      <c r="V2" s="549"/>
      <c r="W2" s="549"/>
      <c r="X2" s="549"/>
      <c r="Y2" s="549"/>
      <c r="Z2" s="485">
        <f>'K. Bilgiler'!G26</f>
        <v>45249</v>
      </c>
      <c r="AA2" s="486"/>
    </row>
    <row r="3" spans="1:27" ht="240" customHeight="1">
      <c r="A3" s="550" t="s">
        <v>98</v>
      </c>
      <c r="B3" s="551"/>
      <c r="C3" s="551"/>
      <c r="D3" s="551"/>
      <c r="E3" s="552"/>
      <c r="F3" s="216" t="str">
        <f>'SENARYO GİR'!C6</f>
        <v>İTA.8.1.1. Avrupa’daki gelişmelerin yansımaları bağlamında Osmanlı Devleti’nin yirminci yüzyılın başlarındaki siyasi ve sosyal durumunu kavrar.</v>
      </c>
      <c r="G3" s="216" t="str">
        <f>'SENARYO GİR'!C7</f>
        <v xml:space="preserve">İTA.8.2.3. Mondros Ateşkes Antlaşması’nın imzalanması ve uygulanması karşısında Osmanlı yönetiminin, Mustafa Kemal’in ve halkın tutumunu analiz eder. </v>
      </c>
      <c r="H3" s="216" t="str">
        <f>'SENARYO GİR'!C8</f>
        <v>İTA.8.2.5. Millî Mücadele’nin hazırlık döneminde Mustafa Kemal’in yaptığı çalışmaları analiz eder.</v>
      </c>
      <c r="I3" s="216" t="str">
        <f>'SENARYO GİR'!C9</f>
        <v>İTA.8.1.3. Gençlik döneminde Mustafa Kemal’in fikir hayatını etkileyen önemli kişileri ve olayları kavrar.</v>
      </c>
      <c r="J3" s="216" t="str">
        <f>'SENARYO GİR'!C10</f>
        <v>İTA.8.1.3. Gençlik döneminde Mustafa Kemal’in fikir hayatını etkileyen önemli kişileri ve olayları kavrar.</v>
      </c>
      <c r="K3" s="216" t="str">
        <f>'SENARYO GİR'!C11</f>
        <v>İTA.8.1.3. Gençlik döneminde Mustafa Kemal’in fikir hayatını etkileyen önemli kişileri ve olayları kavrar.</v>
      </c>
      <c r="L3" s="216" t="str">
        <f>'SENARYO GİR'!C12</f>
        <v>İTA.8.1.3. Gençlik döneminde Mustafa Kemal’in fikir hayatını etkileyen önemli kişileri ve olayları kavrar.</v>
      </c>
      <c r="M3" s="216" t="str">
        <f>'SENARYO GİR'!C13</f>
        <v>İTA.8.1.3. Gençlik döneminde Mustafa Kemal’in fikir hayatını etkileyen önemli kişileri ve olayları kavrar.</v>
      </c>
      <c r="N3" s="216">
        <f>'SENARYO GİR'!C14</f>
        <v>0</v>
      </c>
      <c r="O3" s="216">
        <f>'SENARYO GİR'!C15</f>
        <v>0</v>
      </c>
      <c r="P3" s="216">
        <f>'SENARYO GİR'!C16</f>
        <v>0</v>
      </c>
      <c r="Q3" s="216">
        <f>'SENARYO GİR'!C17</f>
        <v>0</v>
      </c>
      <c r="R3" s="216">
        <f>'SENARYO GİR'!C18</f>
        <v>0</v>
      </c>
      <c r="S3" s="216">
        <f>'SENARYO GİR'!C19</f>
        <v>0</v>
      </c>
      <c r="T3" s="216">
        <f>'SENARYO GİR'!C20</f>
        <v>0</v>
      </c>
      <c r="U3" s="216">
        <f>'SENARYO GİR'!C21</f>
        <v>0</v>
      </c>
      <c r="V3" s="216">
        <f>'SENARYO GİR'!C22</f>
        <v>0</v>
      </c>
      <c r="W3" s="216">
        <f>'SENARYO GİR'!C23</f>
        <v>0</v>
      </c>
      <c r="X3" s="216">
        <f>'SENARYO GİR'!C24</f>
        <v>0</v>
      </c>
      <c r="Y3" s="216">
        <f>'SENARYO GİR'!C25</f>
        <v>0</v>
      </c>
      <c r="Z3" s="553" t="str">
        <f>'K. Bilgiler'!G24</f>
        <v>SENARYO : 1</v>
      </c>
      <c r="AA3" s="554"/>
    </row>
    <row r="4" spans="1:27" s="211" customFormat="1" ht="30.75" customHeight="1">
      <c r="A4" s="555" t="s">
        <v>15</v>
      </c>
      <c r="B4" s="556"/>
      <c r="C4" s="556"/>
      <c r="D4" s="556"/>
      <c r="E4" s="557"/>
      <c r="F4" s="212">
        <f>IF('NOT Baremi'!E13=0," ",'NOT Baremi'!E13)</f>
        <v>10</v>
      </c>
      <c r="G4" s="212">
        <f>IF('NOT Baremi'!F13=0," ",'NOT Baremi'!F13)</f>
        <v>10</v>
      </c>
      <c r="H4" s="212">
        <f>IF('NOT Baremi'!G13=0," ",'NOT Baremi'!G13)</f>
        <v>10</v>
      </c>
      <c r="I4" s="212">
        <f>IF('NOT Baremi'!H13=0," ",'NOT Baremi'!H13)</f>
        <v>10</v>
      </c>
      <c r="J4" s="212">
        <f>IF('NOT Baremi'!I13=0," ",'NOT Baremi'!I13)</f>
        <v>10</v>
      </c>
      <c r="K4" s="212">
        <f>IF('NOT Baremi'!J13=0," ",'NOT Baremi'!J13)</f>
        <v>10</v>
      </c>
      <c r="L4" s="212">
        <f>IF('NOT Baremi'!K13=0," ",'NOT Baremi'!K13)</f>
        <v>10</v>
      </c>
      <c r="M4" s="212">
        <f>IF('NOT Baremi'!L13=0," ",'NOT Baremi'!L13)</f>
        <v>10</v>
      </c>
      <c r="N4" s="212">
        <f>IF('NOT Baremi'!M13=0," ",'NOT Baremi'!M13)</f>
        <v>10</v>
      </c>
      <c r="O4" s="212">
        <f>IF('NOT Baremi'!N13=0," ",'NOT Baremi'!N13)</f>
        <v>10</v>
      </c>
      <c r="P4" s="212" t="str">
        <f>IF('NOT Baremi'!O13=0," ",'NOT Baremi'!O13)</f>
        <v xml:space="preserve"> </v>
      </c>
      <c r="Q4" s="212" t="str">
        <f>IF('NOT Baremi'!P13=0," ",'NOT Baremi'!P13)</f>
        <v xml:space="preserve"> </v>
      </c>
      <c r="R4" s="212" t="str">
        <f>IF('NOT Baremi'!Q13=0," ",'NOT Baremi'!Q13)</f>
        <v xml:space="preserve"> </v>
      </c>
      <c r="S4" s="212" t="str">
        <f>IF('NOT Baremi'!R13=0," ",'NOT Baremi'!R13)</f>
        <v xml:space="preserve"> </v>
      </c>
      <c r="T4" s="212" t="str">
        <f>IF('NOT Baremi'!S13=0," ",'NOT Baremi'!S13)</f>
        <v xml:space="preserve"> </v>
      </c>
      <c r="U4" s="212" t="str">
        <f>IF('NOT Baremi'!T13=0," ",'NOT Baremi'!T13)</f>
        <v xml:space="preserve"> </v>
      </c>
      <c r="V4" s="212" t="str">
        <f>IF('NOT Baremi'!U13=0," ",'NOT Baremi'!U13)</f>
        <v xml:space="preserve"> </v>
      </c>
      <c r="W4" s="212" t="str">
        <f>IF('NOT Baremi'!V13=0," ",'NOT Baremi'!V13)</f>
        <v xml:space="preserve"> </v>
      </c>
      <c r="X4" s="212" t="str">
        <f>IF('NOT Baremi'!W13=0," ",'NOT Baremi'!W13)</f>
        <v xml:space="preserve"> </v>
      </c>
      <c r="Y4" s="212" t="str">
        <f>IF('NOT Baremi'!X13=0," ",'NOT Baremi'!X13)</f>
        <v xml:space="preserve"> </v>
      </c>
      <c r="Z4" s="213">
        <f>IF(SUM(F4:Y4)=0," ",SUM(F4:Y4))</f>
        <v>100</v>
      </c>
      <c r="AA4" s="558" t="s">
        <v>59</v>
      </c>
    </row>
    <row r="5" spans="1:27" ht="37.5">
      <c r="A5" s="17" t="s">
        <v>0</v>
      </c>
      <c r="B5" s="17" t="s">
        <v>23</v>
      </c>
      <c r="C5" s="560" t="s">
        <v>14</v>
      </c>
      <c r="D5" s="561"/>
      <c r="E5" s="562"/>
      <c r="F5" s="14" t="str">
        <f>IF('NOT Baremi'!E8&gt;0,'NOT Baremi'!E7&amp;"."&amp;"SORU"," ")</f>
        <v>1.SORU</v>
      </c>
      <c r="G5" s="14" t="str">
        <f>IF('NOT Baremi'!F8&gt;0,'NOT Baremi'!F7&amp;"."&amp;"SORU"," ")</f>
        <v>2.SORU</v>
      </c>
      <c r="H5" s="14" t="str">
        <f>IF('NOT Baremi'!G8&gt;0,'NOT Baremi'!G7&amp;"."&amp;"SORU"," ")</f>
        <v>3.SORU</v>
      </c>
      <c r="I5" s="14" t="str">
        <f>IF('NOT Baremi'!H8&gt;0,'NOT Baremi'!H7&amp;"."&amp;"SORU"," ")</f>
        <v>4.SORU</v>
      </c>
      <c r="J5" s="14" t="str">
        <f>IF('NOT Baremi'!I8&gt;0,'NOT Baremi'!I7&amp;"."&amp;"SORU"," ")</f>
        <v>5.SORU</v>
      </c>
      <c r="K5" s="14" t="str">
        <f>IF('NOT Baremi'!J8&gt;0,'NOT Baremi'!J7&amp;"."&amp;"SORU"," ")</f>
        <v>6.SORU</v>
      </c>
      <c r="L5" s="14" t="str">
        <f>IF('NOT Baremi'!K8&gt;0,'NOT Baremi'!K7&amp;"."&amp;"SORU"," ")</f>
        <v>7.SORU</v>
      </c>
      <c r="M5" s="14" t="str">
        <f>IF('NOT Baremi'!L8&gt;0,'NOT Baremi'!L7&amp;"."&amp;"SORU"," ")</f>
        <v>8.SORU</v>
      </c>
      <c r="N5" s="14" t="str">
        <f>IF('NOT Baremi'!M8&gt;0,'NOT Baremi'!M7&amp;"."&amp;"SORU"," ")</f>
        <v xml:space="preserve"> </v>
      </c>
      <c r="O5" s="14" t="str">
        <f>IF('NOT Baremi'!N8&gt;0,'NOT Baremi'!N7&amp;"."&amp;"SORU"," ")</f>
        <v xml:space="preserve"> </v>
      </c>
      <c r="P5" s="14" t="str">
        <f>IF('NOT Baremi'!O8&gt;0,'NOT Baremi'!O7&amp;"."&amp;"SORU"," ")</f>
        <v xml:space="preserve"> </v>
      </c>
      <c r="Q5" s="14" t="str">
        <f>IF('NOT Baremi'!P8&gt;0,'NOT Baremi'!P7&amp;"."&amp;"SORU"," ")</f>
        <v xml:space="preserve"> </v>
      </c>
      <c r="R5" s="14" t="str">
        <f>IF('NOT Baremi'!Q8&gt;0,'NOT Baremi'!Q7&amp;"."&amp;"SORU"," ")</f>
        <v xml:space="preserve"> </v>
      </c>
      <c r="S5" s="14" t="str">
        <f>IF('NOT Baremi'!R8&gt;0,'NOT Baremi'!R7&amp;"."&amp;"SORU"," ")</f>
        <v xml:space="preserve"> </v>
      </c>
      <c r="T5" s="14" t="str">
        <f>IF('NOT Baremi'!S8&gt;0,'NOT Baremi'!S7&amp;"."&amp;"SORU"," ")</f>
        <v xml:space="preserve"> </v>
      </c>
      <c r="U5" s="14" t="str">
        <f>IF('NOT Baremi'!T8&gt;0,'NOT Baremi'!T7&amp;"."&amp;"SORU"," ")</f>
        <v xml:space="preserve"> </v>
      </c>
      <c r="V5" s="14" t="str">
        <f>IF('NOT Baremi'!U8&gt;0,'NOT Baremi'!U7&amp;"."&amp;"SORU"," ")</f>
        <v xml:space="preserve"> </v>
      </c>
      <c r="W5" s="14" t="str">
        <f>IF('NOT Baremi'!V8&gt;0,'NOT Baremi'!V7&amp;"."&amp;"SORU"," ")</f>
        <v xml:space="preserve"> </v>
      </c>
      <c r="X5" s="14" t="str">
        <f>IF('NOT Baremi'!W8&gt;0,'NOT Baremi'!W7&amp;"."&amp;"SORU"," ")</f>
        <v xml:space="preserve"> </v>
      </c>
      <c r="Y5" s="14" t="str">
        <f>IF('NOT Baremi'!X8&gt;0,'NOT Baremi'!X7&amp;"."&amp;"SORU"," ")</f>
        <v xml:space="preserve"> </v>
      </c>
      <c r="Z5" s="120" t="s">
        <v>18</v>
      </c>
      <c r="AA5" s="559"/>
    </row>
    <row r="6" spans="1:27" ht="12" customHeight="1">
      <c r="A6" s="18">
        <v>1</v>
      </c>
      <c r="B6" s="19">
        <f>Liste!C4</f>
        <v>200</v>
      </c>
      <c r="C6" s="537" t="str">
        <f>Liste!D4</f>
        <v>ABDULKADİR SEVİÇ</v>
      </c>
      <c r="D6" s="538"/>
      <c r="E6" s="539"/>
      <c r="F6" s="55">
        <v>10</v>
      </c>
      <c r="G6" s="55">
        <v>10</v>
      </c>
      <c r="H6" s="55">
        <v>10</v>
      </c>
      <c r="I6" s="55">
        <v>10</v>
      </c>
      <c r="J6" s="55">
        <v>10</v>
      </c>
      <c r="K6" s="55">
        <v>10</v>
      </c>
      <c r="L6" s="55">
        <v>10</v>
      </c>
      <c r="M6" s="55">
        <v>10</v>
      </c>
      <c r="N6" s="55"/>
      <c r="O6" s="55"/>
      <c r="P6" s="39"/>
      <c r="Q6" s="39"/>
      <c r="R6" s="39"/>
      <c r="S6" s="39"/>
      <c r="T6" s="39"/>
      <c r="U6" s="39"/>
      <c r="V6" s="39"/>
      <c r="W6" s="39"/>
      <c r="X6" s="39"/>
      <c r="Y6" s="39"/>
      <c r="Z6" s="16">
        <f t="shared" ref="Z6:Z50" si="0">IF(COUNTBLANK(F6:Y6)=COLUMNS(F6:Y6)," ",IF(SUM(F6:Y6)=0,0,SUM(F6:Y6)))</f>
        <v>80</v>
      </c>
      <c r="AA6" s="16" t="str">
        <f>IF(Z6=" "," ",IF(Z6&gt;=85,"Pekiyi",IF(Z6&gt;=70,"İyi",IF(Z6&gt;=55,"Orta",IF(Z6&gt;=50,"Geçer",IF(Z6&gt;=0,"Geçmez",0))))))</f>
        <v>İyi</v>
      </c>
    </row>
    <row r="7" spans="1:27" ht="12" customHeight="1">
      <c r="A7" s="18">
        <v>2</v>
      </c>
      <c r="B7" s="19">
        <f>Liste!C5</f>
        <v>204</v>
      </c>
      <c r="C7" s="537" t="str">
        <f>Liste!D5</f>
        <v>BİRSEN BİLGİ</v>
      </c>
      <c r="D7" s="538"/>
      <c r="E7" s="539"/>
      <c r="F7" s="55">
        <v>10</v>
      </c>
      <c r="G7" s="55">
        <v>10</v>
      </c>
      <c r="H7" s="55">
        <v>10</v>
      </c>
      <c r="I7" s="55">
        <v>10</v>
      </c>
      <c r="J7" s="55">
        <v>10</v>
      </c>
      <c r="K7" s="55">
        <v>10</v>
      </c>
      <c r="L7" s="55">
        <v>10</v>
      </c>
      <c r="M7" s="55">
        <v>10</v>
      </c>
      <c r="N7" s="55"/>
      <c r="O7" s="55"/>
      <c r="P7" s="39"/>
      <c r="Q7" s="39"/>
      <c r="R7" s="39"/>
      <c r="S7" s="39"/>
      <c r="T7" s="39"/>
      <c r="U7" s="39"/>
      <c r="V7" s="39"/>
      <c r="W7" s="39"/>
      <c r="X7" s="39"/>
      <c r="Y7" s="39"/>
      <c r="Z7" s="16">
        <f t="shared" si="0"/>
        <v>80</v>
      </c>
      <c r="AA7" s="16" t="str">
        <f t="shared" ref="AA7:AA50" si="1">IF(Z7=" "," ",IF(Z7&gt;=85,"Pekiyi",IF(Z7&gt;=70,"İyi",IF(Z7&gt;=55,"Orta",IF(Z7&gt;=50,"Geçer",IF(Z7&gt;=0,"Geçmez",0))))))</f>
        <v>İyi</v>
      </c>
    </row>
    <row r="8" spans="1:27" ht="12" customHeight="1">
      <c r="A8" s="18">
        <v>3</v>
      </c>
      <c r="B8" s="19">
        <f>Liste!C6</f>
        <v>205</v>
      </c>
      <c r="C8" s="537" t="str">
        <f>Liste!D6</f>
        <v>CENNET YAREN EKSEM</v>
      </c>
      <c r="D8" s="538"/>
      <c r="E8" s="539"/>
      <c r="F8" s="55">
        <v>10</v>
      </c>
      <c r="G8" s="55">
        <v>10</v>
      </c>
      <c r="H8" s="55">
        <v>10</v>
      </c>
      <c r="I8" s="55">
        <v>10</v>
      </c>
      <c r="J8" s="55">
        <v>10</v>
      </c>
      <c r="K8" s="55">
        <v>10</v>
      </c>
      <c r="L8" s="55">
        <v>10</v>
      </c>
      <c r="M8" s="55">
        <v>10</v>
      </c>
      <c r="N8" s="55"/>
      <c r="O8" s="55"/>
      <c r="P8" s="39"/>
      <c r="Q8" s="39"/>
      <c r="R8" s="39"/>
      <c r="S8" s="39"/>
      <c r="T8" s="39"/>
      <c r="U8" s="39"/>
      <c r="V8" s="39"/>
      <c r="W8" s="39"/>
      <c r="X8" s="39"/>
      <c r="Y8" s="39"/>
      <c r="Z8" s="16">
        <f t="shared" si="0"/>
        <v>80</v>
      </c>
      <c r="AA8" s="16" t="str">
        <f t="shared" si="1"/>
        <v>İyi</v>
      </c>
    </row>
    <row r="9" spans="1:27" ht="12" customHeight="1">
      <c r="A9" s="18">
        <v>4</v>
      </c>
      <c r="B9" s="19">
        <f>Liste!C7</f>
        <v>206</v>
      </c>
      <c r="C9" s="537" t="str">
        <f>Liste!D7</f>
        <v>DÖNE AVCI</v>
      </c>
      <c r="D9" s="538"/>
      <c r="E9" s="539"/>
      <c r="F9" s="55">
        <v>10</v>
      </c>
      <c r="G9" s="55">
        <v>10</v>
      </c>
      <c r="H9" s="55">
        <v>10</v>
      </c>
      <c r="I9" s="55">
        <v>10</v>
      </c>
      <c r="J9" s="55">
        <v>10</v>
      </c>
      <c r="K9" s="55">
        <v>10</v>
      </c>
      <c r="L9" s="55">
        <v>10</v>
      </c>
      <c r="M9" s="55">
        <v>10</v>
      </c>
      <c r="N9" s="55"/>
      <c r="O9" s="55"/>
      <c r="P9" s="39"/>
      <c r="Q9" s="39"/>
      <c r="R9" s="39"/>
      <c r="S9" s="39"/>
      <c r="T9" s="39"/>
      <c r="U9" s="39"/>
      <c r="V9" s="39"/>
      <c r="W9" s="39"/>
      <c r="X9" s="39"/>
      <c r="Y9" s="39"/>
      <c r="Z9" s="16">
        <f t="shared" si="0"/>
        <v>80</v>
      </c>
      <c r="AA9" s="16" t="str">
        <f t="shared" si="1"/>
        <v>İyi</v>
      </c>
    </row>
    <row r="10" spans="1:27" ht="12" customHeight="1">
      <c r="A10" s="18">
        <v>5</v>
      </c>
      <c r="B10" s="19">
        <f>Liste!C8</f>
        <v>208</v>
      </c>
      <c r="C10" s="537" t="str">
        <f>Liste!D8</f>
        <v>ELA NUR TAVUKÇU</v>
      </c>
      <c r="D10" s="538"/>
      <c r="E10" s="539"/>
      <c r="F10" s="55">
        <v>10</v>
      </c>
      <c r="G10" s="55">
        <v>10</v>
      </c>
      <c r="H10" s="55">
        <v>10</v>
      </c>
      <c r="I10" s="55">
        <v>10</v>
      </c>
      <c r="J10" s="55">
        <v>10</v>
      </c>
      <c r="K10" s="55">
        <v>10</v>
      </c>
      <c r="L10" s="55">
        <v>10</v>
      </c>
      <c r="M10" s="55">
        <v>10</v>
      </c>
      <c r="N10" s="55"/>
      <c r="O10" s="55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16">
        <f t="shared" si="0"/>
        <v>80</v>
      </c>
      <c r="AA10" s="16" t="str">
        <f t="shared" si="1"/>
        <v>İyi</v>
      </c>
    </row>
    <row r="11" spans="1:27" ht="12" customHeight="1">
      <c r="A11" s="18">
        <v>6</v>
      </c>
      <c r="B11" s="19">
        <f>Liste!C9</f>
        <v>209</v>
      </c>
      <c r="C11" s="537" t="str">
        <f>Liste!D9</f>
        <v>ELİF EKİM</v>
      </c>
      <c r="D11" s="538"/>
      <c r="E11" s="539"/>
      <c r="F11" s="55">
        <v>10</v>
      </c>
      <c r="G11" s="55">
        <v>10</v>
      </c>
      <c r="H11" s="55">
        <v>10</v>
      </c>
      <c r="I11" s="55">
        <v>10</v>
      </c>
      <c r="J11" s="55">
        <v>10</v>
      </c>
      <c r="K11" s="55">
        <v>10</v>
      </c>
      <c r="L11" s="55">
        <v>10</v>
      </c>
      <c r="M11" s="55">
        <v>10</v>
      </c>
      <c r="N11" s="55"/>
      <c r="O11" s="55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16">
        <f t="shared" si="0"/>
        <v>80</v>
      </c>
      <c r="AA11" s="16" t="str">
        <f t="shared" si="1"/>
        <v>İyi</v>
      </c>
    </row>
    <row r="12" spans="1:27" ht="12" customHeight="1">
      <c r="A12" s="18">
        <v>7</v>
      </c>
      <c r="B12" s="19">
        <f>Liste!C10</f>
        <v>211</v>
      </c>
      <c r="C12" s="537" t="str">
        <f>Liste!D10</f>
        <v>EROL SERT</v>
      </c>
      <c r="D12" s="538"/>
      <c r="E12" s="539"/>
      <c r="F12" s="55">
        <v>10</v>
      </c>
      <c r="G12" s="55">
        <v>10</v>
      </c>
      <c r="H12" s="55">
        <v>10</v>
      </c>
      <c r="I12" s="55">
        <v>10</v>
      </c>
      <c r="J12" s="55">
        <v>10</v>
      </c>
      <c r="K12" s="55">
        <v>10</v>
      </c>
      <c r="L12" s="55">
        <v>10</v>
      </c>
      <c r="M12" s="55">
        <v>10</v>
      </c>
      <c r="N12" s="55"/>
      <c r="O12" s="55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16">
        <f t="shared" si="0"/>
        <v>80</v>
      </c>
      <c r="AA12" s="16" t="str">
        <f t="shared" si="1"/>
        <v>İyi</v>
      </c>
    </row>
    <row r="13" spans="1:27" ht="12" customHeight="1">
      <c r="A13" s="18">
        <v>8</v>
      </c>
      <c r="B13" s="19">
        <f>Liste!C11</f>
        <v>213</v>
      </c>
      <c r="C13" s="537" t="str">
        <f>Liste!D11</f>
        <v>ALİ VELİ</v>
      </c>
      <c r="D13" s="538"/>
      <c r="E13" s="539"/>
      <c r="F13" s="55">
        <v>10</v>
      </c>
      <c r="G13" s="55">
        <v>10</v>
      </c>
      <c r="H13" s="55">
        <v>10</v>
      </c>
      <c r="I13" s="55">
        <v>10</v>
      </c>
      <c r="J13" s="55">
        <v>10</v>
      </c>
      <c r="K13" s="55">
        <v>10</v>
      </c>
      <c r="L13" s="55">
        <v>10</v>
      </c>
      <c r="M13" s="55">
        <v>10</v>
      </c>
      <c r="N13" s="55"/>
      <c r="O13" s="55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16">
        <f t="shared" si="0"/>
        <v>80</v>
      </c>
      <c r="AA13" s="16" t="str">
        <f t="shared" si="1"/>
        <v>İyi</v>
      </c>
    </row>
    <row r="14" spans="1:27" ht="12" customHeight="1">
      <c r="A14" s="18">
        <v>9</v>
      </c>
      <c r="B14" s="19">
        <f>Liste!C12</f>
        <v>215</v>
      </c>
      <c r="C14" s="537" t="str">
        <f>Liste!D12</f>
        <v>FURKAN AYDIN</v>
      </c>
      <c r="D14" s="538"/>
      <c r="E14" s="539"/>
      <c r="F14" s="55">
        <v>10</v>
      </c>
      <c r="G14" s="55">
        <v>10</v>
      </c>
      <c r="H14" s="55">
        <v>10</v>
      </c>
      <c r="I14" s="55">
        <v>10</v>
      </c>
      <c r="J14" s="55">
        <v>10</v>
      </c>
      <c r="K14" s="55">
        <v>10</v>
      </c>
      <c r="L14" s="55">
        <v>10</v>
      </c>
      <c r="M14" s="55">
        <v>10</v>
      </c>
      <c r="N14" s="55"/>
      <c r="O14" s="55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16">
        <f t="shared" si="0"/>
        <v>80</v>
      </c>
      <c r="AA14" s="16" t="str">
        <f t="shared" si="1"/>
        <v>İyi</v>
      </c>
    </row>
    <row r="15" spans="1:27" ht="12" customHeight="1">
      <c r="A15" s="18">
        <v>10</v>
      </c>
      <c r="B15" s="19">
        <f>Liste!C13</f>
        <v>219</v>
      </c>
      <c r="C15" s="537" t="str">
        <f>Liste!D13</f>
        <v>İREM NUR ÇELİK</v>
      </c>
      <c r="D15" s="538"/>
      <c r="E15" s="539"/>
      <c r="F15" s="55">
        <v>10</v>
      </c>
      <c r="G15" s="55">
        <v>10</v>
      </c>
      <c r="H15" s="55">
        <v>10</v>
      </c>
      <c r="I15" s="55">
        <v>10</v>
      </c>
      <c r="J15" s="55">
        <v>10</v>
      </c>
      <c r="K15" s="55">
        <v>10</v>
      </c>
      <c r="L15" s="55">
        <v>10</v>
      </c>
      <c r="M15" s="55">
        <v>10</v>
      </c>
      <c r="N15" s="55"/>
      <c r="O15" s="55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16">
        <f t="shared" si="0"/>
        <v>80</v>
      </c>
      <c r="AA15" s="16" t="str">
        <f t="shared" si="1"/>
        <v>İyi</v>
      </c>
    </row>
    <row r="16" spans="1:27" ht="12" customHeight="1">
      <c r="A16" s="18">
        <v>11</v>
      </c>
      <c r="B16" s="19">
        <f>Liste!C14</f>
        <v>221</v>
      </c>
      <c r="C16" s="537" t="str">
        <f>Liste!D14</f>
        <v>MUHAMMED ALİ KÜÇÜKDEVECİ</v>
      </c>
      <c r="D16" s="538"/>
      <c r="E16" s="539"/>
      <c r="F16" s="55">
        <v>10</v>
      </c>
      <c r="G16" s="55">
        <v>10</v>
      </c>
      <c r="H16" s="55">
        <v>10</v>
      </c>
      <c r="I16" s="55">
        <v>10</v>
      </c>
      <c r="J16" s="55">
        <v>10</v>
      </c>
      <c r="K16" s="55">
        <v>10</v>
      </c>
      <c r="L16" s="55">
        <v>10</v>
      </c>
      <c r="M16" s="55">
        <v>10</v>
      </c>
      <c r="N16" s="55"/>
      <c r="O16" s="55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16">
        <f t="shared" si="0"/>
        <v>80</v>
      </c>
      <c r="AA16" s="16" t="str">
        <f t="shared" si="1"/>
        <v>İyi</v>
      </c>
    </row>
    <row r="17" spans="1:27" ht="12" customHeight="1">
      <c r="A17" s="18">
        <v>12</v>
      </c>
      <c r="B17" s="19">
        <f>Liste!C15</f>
        <v>224</v>
      </c>
      <c r="C17" s="537" t="str">
        <f>Liste!D15</f>
        <v>OĞUZHAN TUTAR</v>
      </c>
      <c r="D17" s="538"/>
      <c r="E17" s="539"/>
      <c r="F17" s="55">
        <v>10</v>
      </c>
      <c r="G17" s="55">
        <v>10</v>
      </c>
      <c r="H17" s="55">
        <v>10</v>
      </c>
      <c r="I17" s="55">
        <v>10</v>
      </c>
      <c r="J17" s="55">
        <v>10</v>
      </c>
      <c r="K17" s="55">
        <v>10</v>
      </c>
      <c r="L17" s="55">
        <v>10</v>
      </c>
      <c r="M17" s="55">
        <v>10</v>
      </c>
      <c r="N17" s="55"/>
      <c r="O17" s="55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16">
        <f t="shared" si="0"/>
        <v>80</v>
      </c>
      <c r="AA17" s="16" t="str">
        <f t="shared" si="1"/>
        <v>İyi</v>
      </c>
    </row>
    <row r="18" spans="1:27" ht="12" customHeight="1">
      <c r="A18" s="18">
        <v>13</v>
      </c>
      <c r="B18" s="19">
        <f>Liste!C16</f>
        <v>226</v>
      </c>
      <c r="C18" s="537" t="str">
        <f>Liste!D16</f>
        <v>TUĞBA AKBAŞ</v>
      </c>
      <c r="D18" s="538"/>
      <c r="E18" s="539"/>
      <c r="F18" s="55">
        <v>10</v>
      </c>
      <c r="G18" s="55">
        <v>10</v>
      </c>
      <c r="H18" s="55">
        <v>10</v>
      </c>
      <c r="I18" s="55">
        <v>10</v>
      </c>
      <c r="J18" s="55">
        <v>10</v>
      </c>
      <c r="K18" s="55">
        <v>10</v>
      </c>
      <c r="L18" s="55">
        <v>10</v>
      </c>
      <c r="M18" s="55">
        <v>10</v>
      </c>
      <c r="N18" s="55"/>
      <c r="O18" s="55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16">
        <f t="shared" si="0"/>
        <v>80</v>
      </c>
      <c r="AA18" s="16" t="str">
        <f t="shared" si="1"/>
        <v>İyi</v>
      </c>
    </row>
    <row r="19" spans="1:27" ht="12" customHeight="1">
      <c r="A19" s="18">
        <v>14</v>
      </c>
      <c r="B19" s="19">
        <f>Liste!C17</f>
        <v>227</v>
      </c>
      <c r="C19" s="537" t="str">
        <f>Liste!D17</f>
        <v>YASEMİN ÇOKMETİN</v>
      </c>
      <c r="D19" s="538"/>
      <c r="E19" s="539"/>
      <c r="F19" s="55">
        <v>10</v>
      </c>
      <c r="G19" s="55">
        <v>10</v>
      </c>
      <c r="H19" s="55">
        <v>10</v>
      </c>
      <c r="I19" s="55">
        <v>10</v>
      </c>
      <c r="J19" s="55">
        <v>10</v>
      </c>
      <c r="K19" s="55">
        <v>10</v>
      </c>
      <c r="L19" s="55">
        <v>10</v>
      </c>
      <c r="M19" s="55">
        <v>10</v>
      </c>
      <c r="N19" s="55"/>
      <c r="O19" s="55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16">
        <f t="shared" si="0"/>
        <v>80</v>
      </c>
      <c r="AA19" s="16" t="str">
        <f t="shared" si="1"/>
        <v>İyi</v>
      </c>
    </row>
    <row r="20" spans="1:27" ht="12" customHeight="1">
      <c r="A20" s="18">
        <v>15</v>
      </c>
      <c r="B20" s="19">
        <f>Liste!C18</f>
        <v>228</v>
      </c>
      <c r="C20" s="537" t="str">
        <f>Liste!D18</f>
        <v>YASİN SARICA</v>
      </c>
      <c r="D20" s="538"/>
      <c r="E20" s="539"/>
      <c r="F20" s="55">
        <v>10</v>
      </c>
      <c r="G20" s="55">
        <v>10</v>
      </c>
      <c r="H20" s="55">
        <v>10</v>
      </c>
      <c r="I20" s="55">
        <v>10</v>
      </c>
      <c r="J20" s="55">
        <v>10</v>
      </c>
      <c r="K20" s="55">
        <v>10</v>
      </c>
      <c r="L20" s="55">
        <v>10</v>
      </c>
      <c r="M20" s="55">
        <v>10</v>
      </c>
      <c r="N20" s="55"/>
      <c r="O20" s="55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16">
        <f t="shared" si="0"/>
        <v>80</v>
      </c>
      <c r="AA20" s="16" t="str">
        <f t="shared" si="1"/>
        <v>İyi</v>
      </c>
    </row>
    <row r="21" spans="1:27" ht="12" customHeight="1">
      <c r="A21" s="18">
        <v>16</v>
      </c>
      <c r="B21" s="19">
        <f>Liste!C19</f>
        <v>229</v>
      </c>
      <c r="C21" s="537" t="str">
        <f>Liste!D19</f>
        <v>YETER SÜMEYYE GÜRLEK</v>
      </c>
      <c r="D21" s="538"/>
      <c r="E21" s="539"/>
      <c r="F21" s="55">
        <v>10</v>
      </c>
      <c r="G21" s="55">
        <v>10</v>
      </c>
      <c r="H21" s="55">
        <v>10</v>
      </c>
      <c r="I21" s="55">
        <v>10</v>
      </c>
      <c r="J21" s="55">
        <v>10</v>
      </c>
      <c r="K21" s="55">
        <v>10</v>
      </c>
      <c r="L21" s="55">
        <v>10</v>
      </c>
      <c r="M21" s="55">
        <v>10</v>
      </c>
      <c r="N21" s="55"/>
      <c r="O21" s="55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16">
        <f t="shared" si="0"/>
        <v>80</v>
      </c>
      <c r="AA21" s="16" t="str">
        <f t="shared" si="1"/>
        <v>İyi</v>
      </c>
    </row>
    <row r="22" spans="1:27" ht="12" customHeight="1">
      <c r="A22" s="18">
        <v>17</v>
      </c>
      <c r="B22" s="19">
        <f>Liste!C20</f>
        <v>230</v>
      </c>
      <c r="C22" s="537" t="str">
        <f>Liste!D20</f>
        <v>ZEKİ AYDIN</v>
      </c>
      <c r="D22" s="538"/>
      <c r="E22" s="539"/>
      <c r="F22" s="55">
        <v>10</v>
      </c>
      <c r="G22" s="55">
        <v>10</v>
      </c>
      <c r="H22" s="55">
        <v>10</v>
      </c>
      <c r="I22" s="55">
        <v>10</v>
      </c>
      <c r="J22" s="55">
        <v>10</v>
      </c>
      <c r="K22" s="55">
        <v>10</v>
      </c>
      <c r="L22" s="55">
        <v>10</v>
      </c>
      <c r="M22" s="55">
        <v>10</v>
      </c>
      <c r="N22" s="55"/>
      <c r="O22" s="55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16">
        <f t="shared" si="0"/>
        <v>80</v>
      </c>
      <c r="AA22" s="16" t="str">
        <f t="shared" si="1"/>
        <v>İyi</v>
      </c>
    </row>
    <row r="23" spans="1:27" ht="12" customHeight="1">
      <c r="A23" s="18">
        <v>18</v>
      </c>
      <c r="B23" s="19">
        <f>Liste!C21</f>
        <v>0</v>
      </c>
      <c r="C23" s="537">
        <f>Liste!D21</f>
        <v>0</v>
      </c>
      <c r="D23" s="538"/>
      <c r="E23" s="539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16" t="str">
        <f t="shared" si="0"/>
        <v xml:space="preserve"> </v>
      </c>
      <c r="AA23" s="16" t="str">
        <f t="shared" si="1"/>
        <v xml:space="preserve"> </v>
      </c>
    </row>
    <row r="24" spans="1:27" ht="12" customHeight="1">
      <c r="A24" s="18">
        <v>19</v>
      </c>
      <c r="B24" s="19">
        <f>Liste!C22</f>
        <v>0</v>
      </c>
      <c r="C24" s="537">
        <f>Liste!D22</f>
        <v>0</v>
      </c>
      <c r="D24" s="538"/>
      <c r="E24" s="539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16" t="str">
        <f t="shared" si="0"/>
        <v xml:space="preserve"> </v>
      </c>
      <c r="AA24" s="16" t="str">
        <f t="shared" si="1"/>
        <v xml:space="preserve"> </v>
      </c>
    </row>
    <row r="25" spans="1:27" ht="12" customHeight="1">
      <c r="A25" s="18">
        <v>20</v>
      </c>
      <c r="B25" s="19">
        <f>Liste!C23</f>
        <v>0</v>
      </c>
      <c r="C25" s="537">
        <f>Liste!D23</f>
        <v>0</v>
      </c>
      <c r="D25" s="538"/>
      <c r="E25" s="539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16" t="str">
        <f t="shared" si="0"/>
        <v xml:space="preserve"> </v>
      </c>
      <c r="AA25" s="16" t="str">
        <f t="shared" si="1"/>
        <v xml:space="preserve"> </v>
      </c>
    </row>
    <row r="26" spans="1:27" ht="12" customHeight="1">
      <c r="A26" s="18">
        <v>21</v>
      </c>
      <c r="B26" s="19">
        <f>Liste!C24</f>
        <v>0</v>
      </c>
      <c r="C26" s="537">
        <f>Liste!D24</f>
        <v>0</v>
      </c>
      <c r="D26" s="538"/>
      <c r="E26" s="539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16" t="str">
        <f t="shared" si="0"/>
        <v xml:space="preserve"> </v>
      </c>
      <c r="AA26" s="16" t="str">
        <f t="shared" si="1"/>
        <v xml:space="preserve"> </v>
      </c>
    </row>
    <row r="27" spans="1:27" ht="12" customHeight="1">
      <c r="A27" s="18">
        <v>22</v>
      </c>
      <c r="B27" s="19">
        <f>Liste!C25</f>
        <v>0</v>
      </c>
      <c r="C27" s="537">
        <f>Liste!D25</f>
        <v>0</v>
      </c>
      <c r="D27" s="538"/>
      <c r="E27" s="539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16" t="str">
        <f t="shared" si="0"/>
        <v xml:space="preserve"> </v>
      </c>
      <c r="AA27" s="16" t="str">
        <f t="shared" si="1"/>
        <v xml:space="preserve"> </v>
      </c>
    </row>
    <row r="28" spans="1:27" ht="12" customHeight="1">
      <c r="A28" s="18">
        <v>23</v>
      </c>
      <c r="B28" s="19">
        <f>Liste!C26</f>
        <v>0</v>
      </c>
      <c r="C28" s="537">
        <f>Liste!D26</f>
        <v>0</v>
      </c>
      <c r="D28" s="538"/>
      <c r="E28" s="539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16" t="str">
        <f t="shared" si="0"/>
        <v xml:space="preserve"> </v>
      </c>
      <c r="AA28" s="16" t="str">
        <f t="shared" si="1"/>
        <v xml:space="preserve"> </v>
      </c>
    </row>
    <row r="29" spans="1:27" ht="12" customHeight="1">
      <c r="A29" s="18">
        <v>24</v>
      </c>
      <c r="B29" s="19">
        <f>Liste!C27</f>
        <v>0</v>
      </c>
      <c r="C29" s="537">
        <f>Liste!D27</f>
        <v>0</v>
      </c>
      <c r="D29" s="538"/>
      <c r="E29" s="539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16" t="str">
        <f t="shared" si="0"/>
        <v xml:space="preserve"> </v>
      </c>
      <c r="AA29" s="16" t="str">
        <f t="shared" si="1"/>
        <v xml:space="preserve"> </v>
      </c>
    </row>
    <row r="30" spans="1:27" ht="12" customHeight="1">
      <c r="A30" s="18">
        <v>25</v>
      </c>
      <c r="B30" s="19">
        <f>Liste!C28</f>
        <v>0</v>
      </c>
      <c r="C30" s="537">
        <f>Liste!D28</f>
        <v>0</v>
      </c>
      <c r="D30" s="538"/>
      <c r="E30" s="539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16" t="str">
        <f t="shared" si="0"/>
        <v xml:space="preserve"> </v>
      </c>
      <c r="AA30" s="16" t="str">
        <f t="shared" si="1"/>
        <v xml:space="preserve"> </v>
      </c>
    </row>
    <row r="31" spans="1:27" ht="12" customHeight="1">
      <c r="A31" s="18">
        <v>26</v>
      </c>
      <c r="B31" s="19">
        <f>Liste!C29</f>
        <v>0</v>
      </c>
      <c r="C31" s="537">
        <f>Liste!D29</f>
        <v>0</v>
      </c>
      <c r="D31" s="538"/>
      <c r="E31" s="539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16" t="str">
        <f t="shared" si="0"/>
        <v xml:space="preserve"> </v>
      </c>
      <c r="AA31" s="16" t="str">
        <f t="shared" si="1"/>
        <v xml:space="preserve"> </v>
      </c>
    </row>
    <row r="32" spans="1:27" ht="12" customHeight="1">
      <c r="A32" s="18">
        <v>27</v>
      </c>
      <c r="B32" s="19">
        <f>Liste!C30</f>
        <v>0</v>
      </c>
      <c r="C32" s="537">
        <f>Liste!D30</f>
        <v>0</v>
      </c>
      <c r="D32" s="538"/>
      <c r="E32" s="539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16" t="str">
        <f t="shared" si="0"/>
        <v xml:space="preserve"> </v>
      </c>
      <c r="AA32" s="16" t="str">
        <f t="shared" si="1"/>
        <v xml:space="preserve"> </v>
      </c>
    </row>
    <row r="33" spans="1:27" ht="12" customHeight="1">
      <c r="A33" s="18">
        <v>28</v>
      </c>
      <c r="B33" s="19">
        <f>Liste!C31</f>
        <v>0</v>
      </c>
      <c r="C33" s="537">
        <f>Liste!D31</f>
        <v>0</v>
      </c>
      <c r="D33" s="538"/>
      <c r="E33" s="539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16" t="str">
        <f t="shared" si="0"/>
        <v xml:space="preserve"> </v>
      </c>
      <c r="AA33" s="16" t="str">
        <f t="shared" si="1"/>
        <v xml:space="preserve"> </v>
      </c>
    </row>
    <row r="34" spans="1:27" ht="12" customHeight="1">
      <c r="A34" s="18">
        <v>29</v>
      </c>
      <c r="B34" s="19">
        <f>Liste!C32</f>
        <v>0</v>
      </c>
      <c r="C34" s="537">
        <f>Liste!D32</f>
        <v>0</v>
      </c>
      <c r="D34" s="538"/>
      <c r="E34" s="539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16" t="str">
        <f t="shared" si="0"/>
        <v xml:space="preserve"> </v>
      </c>
      <c r="AA34" s="16" t="str">
        <f t="shared" si="1"/>
        <v xml:space="preserve"> </v>
      </c>
    </row>
    <row r="35" spans="1:27" ht="12" customHeight="1">
      <c r="A35" s="18">
        <v>30</v>
      </c>
      <c r="B35" s="19">
        <f>Liste!C33</f>
        <v>0</v>
      </c>
      <c r="C35" s="537">
        <f>Liste!D33</f>
        <v>0</v>
      </c>
      <c r="D35" s="538"/>
      <c r="E35" s="539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16" t="str">
        <f t="shared" si="0"/>
        <v xml:space="preserve"> </v>
      </c>
      <c r="AA35" s="16" t="str">
        <f t="shared" si="1"/>
        <v xml:space="preserve"> </v>
      </c>
    </row>
    <row r="36" spans="1:27" ht="12" customHeight="1">
      <c r="A36" s="18">
        <v>31</v>
      </c>
      <c r="B36" s="19">
        <f>Liste!C34</f>
        <v>0</v>
      </c>
      <c r="C36" s="537">
        <f>Liste!D34</f>
        <v>0</v>
      </c>
      <c r="D36" s="538"/>
      <c r="E36" s="539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16" t="str">
        <f t="shared" si="0"/>
        <v xml:space="preserve"> </v>
      </c>
      <c r="AA36" s="16" t="str">
        <f t="shared" si="1"/>
        <v xml:space="preserve"> </v>
      </c>
    </row>
    <row r="37" spans="1:27" ht="12" customHeight="1">
      <c r="A37" s="18">
        <v>32</v>
      </c>
      <c r="B37" s="19">
        <f>Liste!C35</f>
        <v>0</v>
      </c>
      <c r="C37" s="537">
        <f>Liste!D35</f>
        <v>0</v>
      </c>
      <c r="D37" s="538"/>
      <c r="E37" s="539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16" t="str">
        <f t="shared" si="0"/>
        <v xml:space="preserve"> </v>
      </c>
      <c r="AA37" s="16" t="str">
        <f t="shared" si="1"/>
        <v xml:space="preserve"> </v>
      </c>
    </row>
    <row r="38" spans="1:27" ht="12" customHeight="1">
      <c r="A38" s="18">
        <v>33</v>
      </c>
      <c r="B38" s="19">
        <f>Liste!C36</f>
        <v>0</v>
      </c>
      <c r="C38" s="537">
        <f>Liste!D36</f>
        <v>0</v>
      </c>
      <c r="D38" s="538"/>
      <c r="E38" s="539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16" t="str">
        <f t="shared" si="0"/>
        <v xml:space="preserve"> </v>
      </c>
      <c r="AA38" s="16" t="str">
        <f t="shared" si="1"/>
        <v xml:space="preserve"> </v>
      </c>
    </row>
    <row r="39" spans="1:27" ht="12" customHeight="1">
      <c r="A39" s="18">
        <v>34</v>
      </c>
      <c r="B39" s="19">
        <f>Liste!C37</f>
        <v>0</v>
      </c>
      <c r="C39" s="537">
        <f>Liste!D37</f>
        <v>0</v>
      </c>
      <c r="D39" s="538"/>
      <c r="E39" s="539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16" t="str">
        <f t="shared" si="0"/>
        <v xml:space="preserve"> </v>
      </c>
      <c r="AA39" s="16" t="str">
        <f t="shared" si="1"/>
        <v xml:space="preserve"> </v>
      </c>
    </row>
    <row r="40" spans="1:27" ht="12" customHeight="1">
      <c r="A40" s="18">
        <v>35</v>
      </c>
      <c r="B40" s="19">
        <f>Liste!C38</f>
        <v>0</v>
      </c>
      <c r="C40" s="537">
        <f>Liste!D38</f>
        <v>0</v>
      </c>
      <c r="D40" s="538"/>
      <c r="E40" s="539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16" t="str">
        <f t="shared" si="0"/>
        <v xml:space="preserve"> </v>
      </c>
      <c r="AA40" s="16" t="str">
        <f t="shared" si="1"/>
        <v xml:space="preserve"> </v>
      </c>
    </row>
    <row r="41" spans="1:27" ht="12" customHeight="1">
      <c r="A41" s="18">
        <v>36</v>
      </c>
      <c r="B41" s="19">
        <f>Liste!C39</f>
        <v>0</v>
      </c>
      <c r="C41" s="537">
        <f>Liste!D39</f>
        <v>0</v>
      </c>
      <c r="D41" s="538"/>
      <c r="E41" s="539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16" t="str">
        <f t="shared" si="0"/>
        <v xml:space="preserve"> </v>
      </c>
      <c r="AA41" s="16" t="str">
        <f t="shared" si="1"/>
        <v xml:space="preserve"> </v>
      </c>
    </row>
    <row r="42" spans="1:27" ht="12" customHeight="1">
      <c r="A42" s="18">
        <v>37</v>
      </c>
      <c r="B42" s="19">
        <f>Liste!C40</f>
        <v>0</v>
      </c>
      <c r="C42" s="537">
        <f>Liste!D40</f>
        <v>0</v>
      </c>
      <c r="D42" s="538"/>
      <c r="E42" s="539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16" t="str">
        <f t="shared" si="0"/>
        <v xml:space="preserve"> </v>
      </c>
      <c r="AA42" s="16" t="str">
        <f t="shared" si="1"/>
        <v xml:space="preserve"> </v>
      </c>
    </row>
    <row r="43" spans="1:27" ht="12" customHeight="1">
      <c r="A43" s="18">
        <v>38</v>
      </c>
      <c r="B43" s="19">
        <f>Liste!C41</f>
        <v>0</v>
      </c>
      <c r="C43" s="537">
        <f>Liste!D41</f>
        <v>0</v>
      </c>
      <c r="D43" s="538"/>
      <c r="E43" s="539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16" t="str">
        <f t="shared" si="0"/>
        <v xml:space="preserve"> </v>
      </c>
      <c r="AA43" s="16" t="str">
        <f t="shared" si="1"/>
        <v xml:space="preserve"> </v>
      </c>
    </row>
    <row r="44" spans="1:27" ht="12" customHeight="1">
      <c r="A44" s="18">
        <v>39</v>
      </c>
      <c r="B44" s="19">
        <f>Liste!C42</f>
        <v>0</v>
      </c>
      <c r="C44" s="537">
        <f>Liste!D42</f>
        <v>0</v>
      </c>
      <c r="D44" s="538"/>
      <c r="E44" s="539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16" t="str">
        <f t="shared" si="0"/>
        <v xml:space="preserve"> </v>
      </c>
      <c r="AA44" s="16" t="str">
        <f t="shared" si="1"/>
        <v xml:space="preserve"> </v>
      </c>
    </row>
    <row r="45" spans="1:27" ht="12" customHeight="1">
      <c r="A45" s="18">
        <v>40</v>
      </c>
      <c r="B45" s="19">
        <f>Liste!C43</f>
        <v>0</v>
      </c>
      <c r="C45" s="537">
        <f>Liste!D43</f>
        <v>0</v>
      </c>
      <c r="D45" s="538"/>
      <c r="E45" s="539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16" t="str">
        <f t="shared" si="0"/>
        <v xml:space="preserve"> </v>
      </c>
      <c r="AA45" s="16" t="str">
        <f t="shared" si="1"/>
        <v xml:space="preserve"> </v>
      </c>
    </row>
    <row r="46" spans="1:27" ht="12" customHeight="1">
      <c r="A46" s="18">
        <v>41</v>
      </c>
      <c r="B46" s="19">
        <f>Liste!C44</f>
        <v>0</v>
      </c>
      <c r="C46" s="537">
        <f>Liste!D44</f>
        <v>0</v>
      </c>
      <c r="D46" s="538"/>
      <c r="E46" s="539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16" t="str">
        <f t="shared" si="0"/>
        <v xml:space="preserve"> </v>
      </c>
      <c r="AA46" s="16" t="str">
        <f t="shared" si="1"/>
        <v xml:space="preserve"> </v>
      </c>
    </row>
    <row r="47" spans="1:27" ht="12" customHeight="1">
      <c r="A47" s="18">
        <v>42</v>
      </c>
      <c r="B47" s="19">
        <f>Liste!C45</f>
        <v>0</v>
      </c>
      <c r="C47" s="537">
        <f>Liste!D45</f>
        <v>0</v>
      </c>
      <c r="D47" s="538"/>
      <c r="E47" s="539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16" t="str">
        <f t="shared" si="0"/>
        <v xml:space="preserve"> </v>
      </c>
      <c r="AA47" s="16" t="str">
        <f t="shared" si="1"/>
        <v xml:space="preserve"> </v>
      </c>
    </row>
    <row r="48" spans="1:27" ht="12" customHeight="1">
      <c r="A48" s="18">
        <v>43</v>
      </c>
      <c r="B48" s="19">
        <f>Liste!C46</f>
        <v>0</v>
      </c>
      <c r="C48" s="537">
        <f>Liste!D46</f>
        <v>0</v>
      </c>
      <c r="D48" s="538"/>
      <c r="E48" s="539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16" t="str">
        <f t="shared" si="0"/>
        <v xml:space="preserve"> </v>
      </c>
      <c r="AA48" s="16" t="str">
        <f t="shared" si="1"/>
        <v xml:space="preserve"> </v>
      </c>
    </row>
    <row r="49" spans="1:27" ht="12" customHeight="1">
      <c r="A49" s="18">
        <v>44</v>
      </c>
      <c r="B49" s="19">
        <f>Liste!C47</f>
        <v>0</v>
      </c>
      <c r="C49" s="537">
        <f>Liste!D47</f>
        <v>0</v>
      </c>
      <c r="D49" s="538"/>
      <c r="E49" s="539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16" t="str">
        <f t="shared" si="0"/>
        <v xml:space="preserve"> </v>
      </c>
      <c r="AA49" s="16" t="str">
        <f t="shared" si="1"/>
        <v xml:space="preserve"> </v>
      </c>
    </row>
    <row r="50" spans="1:27" ht="12" customHeight="1">
      <c r="A50" s="18">
        <v>45</v>
      </c>
      <c r="B50" s="19">
        <f>Liste!C48</f>
        <v>0</v>
      </c>
      <c r="C50" s="537">
        <f>Liste!D48</f>
        <v>0</v>
      </c>
      <c r="D50" s="538"/>
      <c r="E50" s="539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16" t="str">
        <f t="shared" si="0"/>
        <v xml:space="preserve"> </v>
      </c>
      <c r="AA50" s="16" t="str">
        <f t="shared" si="1"/>
        <v xml:space="preserve"> </v>
      </c>
    </row>
    <row r="51" spans="1:27" ht="39.75" customHeight="1">
      <c r="A51" s="477" t="s">
        <v>12</v>
      </c>
      <c r="B51" s="478"/>
      <c r="C51" s="478"/>
      <c r="D51" s="478"/>
      <c r="E51" s="479"/>
      <c r="F51" s="15" t="str">
        <f t="shared" ref="F51:Y51" si="2">F5</f>
        <v>1.SORU</v>
      </c>
      <c r="G51" s="15" t="str">
        <f t="shared" si="2"/>
        <v>2.SORU</v>
      </c>
      <c r="H51" s="15" t="str">
        <f t="shared" si="2"/>
        <v>3.SORU</v>
      </c>
      <c r="I51" s="15" t="str">
        <f t="shared" si="2"/>
        <v>4.SORU</v>
      </c>
      <c r="J51" s="15" t="str">
        <f t="shared" si="2"/>
        <v>5.SORU</v>
      </c>
      <c r="K51" s="15" t="str">
        <f t="shared" si="2"/>
        <v>6.SORU</v>
      </c>
      <c r="L51" s="15" t="str">
        <f t="shared" si="2"/>
        <v>7.SORU</v>
      </c>
      <c r="M51" s="15" t="str">
        <f t="shared" si="2"/>
        <v>8.SORU</v>
      </c>
      <c r="N51" s="15" t="str">
        <f t="shared" si="2"/>
        <v xml:space="preserve"> </v>
      </c>
      <c r="O51" s="15" t="str">
        <f t="shared" si="2"/>
        <v xml:space="preserve"> </v>
      </c>
      <c r="P51" s="15" t="str">
        <f t="shared" si="2"/>
        <v xml:space="preserve"> </v>
      </c>
      <c r="Q51" s="15" t="str">
        <f t="shared" si="2"/>
        <v xml:space="preserve"> </v>
      </c>
      <c r="R51" s="15" t="str">
        <f t="shared" si="2"/>
        <v xml:space="preserve"> </v>
      </c>
      <c r="S51" s="15" t="str">
        <f t="shared" si="2"/>
        <v xml:space="preserve"> </v>
      </c>
      <c r="T51" s="15" t="str">
        <f t="shared" si="2"/>
        <v xml:space="preserve"> </v>
      </c>
      <c r="U51" s="15" t="str">
        <f t="shared" si="2"/>
        <v xml:space="preserve"> </v>
      </c>
      <c r="V51" s="15" t="str">
        <f t="shared" si="2"/>
        <v xml:space="preserve"> </v>
      </c>
      <c r="W51" s="15" t="str">
        <f t="shared" si="2"/>
        <v xml:space="preserve"> </v>
      </c>
      <c r="X51" s="15" t="str">
        <f t="shared" si="2"/>
        <v xml:space="preserve"> </v>
      </c>
      <c r="Y51" s="15" t="str">
        <f t="shared" si="2"/>
        <v xml:space="preserve"> </v>
      </c>
      <c r="Z51" s="13"/>
      <c r="AA51" s="13"/>
    </row>
    <row r="52" spans="1:27" ht="27.95" customHeight="1">
      <c r="A52" s="534" t="s">
        <v>17</v>
      </c>
      <c r="B52" s="535"/>
      <c r="C52" s="535"/>
      <c r="D52" s="535"/>
      <c r="E52" s="536"/>
      <c r="F52" s="4">
        <f t="shared" ref="F52:Y52" si="3">IF(COUNTBLANK(F6:F50)=ROWS(F6:F50)," ",SUM(F6:F50))</f>
        <v>170</v>
      </c>
      <c r="G52" s="4">
        <f t="shared" si="3"/>
        <v>170</v>
      </c>
      <c r="H52" s="4">
        <f t="shared" si="3"/>
        <v>170</v>
      </c>
      <c r="I52" s="4">
        <f t="shared" si="3"/>
        <v>170</v>
      </c>
      <c r="J52" s="4">
        <f t="shared" si="3"/>
        <v>170</v>
      </c>
      <c r="K52" s="4">
        <f t="shared" si="3"/>
        <v>170</v>
      </c>
      <c r="L52" s="4">
        <f t="shared" si="3"/>
        <v>170</v>
      </c>
      <c r="M52" s="4">
        <f t="shared" si="3"/>
        <v>170</v>
      </c>
      <c r="N52" s="4" t="str">
        <f t="shared" si="3"/>
        <v xml:space="preserve"> </v>
      </c>
      <c r="O52" s="4" t="str">
        <f t="shared" si="3"/>
        <v xml:space="preserve"> </v>
      </c>
      <c r="P52" s="4" t="str">
        <f t="shared" si="3"/>
        <v xml:space="preserve"> </v>
      </c>
      <c r="Q52" s="4" t="str">
        <f t="shared" si="3"/>
        <v xml:space="preserve"> </v>
      </c>
      <c r="R52" s="4" t="str">
        <f t="shared" si="3"/>
        <v xml:space="preserve"> </v>
      </c>
      <c r="S52" s="4" t="str">
        <f t="shared" si="3"/>
        <v xml:space="preserve"> </v>
      </c>
      <c r="T52" s="4" t="str">
        <f t="shared" si="3"/>
        <v xml:space="preserve"> </v>
      </c>
      <c r="U52" s="4" t="str">
        <f t="shared" si="3"/>
        <v xml:space="preserve"> </v>
      </c>
      <c r="V52" s="4" t="str">
        <f t="shared" si="3"/>
        <v xml:space="preserve"> </v>
      </c>
      <c r="W52" s="4" t="str">
        <f t="shared" si="3"/>
        <v xml:space="preserve"> </v>
      </c>
      <c r="X52" s="4" t="str">
        <f t="shared" si="3"/>
        <v xml:space="preserve"> </v>
      </c>
      <c r="Y52" s="4" t="str">
        <f t="shared" si="3"/>
        <v xml:space="preserve"> </v>
      </c>
      <c r="Z52" s="6"/>
      <c r="AA52" s="5"/>
    </row>
    <row r="53" spans="1:27" ht="27.95" customHeight="1">
      <c r="A53" s="531" t="s">
        <v>31</v>
      </c>
      <c r="B53" s="532"/>
      <c r="C53" s="532"/>
      <c r="D53" s="532"/>
      <c r="E53" s="533"/>
      <c r="F53" s="22">
        <f t="shared" ref="F53:Y53" si="4">IF(COUNTBLANK(F6:F50)=ROWS(F6:F50)," ",AVERAGE(F6:F50))</f>
        <v>10</v>
      </c>
      <c r="G53" s="22">
        <f t="shared" si="4"/>
        <v>10</v>
      </c>
      <c r="H53" s="22">
        <f t="shared" si="4"/>
        <v>10</v>
      </c>
      <c r="I53" s="22">
        <f t="shared" si="4"/>
        <v>10</v>
      </c>
      <c r="J53" s="22">
        <f t="shared" si="4"/>
        <v>10</v>
      </c>
      <c r="K53" s="22">
        <f t="shared" si="4"/>
        <v>10</v>
      </c>
      <c r="L53" s="22">
        <f t="shared" si="4"/>
        <v>10</v>
      </c>
      <c r="M53" s="22">
        <f t="shared" si="4"/>
        <v>10</v>
      </c>
      <c r="N53" s="22" t="str">
        <f t="shared" si="4"/>
        <v xml:space="preserve"> </v>
      </c>
      <c r="O53" s="22" t="str">
        <f t="shared" si="4"/>
        <v xml:space="preserve"> </v>
      </c>
      <c r="P53" s="22" t="str">
        <f t="shared" si="4"/>
        <v xml:space="preserve"> </v>
      </c>
      <c r="Q53" s="22" t="str">
        <f t="shared" si="4"/>
        <v xml:space="preserve"> </v>
      </c>
      <c r="R53" s="22" t="str">
        <f t="shared" si="4"/>
        <v xml:space="preserve"> </v>
      </c>
      <c r="S53" s="22" t="str">
        <f t="shared" si="4"/>
        <v xml:space="preserve"> </v>
      </c>
      <c r="T53" s="22" t="str">
        <f t="shared" si="4"/>
        <v xml:space="preserve"> </v>
      </c>
      <c r="U53" s="22" t="str">
        <f t="shared" si="4"/>
        <v xml:space="preserve"> </v>
      </c>
      <c r="V53" s="22" t="str">
        <f t="shared" si="4"/>
        <v xml:space="preserve"> </v>
      </c>
      <c r="W53" s="22" t="str">
        <f t="shared" si="4"/>
        <v xml:space="preserve"> </v>
      </c>
      <c r="X53" s="22" t="str">
        <f t="shared" si="4"/>
        <v xml:space="preserve"> </v>
      </c>
      <c r="Y53" s="22" t="str">
        <f t="shared" si="4"/>
        <v xml:space="preserve"> </v>
      </c>
      <c r="Z53" s="100">
        <f>IF(COUNTIF(Z6:Z50," ")=ROWS(Z6:Z50)," ",AVERAGE(Z6:Z50))</f>
        <v>80</v>
      </c>
      <c r="AA53" s="121"/>
    </row>
    <row r="54" spans="1:27" ht="27.95" customHeight="1">
      <c r="A54" s="531" t="s">
        <v>19</v>
      </c>
      <c r="B54" s="532"/>
      <c r="C54" s="532"/>
      <c r="D54" s="532"/>
      <c r="E54" s="533"/>
      <c r="F54" s="23">
        <f t="shared" ref="F54:Y54" si="5">IF(COUNTBLANK(F6:F50)=ROWS(F6:F50)," ",IF(COUNTIF(F6:F50,F4)=0,"YOK",COUNTIF(F6:F50,F4)))</f>
        <v>17</v>
      </c>
      <c r="G54" s="23">
        <f t="shared" si="5"/>
        <v>17</v>
      </c>
      <c r="H54" s="23">
        <f t="shared" si="5"/>
        <v>17</v>
      </c>
      <c r="I54" s="23">
        <f t="shared" si="5"/>
        <v>17</v>
      </c>
      <c r="J54" s="23">
        <f t="shared" si="5"/>
        <v>17</v>
      </c>
      <c r="K54" s="23">
        <f t="shared" si="5"/>
        <v>17</v>
      </c>
      <c r="L54" s="23">
        <f t="shared" si="5"/>
        <v>17</v>
      </c>
      <c r="M54" s="23">
        <f t="shared" si="5"/>
        <v>17</v>
      </c>
      <c r="N54" s="23" t="str">
        <f t="shared" si="5"/>
        <v xml:space="preserve"> </v>
      </c>
      <c r="O54" s="23" t="str">
        <f t="shared" si="5"/>
        <v xml:space="preserve"> </v>
      </c>
      <c r="P54" s="23" t="str">
        <f t="shared" si="5"/>
        <v xml:space="preserve"> </v>
      </c>
      <c r="Q54" s="23" t="str">
        <f t="shared" si="5"/>
        <v xml:space="preserve"> </v>
      </c>
      <c r="R54" s="23" t="str">
        <f t="shared" si="5"/>
        <v xml:space="preserve"> </v>
      </c>
      <c r="S54" s="23" t="str">
        <f t="shared" si="5"/>
        <v xml:space="preserve"> </v>
      </c>
      <c r="T54" s="23" t="str">
        <f t="shared" si="5"/>
        <v xml:space="preserve"> </v>
      </c>
      <c r="U54" s="23" t="str">
        <f t="shared" si="5"/>
        <v xml:space="preserve"> </v>
      </c>
      <c r="V54" s="23" t="str">
        <f t="shared" si="5"/>
        <v xml:space="preserve"> </v>
      </c>
      <c r="W54" s="23" t="str">
        <f t="shared" si="5"/>
        <v xml:space="preserve"> </v>
      </c>
      <c r="X54" s="23" t="str">
        <f t="shared" si="5"/>
        <v xml:space="preserve"> </v>
      </c>
      <c r="Y54" s="23" t="str">
        <f t="shared" si="5"/>
        <v xml:space="preserve"> </v>
      </c>
      <c r="Z54" s="121"/>
      <c r="AA54" s="118"/>
    </row>
    <row r="55" spans="1:27" ht="36.75" customHeight="1">
      <c r="A55" s="525" t="s">
        <v>21</v>
      </c>
      <c r="B55" s="526"/>
      <c r="C55" s="526"/>
      <c r="D55" s="526"/>
      <c r="E55" s="527"/>
      <c r="F55" s="119">
        <f t="shared" ref="F55:Y55" si="6">IF(COUNTBLANK(F6:F50)=ROWS(F6:F50)," ",IF(F54="YOK",0,100*F54/COUNTA(F6:F50)))</f>
        <v>100</v>
      </c>
      <c r="G55" s="119">
        <f t="shared" si="6"/>
        <v>100</v>
      </c>
      <c r="H55" s="119">
        <f t="shared" si="6"/>
        <v>100</v>
      </c>
      <c r="I55" s="119">
        <f t="shared" si="6"/>
        <v>100</v>
      </c>
      <c r="J55" s="119">
        <f t="shared" si="6"/>
        <v>100</v>
      </c>
      <c r="K55" s="119">
        <f t="shared" si="6"/>
        <v>100</v>
      </c>
      <c r="L55" s="119">
        <f t="shared" si="6"/>
        <v>100</v>
      </c>
      <c r="M55" s="119">
        <f t="shared" si="6"/>
        <v>100</v>
      </c>
      <c r="N55" s="119" t="str">
        <f t="shared" si="6"/>
        <v xml:space="preserve"> </v>
      </c>
      <c r="O55" s="119" t="str">
        <f t="shared" si="6"/>
        <v xml:space="preserve"> </v>
      </c>
      <c r="P55" s="119" t="str">
        <f t="shared" si="6"/>
        <v xml:space="preserve"> </v>
      </c>
      <c r="Q55" s="119" t="str">
        <f t="shared" si="6"/>
        <v xml:space="preserve"> </v>
      </c>
      <c r="R55" s="119" t="str">
        <f t="shared" si="6"/>
        <v xml:space="preserve"> </v>
      </c>
      <c r="S55" s="119" t="str">
        <f t="shared" si="6"/>
        <v xml:space="preserve"> </v>
      </c>
      <c r="T55" s="119" t="str">
        <f t="shared" si="6"/>
        <v xml:space="preserve"> </v>
      </c>
      <c r="U55" s="119" t="str">
        <f t="shared" si="6"/>
        <v xml:space="preserve"> </v>
      </c>
      <c r="V55" s="119" t="str">
        <f t="shared" si="6"/>
        <v xml:space="preserve"> </v>
      </c>
      <c r="W55" s="119" t="str">
        <f t="shared" si="6"/>
        <v xml:space="preserve"> </v>
      </c>
      <c r="X55" s="119" t="str">
        <f t="shared" si="6"/>
        <v xml:space="preserve"> </v>
      </c>
      <c r="Y55" s="119" t="str">
        <f t="shared" si="6"/>
        <v xml:space="preserve"> </v>
      </c>
      <c r="Z55" s="489"/>
      <c r="AA55" s="417"/>
    </row>
    <row r="56" spans="1:27" ht="9.75" customHeight="1">
      <c r="A56" s="528"/>
      <c r="B56" s="529"/>
      <c r="C56" s="529"/>
      <c r="D56" s="529"/>
      <c r="E56" s="530"/>
      <c r="F56" s="24" t="str">
        <f>IF(F55&lt;&gt;" ","%"," ")</f>
        <v>%</v>
      </c>
      <c r="G56" s="24" t="str">
        <f t="shared" ref="G56:Y56" si="7">IF(G55&lt;&gt;" ","%"," ")</f>
        <v>%</v>
      </c>
      <c r="H56" s="24" t="str">
        <f t="shared" si="7"/>
        <v>%</v>
      </c>
      <c r="I56" s="24" t="str">
        <f t="shared" si="7"/>
        <v>%</v>
      </c>
      <c r="J56" s="24" t="str">
        <f t="shared" si="7"/>
        <v>%</v>
      </c>
      <c r="K56" s="24" t="str">
        <f t="shared" si="7"/>
        <v>%</v>
      </c>
      <c r="L56" s="24" t="str">
        <f t="shared" si="7"/>
        <v>%</v>
      </c>
      <c r="M56" s="24" t="str">
        <f t="shared" si="7"/>
        <v>%</v>
      </c>
      <c r="N56" s="24" t="str">
        <f t="shared" si="7"/>
        <v xml:space="preserve"> </v>
      </c>
      <c r="O56" s="24" t="str">
        <f t="shared" si="7"/>
        <v xml:space="preserve"> </v>
      </c>
      <c r="P56" s="24" t="str">
        <f t="shared" si="7"/>
        <v xml:space="preserve"> </v>
      </c>
      <c r="Q56" s="24" t="str">
        <f t="shared" si="7"/>
        <v xml:space="preserve"> </v>
      </c>
      <c r="R56" s="24" t="str">
        <f t="shared" si="7"/>
        <v xml:space="preserve"> </v>
      </c>
      <c r="S56" s="24" t="str">
        <f t="shared" si="7"/>
        <v xml:space="preserve"> </v>
      </c>
      <c r="T56" s="24" t="str">
        <f t="shared" si="7"/>
        <v xml:space="preserve"> </v>
      </c>
      <c r="U56" s="24" t="str">
        <f t="shared" si="7"/>
        <v xml:space="preserve"> </v>
      </c>
      <c r="V56" s="24" t="str">
        <f t="shared" si="7"/>
        <v xml:space="preserve"> </v>
      </c>
      <c r="W56" s="24" t="str">
        <f t="shared" si="7"/>
        <v xml:space="preserve"> </v>
      </c>
      <c r="X56" s="24" t="str">
        <f t="shared" si="7"/>
        <v xml:space="preserve"> </v>
      </c>
      <c r="Y56" s="24" t="str">
        <f t="shared" si="7"/>
        <v xml:space="preserve"> </v>
      </c>
      <c r="Z56" s="490"/>
      <c r="AA56" s="491"/>
    </row>
    <row r="57" spans="1:27" ht="27.95" customHeight="1">
      <c r="A57" s="531" t="s">
        <v>20</v>
      </c>
      <c r="B57" s="532"/>
      <c r="C57" s="532"/>
      <c r="D57" s="532"/>
      <c r="E57" s="533"/>
      <c r="F57" s="23" t="str">
        <f t="shared" ref="F57:Y57" si="8">IF(COUNTBLANK(F6:F50)=ROWS(F6:F50)," ",IF(COUNTIF(F6:F50,0)=0,"YOK",COUNTIF(F6:F50,0)))</f>
        <v>YOK</v>
      </c>
      <c r="G57" s="23" t="str">
        <f t="shared" si="8"/>
        <v>YOK</v>
      </c>
      <c r="H57" s="23" t="str">
        <f t="shared" si="8"/>
        <v>YOK</v>
      </c>
      <c r="I57" s="23" t="str">
        <f t="shared" si="8"/>
        <v>YOK</v>
      </c>
      <c r="J57" s="23" t="str">
        <f t="shared" si="8"/>
        <v>YOK</v>
      </c>
      <c r="K57" s="23" t="str">
        <f t="shared" si="8"/>
        <v>YOK</v>
      </c>
      <c r="L57" s="23" t="str">
        <f t="shared" si="8"/>
        <v>YOK</v>
      </c>
      <c r="M57" s="23" t="str">
        <f t="shared" si="8"/>
        <v>YOK</v>
      </c>
      <c r="N57" s="23" t="str">
        <f t="shared" si="8"/>
        <v xml:space="preserve"> </v>
      </c>
      <c r="O57" s="23" t="str">
        <f t="shared" si="8"/>
        <v xml:space="preserve"> </v>
      </c>
      <c r="P57" s="23" t="str">
        <f t="shared" si="8"/>
        <v xml:space="preserve"> </v>
      </c>
      <c r="Q57" s="23" t="str">
        <f t="shared" si="8"/>
        <v xml:space="preserve"> </v>
      </c>
      <c r="R57" s="23" t="str">
        <f t="shared" si="8"/>
        <v xml:space="preserve"> </v>
      </c>
      <c r="S57" s="23" t="str">
        <f t="shared" si="8"/>
        <v xml:space="preserve"> </v>
      </c>
      <c r="T57" s="23" t="str">
        <f t="shared" si="8"/>
        <v xml:space="preserve"> </v>
      </c>
      <c r="U57" s="23" t="str">
        <f t="shared" si="8"/>
        <v xml:space="preserve"> </v>
      </c>
      <c r="V57" s="23" t="str">
        <f t="shared" si="8"/>
        <v xml:space="preserve"> </v>
      </c>
      <c r="W57" s="23" t="str">
        <f t="shared" si="8"/>
        <v xml:space="preserve"> </v>
      </c>
      <c r="X57" s="23" t="str">
        <f t="shared" si="8"/>
        <v xml:space="preserve"> </v>
      </c>
      <c r="Y57" s="23" t="str">
        <f t="shared" si="8"/>
        <v xml:space="preserve"> </v>
      </c>
      <c r="Z57" s="121"/>
      <c r="AA57" s="118"/>
    </row>
    <row r="58" spans="1:27" ht="27.95" customHeight="1">
      <c r="A58" s="525" t="s">
        <v>22</v>
      </c>
      <c r="B58" s="526"/>
      <c r="C58" s="526"/>
      <c r="D58" s="526"/>
      <c r="E58" s="527"/>
      <c r="F58" s="119">
        <f t="shared" ref="F58:Y58" si="9">IF(COUNTBLANK(F6:F50)=ROWS(F6:F50)," ",IF(F57="YOK",0,100*F57/COUNTA(F6:F50)))</f>
        <v>0</v>
      </c>
      <c r="G58" s="119">
        <f t="shared" si="9"/>
        <v>0</v>
      </c>
      <c r="H58" s="119">
        <f t="shared" si="9"/>
        <v>0</v>
      </c>
      <c r="I58" s="119">
        <f t="shared" si="9"/>
        <v>0</v>
      </c>
      <c r="J58" s="119">
        <f t="shared" si="9"/>
        <v>0</v>
      </c>
      <c r="K58" s="119">
        <f t="shared" si="9"/>
        <v>0</v>
      </c>
      <c r="L58" s="119">
        <f t="shared" si="9"/>
        <v>0</v>
      </c>
      <c r="M58" s="119">
        <f t="shared" si="9"/>
        <v>0</v>
      </c>
      <c r="N58" s="119" t="str">
        <f t="shared" si="9"/>
        <v xml:space="preserve"> </v>
      </c>
      <c r="O58" s="119" t="str">
        <f t="shared" si="9"/>
        <v xml:space="preserve"> </v>
      </c>
      <c r="P58" s="119" t="str">
        <f t="shared" si="9"/>
        <v xml:space="preserve"> </v>
      </c>
      <c r="Q58" s="119" t="str">
        <f t="shared" si="9"/>
        <v xml:space="preserve"> </v>
      </c>
      <c r="R58" s="119" t="str">
        <f t="shared" si="9"/>
        <v xml:space="preserve"> </v>
      </c>
      <c r="S58" s="119" t="str">
        <f t="shared" si="9"/>
        <v xml:space="preserve"> </v>
      </c>
      <c r="T58" s="119" t="str">
        <f t="shared" si="9"/>
        <v xml:space="preserve"> </v>
      </c>
      <c r="U58" s="119" t="str">
        <f t="shared" si="9"/>
        <v xml:space="preserve"> </v>
      </c>
      <c r="V58" s="119" t="str">
        <f t="shared" si="9"/>
        <v xml:space="preserve"> </v>
      </c>
      <c r="W58" s="119" t="str">
        <f t="shared" si="9"/>
        <v xml:space="preserve"> </v>
      </c>
      <c r="X58" s="119" t="str">
        <f t="shared" si="9"/>
        <v xml:space="preserve"> </v>
      </c>
      <c r="Y58" s="119" t="str">
        <f t="shared" si="9"/>
        <v xml:space="preserve"> </v>
      </c>
      <c r="Z58" s="489" t="s">
        <v>133</v>
      </c>
      <c r="AA58" s="417"/>
    </row>
    <row r="59" spans="1:27" ht="8.25" customHeight="1">
      <c r="A59" s="528"/>
      <c r="B59" s="529"/>
      <c r="C59" s="529"/>
      <c r="D59" s="529"/>
      <c r="E59" s="530"/>
      <c r="F59" s="25" t="str">
        <f>IF(F58&lt;&gt;" ","%"," ")</f>
        <v>%</v>
      </c>
      <c r="G59" s="25" t="str">
        <f t="shared" ref="G59:Y59" si="10">IF(G58&lt;&gt;" ","%"," ")</f>
        <v>%</v>
      </c>
      <c r="H59" s="25" t="str">
        <f t="shared" si="10"/>
        <v>%</v>
      </c>
      <c r="I59" s="25" t="str">
        <f t="shared" si="10"/>
        <v>%</v>
      </c>
      <c r="J59" s="25" t="str">
        <f t="shared" si="10"/>
        <v>%</v>
      </c>
      <c r="K59" s="25" t="str">
        <f t="shared" si="10"/>
        <v>%</v>
      </c>
      <c r="L59" s="25" t="str">
        <f t="shared" si="10"/>
        <v>%</v>
      </c>
      <c r="M59" s="25" t="str">
        <f t="shared" si="10"/>
        <v>%</v>
      </c>
      <c r="N59" s="25" t="str">
        <f t="shared" si="10"/>
        <v xml:space="preserve"> </v>
      </c>
      <c r="O59" s="25" t="str">
        <f t="shared" si="10"/>
        <v xml:space="preserve"> </v>
      </c>
      <c r="P59" s="25" t="str">
        <f t="shared" si="10"/>
        <v xml:space="preserve"> </v>
      </c>
      <c r="Q59" s="25" t="str">
        <f t="shared" si="10"/>
        <v xml:space="preserve"> </v>
      </c>
      <c r="R59" s="25" t="str">
        <f t="shared" si="10"/>
        <v xml:space="preserve"> </v>
      </c>
      <c r="S59" s="25" t="str">
        <f t="shared" si="10"/>
        <v xml:space="preserve"> </v>
      </c>
      <c r="T59" s="25" t="str">
        <f t="shared" si="10"/>
        <v xml:space="preserve"> </v>
      </c>
      <c r="U59" s="25" t="str">
        <f t="shared" si="10"/>
        <v xml:space="preserve"> </v>
      </c>
      <c r="V59" s="25" t="str">
        <f t="shared" si="10"/>
        <v xml:space="preserve"> </v>
      </c>
      <c r="W59" s="25" t="str">
        <f t="shared" si="10"/>
        <v xml:space="preserve"> </v>
      </c>
      <c r="X59" s="25" t="str">
        <f t="shared" si="10"/>
        <v xml:space="preserve"> </v>
      </c>
      <c r="Y59" s="25" t="str">
        <f t="shared" si="10"/>
        <v xml:space="preserve"> </v>
      </c>
      <c r="Z59" s="490"/>
      <c r="AA59" s="491"/>
    </row>
    <row r="60" spans="1:27" ht="27.95" customHeight="1">
      <c r="A60" s="518" t="s">
        <v>16</v>
      </c>
      <c r="B60" s="519"/>
      <c r="C60" s="519"/>
      <c r="D60" s="519"/>
      <c r="E60" s="520"/>
      <c r="F60" s="41">
        <f t="shared" ref="F60:Y60" si="11">IF(F4=" "," ",IF(COUNTBLANK(F6:F50)=ROWS(F6:F50)," ",F53*100/F4))</f>
        <v>100</v>
      </c>
      <c r="G60" s="41">
        <f t="shared" si="11"/>
        <v>100</v>
      </c>
      <c r="H60" s="41">
        <f t="shared" si="11"/>
        <v>100</v>
      </c>
      <c r="I60" s="41">
        <f t="shared" si="11"/>
        <v>100</v>
      </c>
      <c r="J60" s="41">
        <f t="shared" si="11"/>
        <v>100</v>
      </c>
      <c r="K60" s="41">
        <f t="shared" si="11"/>
        <v>100</v>
      </c>
      <c r="L60" s="41">
        <f t="shared" si="11"/>
        <v>100</v>
      </c>
      <c r="M60" s="41">
        <f t="shared" si="11"/>
        <v>100</v>
      </c>
      <c r="N60" s="41" t="str">
        <f t="shared" si="11"/>
        <v xml:space="preserve"> </v>
      </c>
      <c r="O60" s="41" t="str">
        <f t="shared" si="11"/>
        <v xml:space="preserve"> </v>
      </c>
      <c r="P60" s="41" t="str">
        <f t="shared" si="11"/>
        <v xml:space="preserve"> </v>
      </c>
      <c r="Q60" s="41" t="str">
        <f t="shared" si="11"/>
        <v xml:space="preserve"> </v>
      </c>
      <c r="R60" s="41" t="str">
        <f t="shared" si="11"/>
        <v xml:space="preserve"> </v>
      </c>
      <c r="S60" s="41" t="str">
        <f t="shared" si="11"/>
        <v xml:space="preserve"> </v>
      </c>
      <c r="T60" s="41" t="str">
        <f t="shared" si="11"/>
        <v xml:space="preserve"> </v>
      </c>
      <c r="U60" s="41" t="str">
        <f t="shared" si="11"/>
        <v xml:space="preserve"> </v>
      </c>
      <c r="V60" s="41" t="str">
        <f t="shared" si="11"/>
        <v xml:space="preserve"> </v>
      </c>
      <c r="W60" s="41" t="str">
        <f t="shared" si="11"/>
        <v xml:space="preserve"> </v>
      </c>
      <c r="X60" s="41" t="str">
        <f t="shared" si="11"/>
        <v xml:space="preserve"> </v>
      </c>
      <c r="Y60" s="41" t="str">
        <f t="shared" si="11"/>
        <v xml:space="preserve"> </v>
      </c>
      <c r="Z60" s="487"/>
      <c r="AA60" s="487"/>
    </row>
    <row r="61" spans="1:27" ht="27.95" customHeight="1">
      <c r="A61" s="521"/>
      <c r="B61" s="522"/>
      <c r="C61" s="522"/>
      <c r="D61" s="522"/>
      <c r="E61" s="523"/>
      <c r="F61" s="42" t="str">
        <f>IF(F60&lt;&gt;" ","%"," ")</f>
        <v>%</v>
      </c>
      <c r="G61" s="42" t="str">
        <f t="shared" ref="G61:Y61" si="12">IF(G60&lt;&gt;" ","%"," ")</f>
        <v>%</v>
      </c>
      <c r="H61" s="42" t="str">
        <f t="shared" si="12"/>
        <v>%</v>
      </c>
      <c r="I61" s="42" t="str">
        <f t="shared" si="12"/>
        <v>%</v>
      </c>
      <c r="J61" s="42" t="str">
        <f t="shared" si="12"/>
        <v>%</v>
      </c>
      <c r="K61" s="42" t="str">
        <f t="shared" si="12"/>
        <v>%</v>
      </c>
      <c r="L61" s="42" t="str">
        <f t="shared" si="12"/>
        <v>%</v>
      </c>
      <c r="M61" s="42" t="str">
        <f t="shared" si="12"/>
        <v>%</v>
      </c>
      <c r="N61" s="42" t="str">
        <f t="shared" si="12"/>
        <v xml:space="preserve"> </v>
      </c>
      <c r="O61" s="42" t="str">
        <f t="shared" si="12"/>
        <v xml:space="preserve"> </v>
      </c>
      <c r="P61" s="42" t="str">
        <f t="shared" si="12"/>
        <v xml:space="preserve"> </v>
      </c>
      <c r="Q61" s="42" t="str">
        <f t="shared" si="12"/>
        <v xml:space="preserve"> </v>
      </c>
      <c r="R61" s="42" t="str">
        <f t="shared" si="12"/>
        <v xml:space="preserve"> </v>
      </c>
      <c r="S61" s="42" t="str">
        <f t="shared" si="12"/>
        <v xml:space="preserve"> </v>
      </c>
      <c r="T61" s="42" t="str">
        <f t="shared" si="12"/>
        <v xml:space="preserve"> </v>
      </c>
      <c r="U61" s="42" t="str">
        <f t="shared" si="12"/>
        <v xml:space="preserve"> </v>
      </c>
      <c r="V61" s="42" t="str">
        <f t="shared" si="12"/>
        <v xml:space="preserve"> </v>
      </c>
      <c r="W61" s="42" t="str">
        <f t="shared" si="12"/>
        <v xml:space="preserve"> </v>
      </c>
      <c r="X61" s="42" t="str">
        <f t="shared" si="12"/>
        <v xml:space="preserve"> </v>
      </c>
      <c r="Y61" s="42" t="str">
        <f t="shared" si="12"/>
        <v xml:space="preserve"> </v>
      </c>
      <c r="Z61" s="488"/>
      <c r="AA61" s="488"/>
    </row>
    <row r="62" spans="1:27" ht="9.75" customHeight="1">
      <c r="A62" s="26"/>
      <c r="B62" s="26"/>
      <c r="C62" s="26"/>
      <c r="D62" s="26"/>
      <c r="E62" s="26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8"/>
      <c r="AA62" s="28"/>
    </row>
    <row r="63" spans="1:27" ht="9.75" customHeight="1">
      <c r="A63" s="26"/>
      <c r="B63" s="26"/>
      <c r="C63" s="26"/>
      <c r="D63" s="26"/>
      <c r="E63" s="26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</row>
    <row r="64" spans="1:27" ht="9.75" customHeight="1">
      <c r="A64" s="26"/>
      <c r="B64" s="26"/>
      <c r="C64" s="26"/>
      <c r="D64" s="26"/>
      <c r="E64" s="26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</row>
    <row r="65" spans="1:27" ht="9.75" customHeight="1">
      <c r="A65" s="26"/>
      <c r="B65" s="26"/>
      <c r="C65" s="26"/>
      <c r="D65" s="26"/>
      <c r="E65" s="26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</row>
    <row r="66" spans="1:27" ht="9.75" customHeight="1">
      <c r="A66" s="26"/>
      <c r="B66" s="26"/>
      <c r="C66" s="26"/>
      <c r="D66" s="26"/>
      <c r="E66" s="26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</row>
    <row r="67" spans="1:27" ht="9.75" customHeight="1">
      <c r="A67" s="26"/>
      <c r="B67" s="26"/>
      <c r="C67" s="26"/>
      <c r="D67" s="26"/>
      <c r="E67" s="26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</row>
    <row r="68" spans="1:27" ht="9.75" customHeight="1">
      <c r="A68" s="26"/>
      <c r="B68" s="26"/>
      <c r="C68" s="26"/>
      <c r="D68" s="26"/>
      <c r="E68" s="26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</row>
    <row r="69" spans="1:27" ht="9.75" customHeight="1">
      <c r="A69" s="26"/>
      <c r="B69" s="26"/>
      <c r="C69" s="26"/>
      <c r="D69" s="26"/>
      <c r="E69" s="26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</row>
    <row r="70" spans="1:27" ht="9.75" customHeight="1">
      <c r="A70" s="26"/>
      <c r="B70" s="26"/>
      <c r="C70" s="26"/>
      <c r="D70" s="26"/>
      <c r="E70" s="26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</row>
    <row r="71" spans="1:27" ht="9.75" customHeight="1">
      <c r="A71" s="26"/>
      <c r="B71" s="26"/>
      <c r="C71" s="26"/>
      <c r="D71" s="26"/>
      <c r="E71" s="26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</row>
    <row r="72" spans="1:27" ht="9.75" customHeight="1">
      <c r="A72" s="26"/>
      <c r="B72" s="26"/>
      <c r="C72" s="26"/>
      <c r="D72" s="26"/>
      <c r="E72" s="26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</row>
    <row r="73" spans="1:27" ht="9.75" customHeight="1">
      <c r="A73" s="26"/>
      <c r="B73" s="26"/>
      <c r="C73" s="26"/>
      <c r="D73" s="26"/>
      <c r="E73" s="26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</row>
    <row r="74" spans="1:27" ht="9.75" customHeight="1">
      <c r="A74" s="26"/>
      <c r="B74" s="26"/>
      <c r="C74" s="26"/>
      <c r="D74" s="26"/>
      <c r="E74" s="26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</row>
    <row r="75" spans="1:27" ht="9.75" customHeight="1">
      <c r="A75" s="26"/>
      <c r="B75" s="26"/>
      <c r="C75" s="26"/>
      <c r="D75" s="26"/>
      <c r="E75" s="26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</row>
    <row r="76" spans="1:27" ht="9.75" customHeight="1">
      <c r="A76" s="26"/>
      <c r="B76" s="26"/>
      <c r="C76" s="26"/>
      <c r="D76" s="26"/>
      <c r="E76" s="26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</row>
    <row r="77" spans="1:27" ht="9.75" customHeight="1">
      <c r="A77" s="26"/>
      <c r="B77" s="26"/>
      <c r="C77" s="26"/>
      <c r="D77" s="26"/>
      <c r="E77" s="26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</row>
    <row r="78" spans="1:27" ht="9.75" customHeight="1">
      <c r="A78" s="26"/>
      <c r="B78" s="26"/>
      <c r="C78" s="26"/>
      <c r="D78" s="26"/>
      <c r="E78" s="26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</row>
    <row r="79" spans="1:27" ht="9.75" customHeight="1">
      <c r="A79" s="29"/>
      <c r="B79" s="29"/>
      <c r="C79" s="29"/>
      <c r="D79" s="29"/>
      <c r="E79" s="29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</row>
    <row r="80" spans="1:27" ht="6.75" customHeight="1">
      <c r="A80" s="29"/>
      <c r="B80" s="29"/>
      <c r="C80" s="29"/>
      <c r="D80" s="29"/>
      <c r="E80" s="29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</row>
    <row r="81" spans="1:27" ht="12.75" customHeight="1">
      <c r="A81" s="29"/>
      <c r="B81" s="29"/>
      <c r="C81" s="29"/>
      <c r="D81" s="29"/>
      <c r="E81" s="29"/>
      <c r="F81" s="30"/>
      <c r="G81" s="30"/>
      <c r="H81" s="30"/>
      <c r="I81" s="30"/>
      <c r="J81" s="30"/>
      <c r="K81" s="30"/>
      <c r="L81" s="441" t="s">
        <v>173</v>
      </c>
      <c r="M81" s="441"/>
      <c r="N81" s="441"/>
      <c r="O81" s="441"/>
      <c r="P81" s="441"/>
      <c r="Q81" s="441"/>
      <c r="R81" s="441"/>
      <c r="S81" s="441"/>
      <c r="T81" s="441"/>
      <c r="U81" s="441"/>
      <c r="V81" s="441"/>
      <c r="W81" s="441"/>
      <c r="X81" s="441"/>
      <c r="Y81" s="441"/>
      <c r="Z81" s="441"/>
      <c r="AA81" s="441"/>
    </row>
    <row r="82" spans="1:27" ht="12" customHeight="1">
      <c r="A82" s="524" t="s">
        <v>172</v>
      </c>
      <c r="B82" s="524"/>
      <c r="C82" s="524"/>
      <c r="D82" s="524"/>
      <c r="E82" s="524"/>
      <c r="F82" s="524"/>
      <c r="G82" s="524"/>
      <c r="H82" s="524"/>
      <c r="I82" s="524"/>
      <c r="J82" s="286"/>
      <c r="K82" s="286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ht="14.1" customHeight="1">
      <c r="A83" s="511" t="s">
        <v>24</v>
      </c>
      <c r="B83" s="511"/>
      <c r="C83" s="511"/>
      <c r="D83" s="86" t="s">
        <v>53</v>
      </c>
      <c r="E83" s="283">
        <f>IF(COUNTIF(AA6:AA50," ")=ROWS(AA6:AA50)," ",COUNTIF(AA6:AA50,"Pekiyi"))</f>
        <v>0</v>
      </c>
      <c r="F83" s="512" t="str">
        <f t="shared" ref="F83:F88" si="13">IF(E83&lt;&gt;" ","KİŞİ"," ")</f>
        <v>KİŞİ</v>
      </c>
      <c r="G83" s="512"/>
      <c r="H83" s="284" t="str">
        <f>IF(E83=" "," ","%")</f>
        <v>%</v>
      </c>
      <c r="I83" s="285">
        <f>IF(E83=" "," ",100*E83/E88)</f>
        <v>0</v>
      </c>
      <c r="J83" s="287"/>
      <c r="K83" s="287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ht="14.1" customHeight="1">
      <c r="A84" s="511" t="s">
        <v>58</v>
      </c>
      <c r="B84" s="511"/>
      <c r="C84" s="511"/>
      <c r="D84" s="86" t="s">
        <v>54</v>
      </c>
      <c r="E84" s="283">
        <f>IF(COUNTIF(AA6:AA50," ")=ROWS(AA6:AA50)," ",COUNTIF(AA6:AA50,"İyi"))</f>
        <v>17</v>
      </c>
      <c r="F84" s="512" t="str">
        <f t="shared" si="13"/>
        <v>KİŞİ</v>
      </c>
      <c r="G84" s="512"/>
      <c r="H84" s="284" t="str">
        <f>IF(E83=" "," ","%")</f>
        <v>%</v>
      </c>
      <c r="I84" s="285">
        <f>IF(E84=" "," ",100*E84/E88)</f>
        <v>100</v>
      </c>
      <c r="J84" s="287"/>
      <c r="K84" s="287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ht="14.1" customHeight="1">
      <c r="A85" s="511" t="s">
        <v>60</v>
      </c>
      <c r="B85" s="511"/>
      <c r="C85" s="511"/>
      <c r="D85" s="86" t="s">
        <v>55</v>
      </c>
      <c r="E85" s="283">
        <f>IF(COUNTIF(AA6:AA50," ")=ROWS(AA6:AA50)," ",COUNTIF(AA6:AA50,"Orta"))</f>
        <v>0</v>
      </c>
      <c r="F85" s="512" t="str">
        <f t="shared" si="13"/>
        <v>KİŞİ</v>
      </c>
      <c r="G85" s="512"/>
      <c r="H85" s="284" t="str">
        <f>IF(E83=" "," ","%")</f>
        <v>%</v>
      </c>
      <c r="I85" s="285">
        <f>IF(E85=" "," ",100*E85/E88)</f>
        <v>0</v>
      </c>
      <c r="J85" s="287"/>
      <c r="K85" s="287"/>
      <c r="L85" s="115"/>
      <c r="M85" s="115"/>
      <c r="N85" s="115"/>
      <c r="O85" s="115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ht="14.1" customHeight="1">
      <c r="A86" s="511" t="s">
        <v>147</v>
      </c>
      <c r="B86" s="511"/>
      <c r="C86" s="511"/>
      <c r="D86" s="86" t="s">
        <v>56</v>
      </c>
      <c r="E86" s="283">
        <f>IF(COUNTIF(AA6:AA50," ")=ROWS(AA6:AA50)," ",COUNTIF(AA6:AA50,"Geçer"))</f>
        <v>0</v>
      </c>
      <c r="F86" s="512" t="str">
        <f t="shared" si="13"/>
        <v>KİŞİ</v>
      </c>
      <c r="G86" s="512"/>
      <c r="H86" s="284" t="str">
        <f>IF(E83=" "," ","%")</f>
        <v>%</v>
      </c>
      <c r="I86" s="285">
        <f>IF(E86=" "," ",100*E86/E88)</f>
        <v>0</v>
      </c>
      <c r="J86" s="287"/>
      <c r="K86" s="287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ht="14.1" customHeight="1">
      <c r="A87" s="511" t="s">
        <v>148</v>
      </c>
      <c r="B87" s="511"/>
      <c r="C87" s="511"/>
      <c r="D87" s="87" t="s">
        <v>57</v>
      </c>
      <c r="E87" s="283">
        <f>IF(COUNTIF(AA6:AA50," ")=ROWS(AA6:AA50)," ",COUNTIF(AA6:AA50,"Geçmez"))</f>
        <v>0</v>
      </c>
      <c r="F87" s="512" t="str">
        <f t="shared" si="13"/>
        <v>KİŞİ</v>
      </c>
      <c r="G87" s="512"/>
      <c r="H87" s="284" t="str">
        <f>IF(E83=" "," ","%")</f>
        <v>%</v>
      </c>
      <c r="I87" s="285">
        <f>IF(E87=" "," ",100*E87/E88)</f>
        <v>0</v>
      </c>
      <c r="J87" s="287"/>
      <c r="K87" s="287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ht="14.1" customHeight="1">
      <c r="A88" s="513" t="s">
        <v>25</v>
      </c>
      <c r="B88" s="514"/>
      <c r="C88" s="514"/>
      <c r="D88" s="515"/>
      <c r="E88" s="43">
        <f>IF(SUM(E83:E87)=0," ",SUM(E83:E87))</f>
        <v>17</v>
      </c>
      <c r="F88" s="516" t="str">
        <f t="shared" si="13"/>
        <v>KİŞİ</v>
      </c>
      <c r="G88" s="517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</row>
    <row r="89" spans="1:27" ht="12" customHeight="1">
      <c r="A89" s="29"/>
      <c r="B89" s="29"/>
      <c r="C89" s="29"/>
      <c r="D89" s="29"/>
      <c r="E89" s="29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</row>
    <row r="90" spans="1:27" ht="14.25" customHeight="1">
      <c r="A90" s="29"/>
      <c r="B90" s="29"/>
      <c r="C90" s="29"/>
      <c r="D90" s="29"/>
      <c r="E90" s="29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</row>
    <row r="91" spans="1:27" ht="12.75" customHeight="1">
      <c r="A91" s="508" t="s">
        <v>26</v>
      </c>
      <c r="B91" s="509"/>
      <c r="C91" s="510"/>
      <c r="D91" s="88">
        <f>IF(COUNTIF(Z6:Z50," ")=ROWS(Z6:Z50)," ",LARGE(Z6:Z50,1))</f>
        <v>80</v>
      </c>
      <c r="E91" s="444"/>
      <c r="F91" s="445"/>
      <c r="G91" s="445"/>
      <c r="H91" s="445"/>
      <c r="I91" s="445"/>
      <c r="J91" s="445"/>
      <c r="K91" s="445"/>
      <c r="L91" s="116"/>
      <c r="M91" s="441" t="s">
        <v>174</v>
      </c>
      <c r="N91" s="441"/>
      <c r="O91" s="441"/>
      <c r="P91" s="441"/>
      <c r="Q91" s="441"/>
      <c r="R91" s="441"/>
      <c r="S91" s="441"/>
      <c r="T91" s="441"/>
      <c r="U91" s="441"/>
      <c r="V91" s="441"/>
      <c r="W91" s="441"/>
      <c r="X91" s="441"/>
      <c r="Y91" s="441"/>
      <c r="Z91" s="32"/>
      <c r="AA91" s="32"/>
    </row>
    <row r="92" spans="1:27" ht="12" customHeight="1">
      <c r="A92" s="508" t="s">
        <v>27</v>
      </c>
      <c r="B92" s="509"/>
      <c r="C92" s="510"/>
      <c r="D92" s="88">
        <f>IF(COUNTIF(Z6:Z27," ")=ROWS(Z6:Z27)," ",SMALL(Z6:Z27,1))</f>
        <v>80</v>
      </c>
      <c r="E92" s="444"/>
      <c r="F92" s="445"/>
      <c r="G92" s="445"/>
      <c r="H92" s="445"/>
      <c r="I92" s="445"/>
      <c r="J92" s="445"/>
      <c r="K92" s="445"/>
      <c r="L92" s="116"/>
      <c r="M92" s="116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7" ht="15" customHeight="1">
      <c r="A93" s="508" t="s">
        <v>28</v>
      </c>
      <c r="B93" s="509"/>
      <c r="C93" s="510"/>
      <c r="D93" s="122">
        <f>Z53</f>
        <v>80</v>
      </c>
      <c r="E93" s="446"/>
      <c r="F93" s="447"/>
      <c r="G93" s="447"/>
      <c r="H93" s="447"/>
      <c r="I93" s="447"/>
      <c r="J93" s="447"/>
      <c r="K93" s="447"/>
      <c r="L93" s="117"/>
      <c r="M93" s="117"/>
      <c r="N93" s="7"/>
      <c r="O93" s="7"/>
      <c r="P93" s="7"/>
      <c r="Q93" s="7"/>
      <c r="R93" s="7"/>
      <c r="S93" s="7"/>
      <c r="T93" s="7"/>
      <c r="U93" s="8"/>
      <c r="V93" s="8"/>
      <c r="W93" s="8"/>
      <c r="X93" s="8"/>
      <c r="Y93" s="8"/>
    </row>
    <row r="94" spans="1:27" ht="15" customHeight="1">
      <c r="A94" s="34"/>
      <c r="B94" s="34"/>
      <c r="C94" s="34"/>
      <c r="D94" s="35"/>
      <c r="E94" s="117"/>
      <c r="F94" s="35"/>
      <c r="G94" s="35"/>
      <c r="H94" s="35"/>
      <c r="I94" s="35"/>
      <c r="J94" s="35"/>
      <c r="K94" s="35"/>
      <c r="L94" s="35"/>
      <c r="M94" s="35"/>
      <c r="N94" s="7"/>
      <c r="O94" s="7"/>
      <c r="P94" s="7"/>
      <c r="Q94" s="7"/>
      <c r="R94" s="7"/>
      <c r="S94" s="7"/>
      <c r="T94" s="7"/>
      <c r="U94" s="8"/>
      <c r="V94" s="8"/>
      <c r="W94" s="8"/>
      <c r="X94" s="8"/>
      <c r="Y94" s="8"/>
    </row>
    <row r="95" spans="1:27" ht="12" customHeight="1">
      <c r="A95" s="503" t="s">
        <v>29</v>
      </c>
      <c r="B95" s="504"/>
      <c r="C95" s="504"/>
      <c r="D95" s="505"/>
      <c r="E95" s="89">
        <f>IF(COUNTIF(Z6:Z50," ")=ROWS(Z6:Z50)," ",SUM(E83:E86))</f>
        <v>17</v>
      </c>
      <c r="F95" s="506" t="str">
        <f>IF(E95&lt;&gt;" ","KİŞİ"," ")</f>
        <v>KİŞİ</v>
      </c>
      <c r="G95" s="507"/>
      <c r="H95" s="89" t="str">
        <f>IF(I95=" "," ","%")</f>
        <v>%</v>
      </c>
      <c r="I95" s="289">
        <f>IF(E95=" "," ",100*E95/E88)</f>
        <v>100</v>
      </c>
      <c r="J95" s="288"/>
      <c r="K95" s="288"/>
      <c r="L95" s="36"/>
      <c r="M95" s="36"/>
      <c r="N95" s="10"/>
      <c r="O95" s="10"/>
      <c r="P95" s="10"/>
      <c r="Q95" s="10"/>
      <c r="R95" s="10"/>
      <c r="S95" s="10"/>
      <c r="T95" s="10"/>
      <c r="U95" s="10"/>
      <c r="V95" s="11"/>
      <c r="W95" s="11"/>
      <c r="X95" s="11"/>
      <c r="Y95" s="11"/>
    </row>
    <row r="96" spans="1:27" ht="12" customHeight="1">
      <c r="A96" s="503" t="s">
        <v>30</v>
      </c>
      <c r="B96" s="504"/>
      <c r="C96" s="504"/>
      <c r="D96" s="505"/>
      <c r="E96" s="89">
        <f>IF(COUNTIF(Z6:Z50," ")=ROWS(Z6:Z50)," ",SUM(E87:E87))</f>
        <v>0</v>
      </c>
      <c r="F96" s="506" t="str">
        <f>IF(E96&lt;&gt;" ","KİŞİ"," ")</f>
        <v>KİŞİ</v>
      </c>
      <c r="G96" s="507"/>
      <c r="H96" s="89" t="str">
        <f>IF(I96=" "," ","%")</f>
        <v>%</v>
      </c>
      <c r="I96" s="289">
        <f>IF(E96=" "," ",100*E96/E88)</f>
        <v>0</v>
      </c>
      <c r="J96" s="288"/>
      <c r="K96" s="288"/>
      <c r="L96" s="36"/>
      <c r="M96" s="36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</row>
    <row r="97" spans="1:25" ht="13.5" thickBot="1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</row>
    <row r="98" spans="1:25" ht="12.75" customHeight="1">
      <c r="A98" s="492" t="s">
        <v>61</v>
      </c>
      <c r="B98" s="495" t="s">
        <v>62</v>
      </c>
      <c r="C98" s="496"/>
      <c r="D98" s="45">
        <f>COUNTIF(Z6:Z50,"&lt;10")</f>
        <v>0</v>
      </c>
    </row>
    <row r="99" spans="1:25">
      <c r="A99" s="493"/>
      <c r="B99" s="497" t="s">
        <v>64</v>
      </c>
      <c r="C99" s="498"/>
      <c r="D99" s="52">
        <f>COUNTIF(Z6:Z50,"11")+COUNTIF(Z6:Z50,"12")+COUNTIF(Z6:Z50,"13")+COUNTIF(Z6:Z50,"14")+COUNTIF(Z6:Z50,"15")+COUNTIF(Z6:Z50,"16")+COUNTIF(Z6:Z50,"17")+COUNTIF(Z6:Z50,"18")+COUNTIF(Z6:Z50,"19")+COUNTIF(Z6:Z50,"20")</f>
        <v>0</v>
      </c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</row>
    <row r="100" spans="1:25">
      <c r="A100" s="493"/>
      <c r="B100" s="499" t="s">
        <v>65</v>
      </c>
      <c r="C100" s="500"/>
      <c r="D100" s="53">
        <f>COUNTIF(Z6:Z50,"21")+COUNTIF(Z6:Z50,"22")+COUNTIF(Z6:Z50,"23")+COUNTIF(Z6:Z50,"24")+COUNTIF(Z6:Z50,"25")+COUNTIF(Z6:Z50,"26")+COUNTIF(Z6:Z50,"27")+COUNTIF(Z6:Z50,"28")+COUNTIF(Z6:Z50,"29")+COUNTIF(Z6:Z50,"30")</f>
        <v>0</v>
      </c>
    </row>
    <row r="101" spans="1:25">
      <c r="A101" s="493"/>
      <c r="B101" s="499" t="s">
        <v>66</v>
      </c>
      <c r="C101" s="500"/>
      <c r="D101" s="53">
        <f>COUNTIF(Z6:Z50,"31")+COUNTIF(Z6:Z50,"32")+COUNTIF(Z6:Z50,"33")+COUNTIF(Z6:Z50,"34")+COUNTIF(Z6:Z50,"35")+COUNTIF(Z6:Z50,"36")+COUNTIF(Z6:Z50,"37")+COUNTIF(Z6:Z50,"38")+COUNTIF(Z6:Z50,"39")+COUNTIF(Z6:Z50,"40")</f>
        <v>0</v>
      </c>
    </row>
    <row r="102" spans="1:25">
      <c r="A102" s="493"/>
      <c r="B102" s="499" t="s">
        <v>71</v>
      </c>
      <c r="C102" s="500"/>
      <c r="D102" s="53">
        <f>COUNTIF(Z6:Z50,"41")+COUNTIF(Z6:Z50,"42")+COUNTIF(Z6:Z50,"43")+COUNTIF(Z6:Z50,"44")+COUNTIF(Z6:Z50,"45")+COUNTIF(Z6:Z50,"46")+COUNTIF(Z6:Z50,"47")+COUNTIF(Z6:Z50,"48")+COUNTIF(Z6:Z50,"49")+COUNTIF(Z6:Z50,"50")</f>
        <v>0</v>
      </c>
    </row>
    <row r="103" spans="1:25">
      <c r="A103" s="493"/>
      <c r="B103" s="499" t="s">
        <v>67</v>
      </c>
      <c r="C103" s="500"/>
      <c r="D103" s="53">
        <f>COUNTIF(Z6:Z50,"51")+COUNTIF(Z6:Z50,"52")+COUNTIF(Z6:Z50,"53")+COUNTIF(Z6:Z50,"54")+COUNTIF(Z6:Z50,"55")+COUNTIF(Z6:Z50,"56")+COUNTIF(Z6:Z50,"57")+COUNTIF(Z6:Z50,"58")+COUNTIF(Z6:Z50,"59")+COUNTIF(Z6:Z50,"60")</f>
        <v>0</v>
      </c>
    </row>
    <row r="104" spans="1:25">
      <c r="A104" s="493"/>
      <c r="B104" s="499" t="s">
        <v>68</v>
      </c>
      <c r="C104" s="500"/>
      <c r="D104" s="53">
        <f>COUNTIF(Z6:Z50,"61")+COUNTIF(Z6:Z50,"62")+COUNTIF(Z6:Z50,"63")+COUNTIF(Z6:Z50,"64")+COUNTIF(Z6:Z50,"65")+COUNTIF(Z6:Z50,"66")+COUNTIF(Z6:Z50,"67")+COUNTIF(Z6:Z50,"68")+COUNTIF(Z6:Z50,"69")+COUNTIF(Z6:Z50,"70")</f>
        <v>0</v>
      </c>
    </row>
    <row r="105" spans="1:25">
      <c r="A105" s="493"/>
      <c r="B105" s="499" t="s">
        <v>69</v>
      </c>
      <c r="C105" s="500"/>
      <c r="D105" s="53">
        <f>COUNTIF(Z6:Z50,"71")+COUNTIF(Z6:Z50,"72")+COUNTIF(Z6:Z50,"73")+COUNTIF(Z6:Z50,"74")+COUNTIF(Z6:Z50,"75")+COUNTIF(Z6:Z50,"76")+COUNTIF(Z6:Z50,"77")+COUNTIF(Z6:Z50,"78")+COUNTIF(Z6:Z50,"79")+COUNTIF(Z6:Z50,"80")</f>
        <v>17</v>
      </c>
    </row>
    <row r="106" spans="1:25">
      <c r="A106" s="493"/>
      <c r="B106" s="499" t="s">
        <v>72</v>
      </c>
      <c r="C106" s="500"/>
      <c r="D106" s="54">
        <f>COUNTIF(Z6:Z50,"81")+COUNTIF(Z6:Z50,"82")+COUNTIF(Z6:Z50,"83")+COUNTIF(Z6:Z50,"84")+COUNTIF(Z6:Z50,"85")+COUNTIF(Z6:Z50,"86")+COUNTIF(Z6:Z50,"87")+COUNTIF(Z6:Z50,"88")+COUNTIF(Z6:Z50,"89")+COUNTIF(Z6:Z50,"90")</f>
        <v>0</v>
      </c>
    </row>
    <row r="107" spans="1:25" ht="13.5" thickBot="1">
      <c r="A107" s="494"/>
      <c r="B107" s="501" t="s">
        <v>63</v>
      </c>
      <c r="C107" s="502"/>
      <c r="D107" s="45">
        <f>COUNTIF(Z6:Z50,"&gt;90")</f>
        <v>0</v>
      </c>
    </row>
    <row r="108" spans="1:25">
      <c r="A108" s="540" t="s">
        <v>73</v>
      </c>
      <c r="B108" s="541"/>
      <c r="C108" s="541"/>
      <c r="D108" s="542"/>
    </row>
    <row r="109" spans="1:25">
      <c r="A109" s="543">
        <f>IF(ISERROR(_xlfn.STDEV.P(Z6:Z50)),0,(_xlfn.STDEV.P(Z6:Z50)))</f>
        <v>0</v>
      </c>
      <c r="B109" s="544"/>
      <c r="C109" s="544"/>
      <c r="D109" s="545"/>
    </row>
    <row r="110" spans="1:25">
      <c r="A110" s="226"/>
      <c r="B110" s="226"/>
      <c r="C110" s="226"/>
      <c r="D110" s="226"/>
    </row>
    <row r="111" spans="1:25">
      <c r="A111" s="226"/>
      <c r="B111" s="226"/>
      <c r="C111" s="226"/>
      <c r="D111" s="226"/>
    </row>
    <row r="112" spans="1:25">
      <c r="A112" s="226"/>
      <c r="B112" s="226"/>
      <c r="C112" s="226"/>
      <c r="D112" s="226"/>
    </row>
    <row r="113" spans="1:56">
      <c r="A113" s="226"/>
      <c r="B113" s="226"/>
      <c r="C113" s="226"/>
      <c r="D113" s="226"/>
    </row>
    <row r="114" spans="1:56">
      <c r="A114" s="226"/>
      <c r="B114" s="226"/>
      <c r="C114" s="226"/>
      <c r="D114" s="226"/>
    </row>
    <row r="115" spans="1:56">
      <c r="A115" s="226"/>
      <c r="B115" s="226"/>
      <c r="C115" s="226"/>
      <c r="D115" s="226"/>
    </row>
    <row r="116" spans="1:56" ht="18" customHeight="1">
      <c r="J116" s="400" t="s">
        <v>32</v>
      </c>
      <c r="K116" s="400"/>
      <c r="L116" s="400"/>
      <c r="M116" s="278"/>
      <c r="N116" s="400" t="s">
        <v>34</v>
      </c>
      <c r="O116" s="400"/>
      <c r="P116" s="400"/>
      <c r="Q116" s="400"/>
      <c r="R116" s="400"/>
      <c r="S116" s="400"/>
      <c r="T116" s="400"/>
      <c r="U116" s="400"/>
      <c r="V116" s="400"/>
      <c r="W116" s="400"/>
      <c r="X116" s="400"/>
      <c r="Y116" s="400"/>
      <c r="Z116" s="400"/>
      <c r="AQ116" s="192"/>
      <c r="AR116" s="192"/>
      <c r="AS116" s="192"/>
      <c r="AT116" s="192"/>
      <c r="AU116" s="192"/>
      <c r="AV116" s="192"/>
      <c r="AW116" s="192"/>
      <c r="AX116" s="192"/>
      <c r="AY116" s="192"/>
      <c r="AZ116" s="59"/>
      <c r="BA116" s="59"/>
      <c r="BB116" s="59"/>
      <c r="BC116" s="59"/>
      <c r="BD116" s="59"/>
    </row>
    <row r="117" spans="1:56" ht="18" customHeight="1">
      <c r="J117" s="401">
        <f ca="1">TODAY()</f>
        <v>45246</v>
      </c>
      <c r="K117" s="401"/>
      <c r="L117" s="401"/>
      <c r="M117" s="281"/>
      <c r="N117" s="402" t="str">
        <f ca="1">CONCATENATE("…. / …. /",YEAR(TODAY()))</f>
        <v>…. / …. /2023</v>
      </c>
      <c r="O117" s="402"/>
      <c r="P117" s="402"/>
      <c r="Q117" s="402"/>
      <c r="R117" s="402"/>
      <c r="S117" s="402"/>
      <c r="T117" s="402"/>
      <c r="U117" s="402"/>
      <c r="V117" s="402"/>
      <c r="W117" s="402"/>
      <c r="X117" s="402"/>
      <c r="Y117" s="402"/>
      <c r="Z117" s="402"/>
      <c r="AQ117" s="192"/>
      <c r="AR117" s="192"/>
      <c r="AS117" s="192"/>
      <c r="AT117" s="192"/>
      <c r="AU117" s="192"/>
      <c r="AV117" s="192"/>
      <c r="AW117" s="192"/>
      <c r="AX117" s="192"/>
      <c r="AY117" s="192"/>
      <c r="AZ117" s="59"/>
      <c r="BA117" s="59"/>
      <c r="BB117" s="59"/>
      <c r="BC117" s="59"/>
      <c r="BD117" s="59"/>
    </row>
    <row r="118" spans="1:56" ht="18">
      <c r="J118" s="403" t="str">
        <f>'K. Bilgiler'!G18</f>
        <v>Muammer ASLAN</v>
      </c>
      <c r="K118" s="403"/>
      <c r="L118" s="403"/>
      <c r="M118" s="279"/>
      <c r="N118" s="403" t="str">
        <f>'K. Bilgiler'!G22</f>
        <v>SBD FACEBOOK</v>
      </c>
      <c r="O118" s="403"/>
      <c r="P118" s="403"/>
      <c r="Q118" s="403"/>
      <c r="R118" s="403"/>
      <c r="S118" s="403"/>
      <c r="T118" s="403"/>
      <c r="U118" s="403"/>
      <c r="V118" s="403"/>
      <c r="W118" s="403"/>
      <c r="X118" s="403"/>
      <c r="Y118" s="403"/>
      <c r="Z118" s="403"/>
      <c r="AQ118" s="192"/>
      <c r="AR118" s="192"/>
      <c r="AS118" s="192"/>
      <c r="AT118" s="192"/>
      <c r="AU118" s="192"/>
      <c r="AV118" s="192"/>
      <c r="AW118" s="192"/>
      <c r="AX118" s="192"/>
      <c r="AY118" s="192"/>
      <c r="AZ118" s="59"/>
      <c r="BA118" s="59"/>
      <c r="BB118" s="59"/>
      <c r="BC118" s="59"/>
      <c r="BD118" s="59"/>
    </row>
    <row r="119" spans="1:56" ht="18" customHeight="1">
      <c r="J119" s="394" t="str">
        <f>'K. Bilgiler'!G20</f>
        <v>İnkılap Tarihi Öğretmeni</v>
      </c>
      <c r="K119" s="394"/>
      <c r="L119" s="394"/>
      <c r="M119" s="282"/>
      <c r="N119" s="395" t="s">
        <v>35</v>
      </c>
      <c r="O119" s="395"/>
      <c r="P119" s="395"/>
      <c r="Q119" s="395"/>
      <c r="R119" s="395"/>
      <c r="S119" s="395"/>
      <c r="T119" s="395"/>
      <c r="U119" s="395"/>
      <c r="V119" s="395"/>
      <c r="W119" s="395"/>
      <c r="X119" s="395"/>
      <c r="Y119" s="395"/>
      <c r="Z119" s="395"/>
      <c r="AQ119" s="192"/>
      <c r="AR119" s="192"/>
      <c r="AS119" s="192"/>
      <c r="AT119" s="192"/>
      <c r="AU119" s="192"/>
      <c r="AV119" s="192"/>
      <c r="AW119" s="192"/>
      <c r="AX119" s="192"/>
      <c r="AY119" s="192"/>
      <c r="AZ119" s="59"/>
      <c r="BA119" s="59"/>
      <c r="BB119" s="59"/>
      <c r="BC119" s="59"/>
      <c r="BD119" s="59"/>
    </row>
    <row r="120" spans="1:56" ht="18" customHeight="1">
      <c r="J120" s="282"/>
      <c r="K120" s="282"/>
      <c r="L120" s="282"/>
      <c r="M120" s="282"/>
      <c r="N120" s="280"/>
      <c r="O120" s="282"/>
      <c r="P120" s="280"/>
      <c r="Q120" s="282"/>
      <c r="R120" s="282"/>
      <c r="S120" s="282"/>
      <c r="T120" s="282"/>
      <c r="U120" s="38"/>
      <c r="V120" s="280"/>
      <c r="W120" s="280"/>
      <c r="X120" s="280"/>
      <c r="Y120" s="280"/>
      <c r="Z120" s="280"/>
      <c r="AQ120" s="192"/>
      <c r="AR120" s="192"/>
      <c r="AS120" s="192"/>
      <c r="AT120" s="192"/>
      <c r="AU120" s="192"/>
      <c r="AV120" s="192"/>
      <c r="AW120" s="192"/>
      <c r="AX120" s="192"/>
      <c r="AY120" s="192"/>
      <c r="AZ120" s="59"/>
      <c r="BA120" s="59"/>
      <c r="BB120" s="59"/>
      <c r="BC120" s="59"/>
      <c r="BD120" s="59"/>
    </row>
    <row r="121" spans="1:56">
      <c r="AQ121" s="192"/>
      <c r="AR121" s="192"/>
      <c r="AS121" s="192"/>
      <c r="AT121" s="192"/>
      <c r="AU121" s="192"/>
      <c r="AV121" s="192"/>
      <c r="AW121" s="192"/>
      <c r="AX121" s="192"/>
      <c r="AY121" s="192"/>
      <c r="AZ121" s="59"/>
      <c r="BA121" s="59"/>
      <c r="BB121" s="59"/>
      <c r="BC121" s="59"/>
      <c r="BD121" s="59"/>
    </row>
    <row r="122" spans="1:56">
      <c r="AQ122" s="192"/>
      <c r="AR122" s="192"/>
      <c r="AS122" s="192"/>
      <c r="AT122" s="192"/>
      <c r="AU122" s="192"/>
      <c r="AV122" s="192"/>
      <c r="AW122" s="192"/>
      <c r="AX122" s="192"/>
      <c r="AY122" s="192"/>
      <c r="AZ122" s="59"/>
      <c r="BA122" s="59"/>
      <c r="BB122" s="59"/>
      <c r="BC122" s="59"/>
      <c r="BD122" s="59"/>
    </row>
    <row r="123" spans="1:56">
      <c r="AQ123" s="192"/>
      <c r="AR123" s="192"/>
      <c r="AS123" s="192"/>
      <c r="AT123" s="192"/>
      <c r="AU123" s="192"/>
      <c r="AV123" s="192"/>
      <c r="AW123" s="192"/>
      <c r="AX123" s="192"/>
      <c r="AY123" s="192"/>
      <c r="AZ123" s="59"/>
      <c r="BA123" s="59"/>
      <c r="BB123" s="59"/>
      <c r="BC123" s="59"/>
      <c r="BD123" s="59"/>
    </row>
    <row r="124" spans="1:56">
      <c r="AQ124" s="192"/>
      <c r="AR124" s="192"/>
      <c r="AS124" s="192"/>
      <c r="AT124" s="192"/>
      <c r="AU124" s="192"/>
      <c r="AV124" s="192"/>
      <c r="AW124" s="192"/>
      <c r="AX124" s="192"/>
      <c r="AY124" s="192"/>
      <c r="AZ124" s="59"/>
      <c r="BA124" s="59"/>
      <c r="BB124" s="59"/>
      <c r="BC124" s="59"/>
      <c r="BD124" s="59"/>
    </row>
    <row r="125" spans="1:56">
      <c r="AQ125" s="192"/>
      <c r="AR125" s="192"/>
      <c r="AS125" s="192"/>
      <c r="AT125" s="192"/>
      <c r="AU125" s="192"/>
      <c r="AV125" s="192"/>
      <c r="AW125" s="192"/>
      <c r="AX125" s="192"/>
      <c r="AY125" s="192"/>
      <c r="AZ125" s="59"/>
      <c r="BA125" s="59"/>
      <c r="BB125" s="59"/>
      <c r="BC125" s="59"/>
      <c r="BD125" s="59"/>
    </row>
    <row r="126" spans="1:56">
      <c r="AQ126" s="192"/>
      <c r="AR126" s="192"/>
      <c r="AS126" s="192"/>
      <c r="AT126" s="192"/>
      <c r="AU126" s="192"/>
      <c r="AV126" s="192"/>
      <c r="AW126" s="192"/>
      <c r="AX126" s="192"/>
      <c r="AY126" s="192"/>
      <c r="AZ126" s="59"/>
      <c r="BA126" s="59"/>
      <c r="BB126" s="59"/>
      <c r="BC126" s="59"/>
      <c r="BD126" s="59"/>
    </row>
  </sheetData>
  <sheetProtection algorithmName="SHA-512" hashValue="3P6gbpFBX9MD85KMkXCD56WxluwCXINvj6DObO09uEEVIokC5idweo5tzTo/iyYPR62dC8f1Pc/AsAAYmaVP+A==" saltValue="Bopa+qUUo9HJ3P58vyjQHQ==" spinCount="100000" sheet="1" objects="1" scenarios="1"/>
  <mergeCells count="114">
    <mergeCell ref="A108:D108"/>
    <mergeCell ref="A109:D109"/>
    <mergeCell ref="C11:E11"/>
    <mergeCell ref="A1:Y1"/>
    <mergeCell ref="A2:Y2"/>
    <mergeCell ref="A3:E3"/>
    <mergeCell ref="Z3:AA3"/>
    <mergeCell ref="A4:E4"/>
    <mergeCell ref="AA4:AA5"/>
    <mergeCell ref="C5:E5"/>
    <mergeCell ref="C6:E6"/>
    <mergeCell ref="C7:E7"/>
    <mergeCell ref="C8:E8"/>
    <mergeCell ref="C9:E9"/>
    <mergeCell ref="C10:E10"/>
    <mergeCell ref="C23:E23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35:E35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A58:E59"/>
    <mergeCell ref="Z58:Z59"/>
    <mergeCell ref="AA58:AA59"/>
    <mergeCell ref="A57:E57"/>
    <mergeCell ref="A52:E52"/>
    <mergeCell ref="C36:E36"/>
    <mergeCell ref="C37:E37"/>
    <mergeCell ref="C38:E38"/>
    <mergeCell ref="C39:E39"/>
    <mergeCell ref="A53:E53"/>
    <mergeCell ref="A54:E54"/>
    <mergeCell ref="A55:E56"/>
    <mergeCell ref="A51:E51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A83:C83"/>
    <mergeCell ref="F83:G83"/>
    <mergeCell ref="A84:C84"/>
    <mergeCell ref="F84:G84"/>
    <mergeCell ref="A60:E61"/>
    <mergeCell ref="Z60:Z61"/>
    <mergeCell ref="L81:Y81"/>
    <mergeCell ref="Z81:AA81"/>
    <mergeCell ref="A82:I82"/>
    <mergeCell ref="A95:D95"/>
    <mergeCell ref="F95:G95"/>
    <mergeCell ref="A96:D96"/>
    <mergeCell ref="F96:G96"/>
    <mergeCell ref="M91:Y91"/>
    <mergeCell ref="A93:C93"/>
    <mergeCell ref="E93:K93"/>
    <mergeCell ref="A85:C85"/>
    <mergeCell ref="F85:G85"/>
    <mergeCell ref="A92:C92"/>
    <mergeCell ref="E92:K92"/>
    <mergeCell ref="A86:C86"/>
    <mergeCell ref="F86:G86"/>
    <mergeCell ref="A87:C87"/>
    <mergeCell ref="F87:G87"/>
    <mergeCell ref="A88:D88"/>
    <mergeCell ref="F88:G88"/>
    <mergeCell ref="A91:C91"/>
    <mergeCell ref="E91:K91"/>
    <mergeCell ref="A98:A10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Z2:AA2"/>
    <mergeCell ref="AA60:AA61"/>
    <mergeCell ref="Z55:Z56"/>
    <mergeCell ref="AA55:AA56"/>
    <mergeCell ref="J116:L116"/>
    <mergeCell ref="J117:L117"/>
    <mergeCell ref="J118:L118"/>
    <mergeCell ref="J119:L119"/>
    <mergeCell ref="N116:Z116"/>
    <mergeCell ref="N117:Z117"/>
    <mergeCell ref="N118:Z118"/>
    <mergeCell ref="N119:Z119"/>
  </mergeCells>
  <phoneticPr fontId="5" type="noConversion"/>
  <conditionalFormatting sqref="F60:Y60">
    <cfRule type="cellIs" dxfId="1" priority="47" stopIfTrue="1" operator="lessThan">
      <formula>50</formula>
    </cfRule>
  </conditionalFormatting>
  <conditionalFormatting sqref="F3:Y3">
    <cfRule type="expression" dxfId="0" priority="48">
      <formula>F53&gt;(F4*0.45)</formula>
    </cfRule>
  </conditionalFormatting>
  <dataValidations xWindow="413" yWindow="644" count="2">
    <dataValidation allowBlank="1" showInputMessage="1" showErrorMessage="1" prompt="Sorunun konusunu giriniz." sqref="F3:Y3" xr:uid="{00000000-0002-0000-0700-000000000000}"/>
    <dataValidation allowBlank="1" showInputMessage="1" showErrorMessage="1" prompt="Öğrencinin sorudan aldığı puan değerini giriniz." sqref="F6:Y50" xr:uid="{00000000-0002-0000-0700-000001000000}"/>
  </dataValidations>
  <printOptions horizontalCentered="1"/>
  <pageMargins left="0.27559055118110237" right="0.19685039370078741" top="0.19685039370078741" bottom="0.11811023622047245" header="0.23622047244094491" footer="0.15748031496062992"/>
  <pageSetup paperSize="9" scale="43" orientation="portrait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5BA5A-78E6-4F13-AE48-C67DF8481F7D}">
  <sheetPr>
    <tabColor theme="1" tint="4.9989318521683403E-2"/>
    <pageSetUpPr fitToPage="1"/>
  </sheetPr>
  <dimension ref="A1:AH252"/>
  <sheetViews>
    <sheetView zoomScale="80" zoomScaleNormal="80" zoomScaleSheetLayoutView="33" zoomScalePageLayoutView="26" workbookViewId="0"/>
  </sheetViews>
  <sheetFormatPr defaultRowHeight="14.25"/>
  <cols>
    <col min="1" max="1" width="7" style="228" customWidth="1"/>
    <col min="2" max="2" width="8.85546875" style="229" customWidth="1"/>
    <col min="3" max="3" width="11.140625" style="229" customWidth="1"/>
    <col min="4" max="4" width="63.85546875" style="229" bestFit="1" customWidth="1"/>
    <col min="5" max="5" width="58.85546875" style="229" customWidth="1"/>
    <col min="6" max="6" width="9.140625" style="228" customWidth="1"/>
    <col min="7" max="8" width="9.140625" style="228"/>
    <col min="9" max="9" width="9.140625" style="228" customWidth="1"/>
    <col min="10" max="26" width="9.140625" style="228"/>
    <col min="27" max="34" width="9.140625" style="230"/>
    <col min="35" max="16384" width="9.140625" style="229"/>
  </cols>
  <sheetData>
    <row r="1" spans="2:6" s="228" customFormat="1" ht="27" customHeight="1">
      <c r="B1" s="563" t="str">
        <f xml:space="preserve"> 'K. Bilgiler'!G14&amp;" EĞİTİM ÖĞRETİM YILI "&amp;'K. Bilgiler'!G6</f>
        <v>2023-2024 EĞİTİM ÖĞRETİM YILI ATATÜRK ORTAOKULU</v>
      </c>
      <c r="C1" s="563"/>
      <c r="D1" s="563"/>
      <c r="E1" s="563"/>
      <c r="F1" s="563"/>
    </row>
    <row r="2" spans="2:6" s="231" customFormat="1" ht="26.25" customHeight="1">
      <c r="B2" s="272" t="s">
        <v>185</v>
      </c>
      <c r="C2" s="238"/>
      <c r="D2" s="238"/>
      <c r="E2" s="239"/>
      <c r="F2" s="271"/>
    </row>
    <row r="3" spans="2:6" s="231" customFormat="1" ht="26.25" customHeight="1">
      <c r="B3" s="564" t="s">
        <v>12</v>
      </c>
      <c r="C3" s="567" t="str">
        <f>'K. Bilgiler'!G10&amp;" / "&amp;'K. Bilgiler'!G12&amp;" SINIFI "&amp;'K. Bilgiler'!G8&amp;" DERSİ"</f>
        <v>8 / A SINIFI T.C. İNKILÂP TARİHİ VE ATATÜRKÇÜLÜK DERSİ</v>
      </c>
      <c r="D3" s="568"/>
      <c r="E3" s="232" t="s">
        <v>179</v>
      </c>
    </row>
    <row r="4" spans="2:6" s="231" customFormat="1" ht="26.25" customHeight="1">
      <c r="B4" s="565"/>
      <c r="C4" s="569"/>
      <c r="D4" s="570"/>
      <c r="E4" s="233">
        <f>'K. Bilgiler'!G26</f>
        <v>45249</v>
      </c>
    </row>
    <row r="5" spans="2:6" s="228" customFormat="1" ht="45">
      <c r="B5" s="566"/>
      <c r="C5" s="232" t="s">
        <v>182</v>
      </c>
      <c r="D5" s="227" t="s">
        <v>180</v>
      </c>
      <c r="E5" s="227" t="s">
        <v>181</v>
      </c>
    </row>
    <row r="6" spans="2:6" s="228" customFormat="1" ht="60" customHeight="1">
      <c r="B6" s="240">
        <v>1</v>
      </c>
      <c r="C6" s="257">
        <f>'1. Sınav'!F66</f>
        <v>75.098039215686271</v>
      </c>
      <c r="D6" s="256" t="str">
        <f>CONCATENATE(IF( C6&lt;&gt;70,CONCATENATE('1. Sınav'!F3,"")))</f>
        <v>İTA.8.1.1. Avrupa’daki gelişmelerin yansımaları bağlamında Osmanlı Devleti’nin yirminci yüzyılın başlarındaki siyasi ve sosyal durumunu kavrar.</v>
      </c>
      <c r="E6" s="273" t="s">
        <v>316</v>
      </c>
    </row>
    <row r="7" spans="2:6" s="228" customFormat="1" ht="60" customHeight="1">
      <c r="B7" s="240">
        <v>2</v>
      </c>
      <c r="C7" s="257">
        <f>'1. Sınav'!G66</f>
        <v>64.705882352941188</v>
      </c>
      <c r="D7" s="256" t="str">
        <f>CONCATENATE(IF( C7&lt;&gt;70,CONCATENATE('1. Sınav'!G3,"")))</f>
        <v xml:space="preserve">İTA.8.2.3. Mondros Ateşkes Antlaşması’nın imzalanması ve uygulanması karşısında Osmanlı yönetiminin, Mustafa Kemal’in ve halkın tutumunu analiz eder. </v>
      </c>
      <c r="E7" s="273" t="s">
        <v>316</v>
      </c>
    </row>
    <row r="8" spans="2:6" s="228" customFormat="1" ht="60" customHeight="1">
      <c r="B8" s="240">
        <v>3</v>
      </c>
      <c r="C8" s="257">
        <f>'1. Sınav'!H66</f>
        <v>51.764705882352942</v>
      </c>
      <c r="D8" s="256" t="str">
        <f>CONCATENATE(IF( C8&lt;&gt;70,CONCATENATE('1. Sınav'!H3,"")))</f>
        <v>İTA.8.2.5. Millî Mücadele’nin hazırlık döneminde Mustafa Kemal’in yaptığı çalışmaları analiz eder.</v>
      </c>
      <c r="E8" s="273" t="s">
        <v>316</v>
      </c>
    </row>
    <row r="9" spans="2:6" s="228" customFormat="1" ht="60" customHeight="1">
      <c r="B9" s="240">
        <v>4</v>
      </c>
      <c r="C9" s="257">
        <f>'1. Sınav'!I66</f>
        <v>91.764705882352942</v>
      </c>
      <c r="D9" s="256" t="str">
        <f>CONCATENATE(IF(C9&lt;&gt;70,CONCATENATE('1. Sınav'!I3,"")))</f>
        <v>İTA.8.1.3. Gençlik döneminde Mustafa Kemal’in fikir hayatını etkileyen önemli kişileri ve olayları kavrar.</v>
      </c>
      <c r="E9" s="273" t="s">
        <v>316</v>
      </c>
    </row>
    <row r="10" spans="2:6" s="228" customFormat="1" ht="60" customHeight="1">
      <c r="B10" s="240">
        <v>5</v>
      </c>
      <c r="C10" s="257">
        <f>'1. Sınav'!J66</f>
        <v>100</v>
      </c>
      <c r="D10" s="256" t="str">
        <f>CONCATENATE(IF(C10&lt;&gt;70,CONCATENATE('1. Sınav'!J3,"")))</f>
        <v>İTA.8.1.3. Gençlik döneminde Mustafa Kemal’in fikir hayatını etkileyen önemli kişileri ve olayları kavrar.</v>
      </c>
      <c r="E10" s="273" t="s">
        <v>316</v>
      </c>
    </row>
    <row r="11" spans="2:6" s="228" customFormat="1" ht="60" customHeight="1">
      <c r="B11" s="240">
        <v>6</v>
      </c>
      <c r="C11" s="257">
        <f>'1. Sınav'!K66</f>
        <v>46.666666666666664</v>
      </c>
      <c r="D11" s="256" t="str">
        <f>CONCATENATE(IF(C11&lt;&gt;70,CONCATENATE('1. Sınav'!K3,"")))</f>
        <v>İTA.8.1.3. Gençlik döneminde Mustafa Kemal’in fikir hayatını etkileyen önemli kişileri ve olayları kavrar.</v>
      </c>
      <c r="E11" s="273" t="s">
        <v>184</v>
      </c>
    </row>
    <row r="12" spans="2:6" s="228" customFormat="1" ht="60" customHeight="1">
      <c r="B12" s="240">
        <v>7</v>
      </c>
      <c r="C12" s="257">
        <f>'1. Sınav'!L66</f>
        <v>41.96078431372549</v>
      </c>
      <c r="D12" s="256" t="str">
        <f>CONCATENATE(IF(C12&lt;&gt;70,CONCATENATE('1. Sınav'!L3,"")))</f>
        <v>İTA.8.1.3. Gençlik döneminde Mustafa Kemal’in fikir hayatını etkileyen önemli kişileri ve olayları kavrar.</v>
      </c>
      <c r="E12" s="273" t="s">
        <v>184</v>
      </c>
    </row>
    <row r="13" spans="2:6" s="228" customFormat="1" ht="60" customHeight="1">
      <c r="B13" s="240">
        <v>8</v>
      </c>
      <c r="C13" s="257">
        <f>'1. Sınav'!M66</f>
        <v>66.666666666666671</v>
      </c>
      <c r="D13" s="256" t="str">
        <f>CONCATENATE(IF(C13&lt;&gt;70,CONCATENATE('1. Sınav'!M3,"")))</f>
        <v>İTA.8.1.3. Gençlik döneminde Mustafa Kemal’in fikir hayatını etkileyen önemli kişileri ve olayları kavrar.</v>
      </c>
      <c r="E13" s="273" t="s">
        <v>316</v>
      </c>
    </row>
    <row r="14" spans="2:6" s="228" customFormat="1" ht="60" customHeight="1">
      <c r="B14" s="240">
        <v>9</v>
      </c>
      <c r="C14" s="257" t="str">
        <f>'1. Sınav'!N66</f>
        <v xml:space="preserve"> </v>
      </c>
      <c r="D14" s="256" t="str">
        <f>CONCATENATE(IF(C14&lt;&gt;70,CONCATENATE('1. Sınav'!N3,"")))</f>
        <v>0</v>
      </c>
      <c r="E14" s="273"/>
    </row>
    <row r="15" spans="2:6" s="228" customFormat="1" ht="60" customHeight="1">
      <c r="B15" s="240">
        <v>10</v>
      </c>
      <c r="C15" s="257" t="str">
        <f>'1. Sınav'!O66</f>
        <v xml:space="preserve"> </v>
      </c>
      <c r="D15" s="256" t="str">
        <f>CONCATENATE(IF(C15&lt;&gt;70,CONCATENATE('1. Sınav'!O3,"")))</f>
        <v>0</v>
      </c>
      <c r="E15" s="273"/>
    </row>
    <row r="16" spans="2:6" s="228" customFormat="1" ht="15.75">
      <c r="B16" s="241"/>
      <c r="C16" s="243"/>
      <c r="D16" s="244"/>
      <c r="E16" s="242"/>
    </row>
    <row r="17" spans="2:6" s="228" customFormat="1" ht="15">
      <c r="B17" s="242"/>
      <c r="C17" s="243"/>
      <c r="D17" s="244"/>
      <c r="E17" s="242"/>
    </row>
    <row r="18" spans="2:6" s="228" customFormat="1" ht="15.75">
      <c r="B18" s="241"/>
      <c r="C18" s="243"/>
      <c r="D18" s="244"/>
      <c r="E18" s="242"/>
    </row>
    <row r="19" spans="2:6" s="228" customFormat="1" ht="15.75">
      <c r="B19" s="241"/>
      <c r="C19" s="243"/>
      <c r="D19" s="244"/>
      <c r="E19" s="242"/>
    </row>
    <row r="20" spans="2:6" s="228" customFormat="1" ht="15.75">
      <c r="B20" s="241"/>
      <c r="C20" s="243"/>
      <c r="D20" s="244"/>
      <c r="E20" s="242"/>
    </row>
    <row r="21" spans="2:6" s="228" customFormat="1" ht="15.75">
      <c r="B21" s="241"/>
      <c r="C21" s="243"/>
      <c r="D21" s="244"/>
      <c r="E21" s="242"/>
    </row>
    <row r="22" spans="2:6" s="228" customFormat="1" ht="15.75">
      <c r="B22" s="241"/>
      <c r="C22" s="243"/>
      <c r="D22" s="244"/>
      <c r="E22" s="242"/>
    </row>
    <row r="23" spans="2:6" s="228" customFormat="1" ht="15.75">
      <c r="B23" s="241"/>
      <c r="C23" s="243"/>
      <c r="D23" s="244"/>
      <c r="E23" s="242"/>
    </row>
    <row r="24" spans="2:6" s="228" customFormat="1" ht="15.75">
      <c r="B24" s="241"/>
      <c r="C24" s="243"/>
      <c r="D24" s="244"/>
    </row>
    <row r="25" spans="2:6" s="228" customFormat="1"/>
    <row r="26" spans="2:6" s="228" customFormat="1"/>
    <row r="27" spans="2:6" s="228" customFormat="1"/>
    <row r="28" spans="2:6" s="235" customFormat="1">
      <c r="B28" s="237"/>
      <c r="C28" s="571" t="str">
        <f>'K. Bilgiler'!G18</f>
        <v>Muammer ASLAN</v>
      </c>
      <c r="D28" s="571"/>
      <c r="E28" s="571" t="str">
        <f>'K. Bilgiler'!G22</f>
        <v>SBD FACEBOOK</v>
      </c>
      <c r="F28" s="571"/>
    </row>
    <row r="29" spans="2:6" s="235" customFormat="1">
      <c r="B29" s="237"/>
      <c r="C29" s="571" t="str">
        <f>'K. Bilgiler'!G8</f>
        <v>T.C. İNKILÂP TARİHİ VE ATATÜRKÇÜLÜK</v>
      </c>
      <c r="D29" s="571"/>
      <c r="E29" s="571" t="s">
        <v>35</v>
      </c>
      <c r="F29" s="571"/>
    </row>
    <row r="30" spans="2:6" s="235" customFormat="1">
      <c r="B30" s="237"/>
      <c r="C30" s="236"/>
      <c r="D30" s="234"/>
      <c r="E30" s="236">
        <f ca="1">TODAY()</f>
        <v>45246</v>
      </c>
      <c r="F30" s="234"/>
    </row>
    <row r="31" spans="2:6" s="235" customFormat="1"/>
    <row r="32" spans="2:6" s="228" customFormat="1"/>
    <row r="33" s="228" customFormat="1"/>
    <row r="34" s="228" customFormat="1"/>
    <row r="35" s="228" customFormat="1"/>
    <row r="36" s="228" customFormat="1"/>
    <row r="37" s="228" customFormat="1"/>
    <row r="38" s="228" customFormat="1"/>
    <row r="39" s="228" customFormat="1"/>
    <row r="40" s="228" customFormat="1"/>
    <row r="41" s="228" customFormat="1" ht="25.5" customHeight="1"/>
    <row r="42" s="228" customFormat="1" ht="25.5" customHeight="1"/>
    <row r="43" s="228" customFormat="1"/>
    <row r="44" s="228" customFormat="1" ht="25.5" customHeight="1"/>
    <row r="45" s="228" customFormat="1"/>
    <row r="46" s="228" customFormat="1"/>
    <row r="47" s="228" customFormat="1" ht="25.5" customHeight="1"/>
    <row r="48" s="228" customFormat="1"/>
    <row r="49" s="228" customFormat="1"/>
    <row r="50" s="228" customFormat="1"/>
    <row r="51" s="228" customFormat="1"/>
    <row r="52" s="228" customFormat="1"/>
    <row r="53" s="228" customFormat="1"/>
    <row r="54" s="228" customFormat="1"/>
    <row r="55" s="228" customFormat="1"/>
    <row r="56" s="228" customFormat="1"/>
    <row r="57" s="228" customFormat="1"/>
    <row r="58" s="228" customFormat="1"/>
    <row r="59" s="228" customFormat="1"/>
    <row r="60" s="228" customFormat="1"/>
    <row r="61" s="228" customFormat="1"/>
    <row r="62" s="228" customFormat="1"/>
    <row r="63" s="228" customFormat="1"/>
    <row r="64" s="228" customFormat="1"/>
    <row r="65" s="228" customFormat="1"/>
    <row r="66" s="228" customFormat="1"/>
    <row r="67" s="228" customFormat="1"/>
    <row r="68" s="228" customFormat="1"/>
    <row r="69" s="228" customFormat="1"/>
    <row r="70" s="228" customFormat="1"/>
    <row r="71" s="228" customFormat="1"/>
    <row r="72" s="228" customFormat="1"/>
    <row r="73" s="228" customFormat="1"/>
    <row r="74" s="228" customFormat="1"/>
    <row r="75" s="228" customFormat="1"/>
    <row r="76" s="228" customFormat="1"/>
    <row r="77" s="228" customFormat="1"/>
    <row r="78" s="228" customFormat="1"/>
    <row r="79" s="228" customFormat="1"/>
    <row r="80" s="228" customFormat="1"/>
    <row r="81" s="228" customFormat="1"/>
    <row r="82" s="228" customFormat="1"/>
    <row r="83" s="228" customFormat="1"/>
    <row r="84" s="228" customFormat="1"/>
    <row r="85" s="228" customFormat="1"/>
    <row r="86" s="228" customFormat="1"/>
    <row r="87" s="228" customFormat="1"/>
    <row r="88" s="228" customFormat="1"/>
    <row r="89" s="228" customFormat="1"/>
    <row r="90" s="228" customFormat="1"/>
    <row r="91" s="228" customFormat="1"/>
    <row r="92" s="228" customFormat="1"/>
    <row r="93" s="228" customFormat="1"/>
    <row r="94" s="228" customFormat="1"/>
    <row r="95" s="228" customFormat="1"/>
    <row r="96" s="228" customFormat="1"/>
    <row r="97" s="228" customFormat="1"/>
    <row r="98" s="228" customFormat="1"/>
    <row r="99" s="228" customFormat="1"/>
    <row r="100" s="228" customFormat="1"/>
    <row r="101" s="228" customFormat="1"/>
    <row r="102" s="228" customFormat="1"/>
    <row r="103" s="228" customFormat="1"/>
    <row r="104" s="228" customFormat="1"/>
    <row r="105" s="228" customFormat="1"/>
    <row r="106" s="228" customFormat="1"/>
    <row r="107" s="228" customFormat="1"/>
    <row r="108" s="228" customFormat="1"/>
    <row r="109" s="228" customFormat="1"/>
    <row r="110" s="228" customFormat="1"/>
    <row r="111" s="228" customFormat="1"/>
    <row r="112" s="228" customFormat="1"/>
    <row r="113" s="228" customFormat="1"/>
    <row r="114" s="228" customFormat="1"/>
    <row r="115" s="228" customFormat="1"/>
    <row r="116" s="228" customFormat="1"/>
    <row r="117" s="228" customFormat="1"/>
    <row r="118" s="228" customFormat="1"/>
    <row r="119" s="228" customFormat="1"/>
    <row r="120" s="228" customFormat="1"/>
    <row r="121" s="228" customFormat="1"/>
    <row r="122" s="228" customFormat="1"/>
    <row r="123" s="228" customFormat="1"/>
    <row r="124" s="228" customFormat="1"/>
    <row r="125" s="228" customFormat="1"/>
    <row r="126" s="228" customFormat="1"/>
    <row r="127" s="228" customFormat="1"/>
    <row r="128" s="228" customFormat="1"/>
    <row r="129" s="228" customFormat="1"/>
    <row r="130" s="228" customFormat="1"/>
    <row r="131" s="228" customFormat="1"/>
    <row r="132" s="228" customFormat="1"/>
    <row r="133" s="228" customFormat="1"/>
    <row r="134" s="228" customFormat="1"/>
    <row r="135" s="228" customFormat="1"/>
    <row r="136" s="228" customFormat="1"/>
    <row r="137" s="228" customFormat="1"/>
    <row r="138" s="228" customFormat="1"/>
    <row r="139" s="228" customFormat="1"/>
    <row r="140" s="228" customFormat="1"/>
    <row r="141" s="228" customFormat="1"/>
    <row r="142" s="228" customFormat="1"/>
    <row r="143" s="228" customFormat="1"/>
    <row r="144" s="228" customFormat="1"/>
    <row r="145" s="228" customFormat="1"/>
    <row r="146" s="228" customFormat="1"/>
    <row r="147" s="228" customFormat="1"/>
    <row r="148" s="228" customFormat="1"/>
    <row r="149" s="228" customFormat="1"/>
    <row r="150" s="228" customFormat="1"/>
    <row r="151" s="228" customFormat="1"/>
    <row r="152" s="228" customFormat="1"/>
    <row r="153" s="228" customFormat="1"/>
    <row r="154" s="228" customFormat="1"/>
    <row r="155" s="228" customFormat="1"/>
    <row r="156" s="228" customFormat="1"/>
    <row r="157" s="228" customFormat="1"/>
    <row r="158" s="228" customFormat="1"/>
    <row r="159" s="228" customFormat="1"/>
    <row r="160" s="228" customFormat="1"/>
    <row r="161" s="228" customFormat="1"/>
    <row r="162" s="228" customFormat="1"/>
    <row r="163" s="228" customFormat="1"/>
    <row r="164" s="228" customFormat="1"/>
    <row r="165" s="228" customFormat="1"/>
    <row r="166" s="228" customFormat="1"/>
    <row r="167" s="228" customFormat="1"/>
    <row r="168" s="228" customFormat="1"/>
    <row r="169" s="228" customFormat="1"/>
    <row r="170" s="228" customFormat="1"/>
    <row r="171" s="228" customFormat="1"/>
    <row r="172" s="228" customFormat="1"/>
    <row r="173" s="228" customFormat="1"/>
    <row r="174" s="228" customFormat="1"/>
    <row r="175" s="228" customFormat="1"/>
    <row r="176" s="228" customFormat="1"/>
    <row r="177" s="228" customFormat="1"/>
    <row r="178" s="228" customFormat="1"/>
    <row r="179" s="228" customFormat="1"/>
    <row r="180" s="228" customFormat="1"/>
    <row r="181" s="228" customFormat="1"/>
    <row r="182" s="228" customFormat="1"/>
    <row r="183" s="228" customFormat="1"/>
    <row r="184" s="228" customFormat="1"/>
    <row r="185" s="228" customFormat="1"/>
    <row r="186" s="228" customFormat="1"/>
    <row r="187" s="228" customFormat="1"/>
    <row r="188" s="228" customFormat="1"/>
    <row r="189" s="228" customFormat="1"/>
    <row r="190" s="228" customFormat="1"/>
    <row r="191" s="228" customFormat="1"/>
    <row r="192" s="228" customFormat="1"/>
    <row r="193" s="228" customFormat="1"/>
    <row r="194" s="228" customFormat="1"/>
    <row r="195" s="228" customFormat="1"/>
    <row r="196" s="228" customFormat="1"/>
    <row r="197" s="228" customFormat="1"/>
    <row r="198" s="228" customFormat="1"/>
    <row r="199" s="228" customFormat="1"/>
    <row r="200" s="228" customFormat="1"/>
    <row r="201" s="228" customFormat="1"/>
    <row r="202" s="228" customFormat="1"/>
    <row r="203" s="228" customFormat="1"/>
    <row r="204" s="228" customFormat="1"/>
    <row r="205" s="228" customFormat="1"/>
    <row r="206" s="228" customFormat="1"/>
    <row r="207" s="228" customFormat="1"/>
    <row r="208" s="228" customFormat="1"/>
    <row r="209" s="228" customFormat="1"/>
    <row r="210" s="228" customFormat="1"/>
    <row r="211" s="228" customFormat="1"/>
    <row r="212" s="228" customFormat="1"/>
    <row r="213" s="228" customFormat="1"/>
    <row r="214" s="228" customFormat="1"/>
    <row r="215" s="228" customFormat="1"/>
    <row r="216" s="228" customFormat="1"/>
    <row r="217" s="228" customFormat="1"/>
    <row r="218" s="228" customFormat="1"/>
    <row r="219" s="228" customFormat="1"/>
    <row r="220" s="228" customFormat="1"/>
    <row r="221" s="228" customFormat="1"/>
    <row r="222" s="228" customFormat="1"/>
    <row r="223" s="228" customFormat="1"/>
    <row r="224" s="228" customFormat="1"/>
    <row r="225" s="228" customFormat="1"/>
    <row r="226" s="228" customFormat="1"/>
    <row r="227" s="228" customFormat="1"/>
    <row r="228" s="228" customFormat="1"/>
    <row r="229" s="228" customFormat="1"/>
    <row r="230" s="228" customFormat="1"/>
    <row r="231" s="228" customFormat="1"/>
    <row r="232" s="228" customFormat="1"/>
    <row r="233" s="228" customFormat="1"/>
    <row r="234" s="228" customFormat="1"/>
    <row r="235" s="228" customFormat="1"/>
    <row r="236" s="228" customFormat="1"/>
    <row r="237" s="228" customFormat="1"/>
    <row r="238" s="228" customFormat="1"/>
    <row r="239" s="228" customFormat="1"/>
    <row r="240" s="228" customFormat="1"/>
    <row r="241" s="228" customFormat="1"/>
    <row r="242" s="228" customFormat="1"/>
    <row r="243" s="228" customFormat="1"/>
    <row r="244" s="228" customFormat="1"/>
    <row r="245" s="228" customFormat="1"/>
    <row r="246" s="228" customFormat="1"/>
    <row r="247" s="228" customFormat="1"/>
    <row r="248" s="228" customFormat="1"/>
    <row r="249" s="228" customFormat="1"/>
    <row r="250" s="228" customFormat="1"/>
    <row r="251" s="228" customFormat="1"/>
    <row r="252" s="228" customFormat="1"/>
  </sheetData>
  <sheetProtection algorithmName="SHA-512" hashValue="MGbEdpz6ZrJjpzRQdAPhYHeGfqczEwqDMWRIe7XoW496Vz4fKZFKRipbRPwYeeZq3zCqNlCeG2dic1o+Xi8J9A==" saltValue="4kolbN8+UzTPIytUN6uCrA==" spinCount="100000" sheet="1" objects="1" scenarios="1"/>
  <mergeCells count="7">
    <mergeCell ref="B1:F1"/>
    <mergeCell ref="B3:B5"/>
    <mergeCell ref="C3:D4"/>
    <mergeCell ref="E28:F28"/>
    <mergeCell ref="E29:F29"/>
    <mergeCell ref="C28:D28"/>
    <mergeCell ref="C29:D29"/>
  </mergeCells>
  <conditionalFormatting sqref="C6:C15">
    <cfRule type="colorScale" priority="1">
      <colorScale>
        <cfvo type="num" val="0"/>
        <cfvo type="percentile" val="49"/>
        <cfvo type="num" val="100"/>
        <color rgb="FFFF0000"/>
        <color rgb="FFFFEB84"/>
        <color rgb="FF92D050"/>
      </colorScale>
    </cfRule>
  </conditionalFormatting>
  <pageMargins left="0.25" right="0.25" top="0.75" bottom="0.75" header="0.3" footer="0.3"/>
  <pageSetup paperSize="9" scale="63" fitToHeight="0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10</vt:i4>
      </vt:variant>
      <vt:variant>
        <vt:lpstr>Adlandırılmış Aralıklar</vt:lpstr>
      </vt:variant>
      <vt:variant>
        <vt:i4>12</vt:i4>
      </vt:variant>
    </vt:vector>
  </HeadingPairs>
  <TitlesOfParts>
    <vt:vector size="22" baseType="lpstr">
      <vt:lpstr>GİRİŞ</vt:lpstr>
      <vt:lpstr>Liste</vt:lpstr>
      <vt:lpstr>K. Bilgiler</vt:lpstr>
      <vt:lpstr>Kaynak </vt:lpstr>
      <vt:lpstr>NOT Baremi</vt:lpstr>
      <vt:lpstr>SENARYO GİR</vt:lpstr>
      <vt:lpstr>1. Sınav</vt:lpstr>
      <vt:lpstr>2. Sınav</vt:lpstr>
      <vt:lpstr>TEDBİR</vt:lpstr>
      <vt:lpstr>kazanımlar</vt:lpstr>
      <vt:lpstr>'2. Sınav'!ABCD</vt:lpstr>
      <vt:lpstr>ABCD</vt:lpstr>
      <vt:lpstr>dersler</vt:lpstr>
      <vt:lpstr>ŞUBE</vt:lpstr>
      <vt:lpstr>TarihGir</vt:lpstr>
      <vt:lpstr>'1. Sınav'!Yazdırma_Alanı</vt:lpstr>
      <vt:lpstr>'2. Sınav'!Yazdırma_Alanı</vt:lpstr>
      <vt:lpstr>GİRİŞ!Yazdırma_Alanı</vt:lpstr>
      <vt:lpstr>'K. Bilgiler'!Yazdırma_Alanı</vt:lpstr>
      <vt:lpstr>'NOT Baremi'!Yazdırma_Alanı</vt:lpstr>
      <vt:lpstr>'SENARYO GİR'!Yazdırma_Alanı</vt:lpstr>
      <vt:lpstr>TEDBİR!Yazdırma_Alanı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sınav analiz programı</dc:title>
  <dc:creator>Muammer ASLAN</dc:creator>
  <cp:lastModifiedBy>Muammer ASLAN</cp:lastModifiedBy>
  <cp:lastPrinted>2023-11-15T22:26:47Z</cp:lastPrinted>
  <dcterms:created xsi:type="dcterms:W3CDTF">2009-10-07T21:21:08Z</dcterms:created>
  <dcterms:modified xsi:type="dcterms:W3CDTF">2023-11-16T10:28:02Z</dcterms:modified>
  <cp:category>SBD</cp:category>
  <cp:version>1.2</cp:ver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ahibi">
    <vt:lpwstr>Ünal GÖKGÖZ</vt:lpwstr>
  </property>
</Properties>
</file>