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amm\OneDrive\Masaüstü\"/>
    </mc:Choice>
  </mc:AlternateContent>
  <xr:revisionPtr revIDLastSave="0" documentId="8_{8A8089EE-F85E-42E9-94D0-1567EAA002A6}" xr6:coauthVersionLast="47" xr6:coauthVersionMax="47" xr10:uidLastSave="{00000000-0000-0000-0000-000000000000}"/>
  <bookViews>
    <workbookView showSheetTabs="0" xWindow="-120" yWindow="-120" windowWidth="20730" windowHeight="11160" tabRatio="852" xr2:uid="{00000000-000D-0000-FFFF-FFFF00000000}"/>
  </bookViews>
  <sheets>
    <sheet name="GİRİŞ" sheetId="45" r:id="rId1"/>
    <sheet name="Liste" sheetId="50" r:id="rId2"/>
    <sheet name="K. Bilgiler" sheetId="5" r:id="rId3"/>
    <sheet name="Kaynak " sheetId="41" r:id="rId4"/>
    <sheet name="NOT Baremi" sheetId="7" r:id="rId5"/>
    <sheet name="SENARYO GİR" sheetId="48" r:id="rId6"/>
    <sheet name="1. Sınav TURKCE" sheetId="59" r:id="rId7"/>
    <sheet name="2. Sınav TURKCE" sheetId="58" r:id="rId8"/>
    <sheet name="TEDBİR Turkce" sheetId="60" r:id="rId9"/>
  </sheets>
  <externalReferences>
    <externalReference r:id="rId10"/>
  </externalReferences>
  <definedNames>
    <definedName name="_xlnm._FilterDatabase" localSheetId="6" hidden="1">'1. Sınav TURKCE'!$F$55:$Y$55</definedName>
    <definedName name="_xlnm._FilterDatabase" localSheetId="7" hidden="1">'2. Sınav TURKCE'!$F$60:$Y$60</definedName>
    <definedName name="A_9" localSheetId="0">#REF!</definedName>
    <definedName name="A_9">#REF!</definedName>
    <definedName name="A_99">#REF!</definedName>
    <definedName name="ABCD" localSheetId="6">'1. Sınav TURKCE'!$E$80</definedName>
    <definedName name="ABCD" localSheetId="7">'2. Sınav TURKCE'!$E$91</definedName>
    <definedName name="ABCD">#REF!</definedName>
    <definedName name="dersler" localSheetId="0">#REF!</definedName>
    <definedName name="dersler">'Kaynak '!$B$3:$B$21</definedName>
    <definedName name="DERSLER2">#REF!</definedName>
    <definedName name="S10A">'[1]10ABCDEF'!$C$3:$R$33</definedName>
    <definedName name="S10B">'[1]10ABCDEF'!$C$34:$R$64</definedName>
    <definedName name="S10C">'[1]10ABCDEF'!$C$65:$R$93</definedName>
    <definedName name="S10D">'[1]10ABCDEF'!$C$94:$R$122</definedName>
    <definedName name="S10E">'[1]10ABCDEF'!$C$123:$R$152</definedName>
    <definedName name="S10F">'[1]10ABCDEF'!$C$153:$R$182</definedName>
    <definedName name="S10G">'[1]10G'!$C$3:$P$32</definedName>
    <definedName name="S11A">'[1]11ABCDE'!$C$3:$R$33</definedName>
    <definedName name="S11B">'[1]11ABCDE'!$C$34:$R$64</definedName>
    <definedName name="S11C">'[1]11ABCDE'!$C$65:$R$95</definedName>
    <definedName name="S11D">'[1]11ABCDE'!$C$96:$R$126</definedName>
    <definedName name="S11E">'[1]11ABCDE'!$C$127:$R$157</definedName>
    <definedName name="S11TM">'[1]11TM'!$C$3:$Q$33</definedName>
    <definedName name="S12A">'[1]12ABCD'!$C$3:$R$32</definedName>
    <definedName name="S12B">'[1]12ABCD'!$C$33:$R$62</definedName>
    <definedName name="S12C">'[1]12ABCD'!$C$63:$R$93</definedName>
    <definedName name="S12D">'[1]12ABCD'!$C$94:$R$124</definedName>
    <definedName name="S12TM">'[1]12TM'!$C$3:$Q$32</definedName>
    <definedName name="S9A">'[1]9ABCDE'!$C$4:$R$34</definedName>
    <definedName name="S9B">'[1]9ABCDE'!$C$35:$R$65</definedName>
    <definedName name="S9C">'[1]9ABCDE'!$C$66:$R$96</definedName>
    <definedName name="S9D">'[1]9ABCDE'!$C$97:$R$128</definedName>
    <definedName name="S9E">'[1]9ABCDE'!$C$129:$R$159</definedName>
    <definedName name="ŞUBE">'Kaynak '!$D$3:$D$12</definedName>
    <definedName name="tarih">'K. Bilgiler'!#REF!</definedName>
    <definedName name="TarihGir">'Kaynak '!$I$13:$I$14</definedName>
    <definedName name="_xlnm.Print_Area" localSheetId="7">'2. Sınav TURKCE'!$A$1:$AA$115</definedName>
    <definedName name="_xlnm.Print_Area" localSheetId="0">GİRİŞ!$B$2:$T$45</definedName>
    <definedName name="_xlnm.Print_Area" localSheetId="2">'K. Bilgiler'!$D$1:$K$23</definedName>
    <definedName name="_xlnm.Print_Area" localSheetId="4">'NOT Baremi'!$A$1:$Y$14</definedName>
    <definedName name="_xlnm.Print_Area" localSheetId="5">'SENARYO GİR'!$A$1:$E$38</definedName>
    <definedName name="_xlnm.Print_Area" localSheetId="8">'TEDBİR Turkce'!$A$1:$F$28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0" l="1"/>
  <c r="D15" i="60" s="1"/>
  <c r="C16" i="60"/>
  <c r="D16" i="60" s="1"/>
  <c r="C17" i="60"/>
  <c r="C18" i="60"/>
  <c r="C19" i="60"/>
  <c r="C20" i="60"/>
  <c r="D19" i="60"/>
  <c r="D18" i="60"/>
  <c r="D17" i="60"/>
  <c r="D13" i="60"/>
  <c r="C14" i="60"/>
  <c r="D14" i="60" s="1"/>
  <c r="C13" i="60"/>
  <c r="F55" i="59"/>
  <c r="G55" i="59"/>
  <c r="H55" i="59"/>
  <c r="I55" i="59"/>
  <c r="J55" i="59"/>
  <c r="K55" i="59"/>
  <c r="L55" i="59"/>
  <c r="M55" i="59"/>
  <c r="N55" i="59"/>
  <c r="O55" i="59"/>
  <c r="P55" i="59"/>
  <c r="Q55" i="59"/>
  <c r="R55" i="59"/>
  <c r="S55" i="59"/>
  <c r="V103" i="59" l="1"/>
  <c r="L103" i="59"/>
  <c r="G48" i="59"/>
  <c r="Z3" i="59"/>
  <c r="Z6" i="59"/>
  <c r="AA6" i="59" s="1"/>
  <c r="F47" i="59"/>
  <c r="J47" i="59"/>
  <c r="A2" i="48"/>
  <c r="A3" i="48"/>
  <c r="C50" i="58"/>
  <c r="B50" i="58"/>
  <c r="C49" i="58"/>
  <c r="B49" i="58"/>
  <c r="C48" i="58"/>
  <c r="B48" i="58"/>
  <c r="C47" i="58"/>
  <c r="B47" i="58"/>
  <c r="C46" i="58"/>
  <c r="B46" i="58"/>
  <c r="C45" i="58"/>
  <c r="B45" i="58"/>
  <c r="C44" i="58"/>
  <c r="B44" i="58"/>
  <c r="C43" i="58"/>
  <c r="B43" i="58"/>
  <c r="C42" i="58"/>
  <c r="B42" i="58"/>
  <c r="C41" i="58"/>
  <c r="B41" i="58"/>
  <c r="C40" i="58"/>
  <c r="B40" i="58"/>
  <c r="C39" i="58"/>
  <c r="B39" i="58"/>
  <c r="C38" i="58"/>
  <c r="B38" i="58"/>
  <c r="C37" i="58"/>
  <c r="B37" i="58"/>
  <c r="C36" i="58"/>
  <c r="B36" i="58"/>
  <c r="C35" i="58"/>
  <c r="B35" i="58"/>
  <c r="C34" i="58"/>
  <c r="B34" i="58"/>
  <c r="C33" i="58"/>
  <c r="B33" i="58"/>
  <c r="C32" i="58"/>
  <c r="B32" i="58"/>
  <c r="C31" i="58"/>
  <c r="B31" i="58"/>
  <c r="C30" i="58"/>
  <c r="B30" i="58"/>
  <c r="C29" i="58"/>
  <c r="B29" i="58"/>
  <c r="C28" i="58"/>
  <c r="B28" i="58"/>
  <c r="C27" i="58"/>
  <c r="B27" i="58"/>
  <c r="C26" i="58"/>
  <c r="B26" i="58"/>
  <c r="C25" i="58"/>
  <c r="B25" i="58"/>
  <c r="C24" i="58"/>
  <c r="B24" i="58"/>
  <c r="C23" i="58"/>
  <c r="B23" i="58"/>
  <c r="C22" i="58"/>
  <c r="B22" i="58"/>
  <c r="C21" i="58"/>
  <c r="B21" i="58"/>
  <c r="C20" i="58"/>
  <c r="B20" i="58"/>
  <c r="C19" i="58"/>
  <c r="B19" i="58"/>
  <c r="C18" i="58"/>
  <c r="B18" i="58"/>
  <c r="C17" i="58"/>
  <c r="B17" i="58"/>
  <c r="C16" i="58"/>
  <c r="B16" i="58"/>
  <c r="C15" i="58"/>
  <c r="B15" i="58"/>
  <c r="C14" i="58"/>
  <c r="B14" i="58"/>
  <c r="C13" i="58"/>
  <c r="B13" i="58"/>
  <c r="C12" i="58"/>
  <c r="B12" i="58"/>
  <c r="C11" i="58"/>
  <c r="B11" i="58"/>
  <c r="C10" i="58"/>
  <c r="B10" i="58"/>
  <c r="C9" i="58"/>
  <c r="B9" i="58"/>
  <c r="C8" i="58"/>
  <c r="B8" i="58"/>
  <c r="C7" i="58"/>
  <c r="B7" i="58"/>
  <c r="C6" i="58"/>
  <c r="B6" i="58"/>
  <c r="Y5" i="58"/>
  <c r="X5" i="58"/>
  <c r="W5" i="58"/>
  <c r="V5" i="58"/>
  <c r="U5" i="58"/>
  <c r="T5" i="58"/>
  <c r="T51" i="58" s="1"/>
  <c r="S5" i="58"/>
  <c r="S51" i="58" s="1"/>
  <c r="R5" i="58"/>
  <c r="R51" i="58" s="1"/>
  <c r="Q5" i="58"/>
  <c r="P5" i="58"/>
  <c r="P51" i="58" s="1"/>
  <c r="O5" i="58"/>
  <c r="O51" i="58" s="1"/>
  <c r="N5" i="58"/>
  <c r="N51" i="58" s="1"/>
  <c r="M5" i="58"/>
  <c r="M51" i="58" s="1"/>
  <c r="L5" i="58"/>
  <c r="L51" i="58" s="1"/>
  <c r="K5" i="58"/>
  <c r="K51" i="58" s="1"/>
  <c r="J5" i="58"/>
  <c r="J51" i="58" s="1"/>
  <c r="I5" i="58"/>
  <c r="I51" i="58" s="1"/>
  <c r="H5" i="58"/>
  <c r="G5" i="58"/>
  <c r="G51" i="58" s="1"/>
  <c r="F5" i="58"/>
  <c r="F51" i="58" s="1"/>
  <c r="Y4" i="58"/>
  <c r="Y60" i="58" s="1"/>
  <c r="Y61" i="58" s="1"/>
  <c r="X4" i="58"/>
  <c r="X60" i="58" s="1"/>
  <c r="X61" i="58" s="1"/>
  <c r="W4" i="58"/>
  <c r="V4" i="58"/>
  <c r="U4" i="58"/>
  <c r="T4" i="58"/>
  <c r="S4" i="58"/>
  <c r="R4" i="58"/>
  <c r="Q4" i="58"/>
  <c r="Q60" i="58" s="1"/>
  <c r="Q61" i="58" s="1"/>
  <c r="P4" i="58"/>
  <c r="P60" i="58" s="1"/>
  <c r="P61" i="58" s="1"/>
  <c r="O4" i="58"/>
  <c r="N4" i="58"/>
  <c r="M4" i="58"/>
  <c r="L4" i="58"/>
  <c r="K4" i="58"/>
  <c r="J4" i="58"/>
  <c r="I4" i="58"/>
  <c r="I54" i="58" s="1"/>
  <c r="I55" i="58" s="1"/>
  <c r="I56" i="58" s="1"/>
  <c r="H4" i="58"/>
  <c r="H54" i="58" s="1"/>
  <c r="H55" i="58" s="1"/>
  <c r="H56" i="58" s="1"/>
  <c r="G4" i="58"/>
  <c r="F4" i="58"/>
  <c r="V112" i="58"/>
  <c r="L113" i="58"/>
  <c r="L112" i="58"/>
  <c r="Z3" i="58"/>
  <c r="Z2" i="58"/>
  <c r="A2" i="58"/>
  <c r="A1" i="58"/>
  <c r="F3" i="59"/>
  <c r="G3" i="59"/>
  <c r="H3" i="59"/>
  <c r="I3" i="59"/>
  <c r="J3" i="59"/>
  <c r="K3" i="59"/>
  <c r="L3" i="59"/>
  <c r="M3" i="59"/>
  <c r="N3" i="59"/>
  <c r="Y3" i="58"/>
  <c r="X3" i="58"/>
  <c r="W3" i="58"/>
  <c r="V3" i="58"/>
  <c r="U3" i="58"/>
  <c r="T3" i="58"/>
  <c r="S3" i="58"/>
  <c r="R3" i="58"/>
  <c r="Q3" i="58"/>
  <c r="P3" i="58"/>
  <c r="O3" i="58"/>
  <c r="N3" i="58"/>
  <c r="M3" i="58"/>
  <c r="L3" i="58"/>
  <c r="K3" i="58"/>
  <c r="J3" i="58"/>
  <c r="I3" i="58"/>
  <c r="H3" i="58"/>
  <c r="G3" i="58"/>
  <c r="F3" i="58"/>
  <c r="E27" i="60"/>
  <c r="C26" i="60"/>
  <c r="E25" i="60"/>
  <c r="C25" i="60"/>
  <c r="E4" i="60"/>
  <c r="C3" i="60"/>
  <c r="B1" i="60"/>
  <c r="AA24" i="59"/>
  <c r="AA25" i="59"/>
  <c r="AA26" i="59"/>
  <c r="AA27" i="59"/>
  <c r="AA28" i="59"/>
  <c r="AA29" i="59"/>
  <c r="AA30" i="59"/>
  <c r="AA31" i="59"/>
  <c r="AA32" i="59"/>
  <c r="AA33" i="59"/>
  <c r="AA34" i="59"/>
  <c r="AA35" i="59"/>
  <c r="AA36" i="59"/>
  <c r="AA37" i="59"/>
  <c r="AA38" i="59"/>
  <c r="AA39" i="59"/>
  <c r="AA40" i="59"/>
  <c r="AA41" i="59"/>
  <c r="AA42" i="59"/>
  <c r="AA43" i="59"/>
  <c r="AA44" i="59"/>
  <c r="AA45" i="59"/>
  <c r="L104" i="59"/>
  <c r="V102" i="59"/>
  <c r="L102" i="59"/>
  <c r="AG85" i="59"/>
  <c r="AG84" i="59"/>
  <c r="AG83" i="59"/>
  <c r="V54" i="59"/>
  <c r="Y53" i="59"/>
  <c r="Y54" i="59" s="1"/>
  <c r="X53" i="59"/>
  <c r="X54" i="59" s="1"/>
  <c r="W53" i="59"/>
  <c r="W54" i="59" s="1"/>
  <c r="V53" i="59"/>
  <c r="U53" i="59"/>
  <c r="U54" i="59" s="1"/>
  <c r="Y52" i="59"/>
  <c r="X52" i="59"/>
  <c r="W52" i="59"/>
  <c r="V52" i="59"/>
  <c r="U52" i="59"/>
  <c r="T52" i="59"/>
  <c r="T53" i="59" s="1"/>
  <c r="T54" i="59" s="1"/>
  <c r="S52" i="59"/>
  <c r="S53" i="59" s="1"/>
  <c r="S54" i="59" s="1"/>
  <c r="R52" i="59"/>
  <c r="R53" i="59" s="1"/>
  <c r="R54" i="59" s="1"/>
  <c r="Q52" i="59"/>
  <c r="Q53" i="59" s="1"/>
  <c r="Q54" i="59" s="1"/>
  <c r="P52" i="59"/>
  <c r="P53" i="59" s="1"/>
  <c r="P54" i="59" s="1"/>
  <c r="O52" i="59"/>
  <c r="O53" i="59" s="1"/>
  <c r="O54" i="59" s="1"/>
  <c r="N52" i="59"/>
  <c r="N53" i="59" s="1"/>
  <c r="N54" i="59" s="1"/>
  <c r="M52" i="59"/>
  <c r="M53" i="59" s="1"/>
  <c r="M54" i="59" s="1"/>
  <c r="L52" i="59"/>
  <c r="L53" i="59" s="1"/>
  <c r="L54" i="59" s="1"/>
  <c r="K52" i="59"/>
  <c r="K53" i="59" s="1"/>
  <c r="K54" i="59" s="1"/>
  <c r="J52" i="59"/>
  <c r="J53" i="59" s="1"/>
  <c r="J54" i="59" s="1"/>
  <c r="I52" i="59"/>
  <c r="I53" i="59" s="1"/>
  <c r="I54" i="59" s="1"/>
  <c r="H52" i="59"/>
  <c r="H53" i="59" s="1"/>
  <c r="H54" i="59" s="1"/>
  <c r="G52" i="59"/>
  <c r="G53" i="59" s="1"/>
  <c r="G54" i="59" s="1"/>
  <c r="F52" i="59"/>
  <c r="F53" i="59" s="1"/>
  <c r="F54" i="59" s="1"/>
  <c r="Y50" i="59"/>
  <c r="Y51" i="59" s="1"/>
  <c r="X50" i="59"/>
  <c r="X51" i="59" s="1"/>
  <c r="W50" i="59"/>
  <c r="W51" i="59" s="1"/>
  <c r="V50" i="59"/>
  <c r="V51" i="59" s="1"/>
  <c r="U50" i="59"/>
  <c r="U51" i="59" s="1"/>
  <c r="Y49" i="59"/>
  <c r="X49" i="59"/>
  <c r="W49" i="59"/>
  <c r="V49" i="59"/>
  <c r="U49" i="59"/>
  <c r="T49" i="59"/>
  <c r="T50" i="59" s="1"/>
  <c r="T51" i="59" s="1"/>
  <c r="S49" i="59"/>
  <c r="S50" i="59" s="1"/>
  <c r="S51" i="59" s="1"/>
  <c r="R49" i="59"/>
  <c r="R50" i="59" s="1"/>
  <c r="R51" i="59" s="1"/>
  <c r="Q49" i="59"/>
  <c r="Q50" i="59" s="1"/>
  <c r="Q51" i="59" s="1"/>
  <c r="P49" i="59"/>
  <c r="P50" i="59" s="1"/>
  <c r="P51" i="59" s="1"/>
  <c r="F49" i="59"/>
  <c r="F50" i="59" s="1"/>
  <c r="F51" i="59" s="1"/>
  <c r="Y48" i="59"/>
  <c r="X48" i="59"/>
  <c r="W48" i="59"/>
  <c r="V48" i="59"/>
  <c r="U48" i="59"/>
  <c r="T48" i="59"/>
  <c r="S48" i="59"/>
  <c r="R48" i="59"/>
  <c r="Q48" i="59"/>
  <c r="P48" i="59"/>
  <c r="O48" i="59"/>
  <c r="N48" i="59"/>
  <c r="M48" i="59"/>
  <c r="L48" i="59"/>
  <c r="K48" i="59"/>
  <c r="J48" i="59"/>
  <c r="I48" i="59"/>
  <c r="H48" i="59"/>
  <c r="F48" i="59"/>
  <c r="Y47" i="59"/>
  <c r="X47" i="59"/>
  <c r="W47" i="59"/>
  <c r="V47" i="59"/>
  <c r="U47" i="59"/>
  <c r="T47" i="59"/>
  <c r="S47" i="59"/>
  <c r="R47" i="59"/>
  <c r="Q47" i="59"/>
  <c r="P47" i="59"/>
  <c r="O47" i="59"/>
  <c r="N47" i="59"/>
  <c r="M47" i="59"/>
  <c r="L47" i="59"/>
  <c r="K47" i="59"/>
  <c r="I47" i="59"/>
  <c r="H47" i="59"/>
  <c r="G47" i="59"/>
  <c r="W46" i="59"/>
  <c r="O46" i="59"/>
  <c r="G46" i="59"/>
  <c r="Z45" i="59"/>
  <c r="C45" i="59"/>
  <c r="B45" i="59"/>
  <c r="Z44" i="59"/>
  <c r="C44" i="59"/>
  <c r="B44" i="59"/>
  <c r="Z43" i="59"/>
  <c r="C43" i="59"/>
  <c r="B43" i="59"/>
  <c r="Z42" i="59"/>
  <c r="C42" i="59"/>
  <c r="B42" i="59"/>
  <c r="Z41" i="59"/>
  <c r="C41" i="59"/>
  <c r="B41" i="59"/>
  <c r="Z40" i="59"/>
  <c r="C40" i="59"/>
  <c r="B40" i="59"/>
  <c r="Z39" i="59"/>
  <c r="C39" i="59"/>
  <c r="B39" i="59"/>
  <c r="Z38" i="59"/>
  <c r="C38" i="59"/>
  <c r="B38" i="59"/>
  <c r="Z37" i="59"/>
  <c r="C37" i="59"/>
  <c r="B37" i="59"/>
  <c r="Z36" i="59"/>
  <c r="C36" i="59"/>
  <c r="B36" i="59"/>
  <c r="Z35" i="59"/>
  <c r="C35" i="59"/>
  <c r="B35" i="59"/>
  <c r="Z34" i="59"/>
  <c r="C34" i="59"/>
  <c r="B34" i="59"/>
  <c r="Z33" i="59"/>
  <c r="C33" i="59"/>
  <c r="B33" i="59"/>
  <c r="Z32" i="59"/>
  <c r="C32" i="59"/>
  <c r="B32" i="59"/>
  <c r="Z31" i="59"/>
  <c r="C31" i="59"/>
  <c r="B31" i="59"/>
  <c r="Z30" i="59"/>
  <c r="C30" i="59"/>
  <c r="B30" i="59"/>
  <c r="Z29" i="59"/>
  <c r="C29" i="59"/>
  <c r="B29" i="59"/>
  <c r="Z28" i="59"/>
  <c r="C28" i="59"/>
  <c r="B28" i="59"/>
  <c r="Z27" i="59"/>
  <c r="C27" i="59"/>
  <c r="B27" i="59"/>
  <c r="Z26" i="59"/>
  <c r="C26" i="59"/>
  <c r="B26" i="59"/>
  <c r="Z25" i="59"/>
  <c r="C25" i="59"/>
  <c r="B25" i="59"/>
  <c r="Z24" i="59"/>
  <c r="C24" i="59"/>
  <c r="B24" i="59"/>
  <c r="Z23" i="59"/>
  <c r="AA23" i="59" s="1"/>
  <c r="C23" i="59"/>
  <c r="B23" i="59"/>
  <c r="Z22" i="59"/>
  <c r="AA22" i="59" s="1"/>
  <c r="C22" i="59"/>
  <c r="B22" i="59"/>
  <c r="Z21" i="59"/>
  <c r="AA21" i="59" s="1"/>
  <c r="C21" i="59"/>
  <c r="B21" i="59"/>
  <c r="Z20" i="59"/>
  <c r="AA20" i="59" s="1"/>
  <c r="C20" i="59"/>
  <c r="B20" i="59"/>
  <c r="Z19" i="59"/>
  <c r="AA19" i="59" s="1"/>
  <c r="C19" i="59"/>
  <c r="B19" i="59"/>
  <c r="Z18" i="59"/>
  <c r="AA18" i="59" s="1"/>
  <c r="C18" i="59"/>
  <c r="B18" i="59"/>
  <c r="Z17" i="59"/>
  <c r="AA17" i="59" s="1"/>
  <c r="C17" i="59"/>
  <c r="B17" i="59"/>
  <c r="Z16" i="59"/>
  <c r="AA16" i="59" s="1"/>
  <c r="C16" i="59"/>
  <c r="B16" i="59"/>
  <c r="Z15" i="59"/>
  <c r="AA15" i="59" s="1"/>
  <c r="C15" i="59"/>
  <c r="B15" i="59"/>
  <c r="Z14" i="59"/>
  <c r="AA14" i="59" s="1"/>
  <c r="C14" i="59"/>
  <c r="B14" i="59"/>
  <c r="Z13" i="59"/>
  <c r="AA13" i="59" s="1"/>
  <c r="C13" i="59"/>
  <c r="B13" i="59"/>
  <c r="Z12" i="59"/>
  <c r="AA12" i="59" s="1"/>
  <c r="C12" i="59"/>
  <c r="B12" i="59"/>
  <c r="Z11" i="59"/>
  <c r="AA11" i="59" s="1"/>
  <c r="C11" i="59"/>
  <c r="B11" i="59"/>
  <c r="Z10" i="59"/>
  <c r="AA10" i="59" s="1"/>
  <c r="C10" i="59"/>
  <c r="B10" i="59"/>
  <c r="Z9" i="59"/>
  <c r="AA9" i="59" s="1"/>
  <c r="C9" i="59"/>
  <c r="B9" i="59"/>
  <c r="Z8" i="59"/>
  <c r="AA8" i="59" s="1"/>
  <c r="C8" i="59"/>
  <c r="B8" i="59"/>
  <c r="Z7" i="59"/>
  <c r="AA7" i="59" s="1"/>
  <c r="C7" i="59"/>
  <c r="B7" i="59"/>
  <c r="C6" i="59"/>
  <c r="B6" i="59"/>
  <c r="Y5" i="59"/>
  <c r="Y46" i="59" s="1"/>
  <c r="X5" i="59"/>
  <c r="X46" i="59" s="1"/>
  <c r="W5" i="59"/>
  <c r="V5" i="59"/>
  <c r="V46" i="59" s="1"/>
  <c r="U5" i="59"/>
  <c r="U46" i="59" s="1"/>
  <c r="T5" i="59"/>
  <c r="T46" i="59" s="1"/>
  <c r="S5" i="59"/>
  <c r="S46" i="59" s="1"/>
  <c r="R5" i="59"/>
  <c r="R46" i="59" s="1"/>
  <c r="Q5" i="59"/>
  <c r="Q46" i="59" s="1"/>
  <c r="P5" i="59"/>
  <c r="P46" i="59" s="1"/>
  <c r="O5" i="59"/>
  <c r="N5" i="59"/>
  <c r="N46" i="59" s="1"/>
  <c r="M5" i="59"/>
  <c r="M46" i="59" s="1"/>
  <c r="L5" i="59"/>
  <c r="L46" i="59" s="1"/>
  <c r="K5" i="59"/>
  <c r="K46" i="59" s="1"/>
  <c r="J5" i="59"/>
  <c r="J46" i="59" s="1"/>
  <c r="I5" i="59"/>
  <c r="I46" i="59" s="1"/>
  <c r="H5" i="59"/>
  <c r="H46" i="59" s="1"/>
  <c r="G5" i="59"/>
  <c r="F5" i="59"/>
  <c r="F46" i="59" s="1"/>
  <c r="Y4" i="59"/>
  <c r="Y55" i="59" s="1"/>
  <c r="Y56" i="59" s="1"/>
  <c r="X4" i="59"/>
  <c r="X55" i="59" s="1"/>
  <c r="X56" i="59" s="1"/>
  <c r="W4" i="59"/>
  <c r="W55" i="59" s="1"/>
  <c r="W56" i="59" s="1"/>
  <c r="V4" i="59"/>
  <c r="V55" i="59" s="1"/>
  <c r="V56" i="59" s="1"/>
  <c r="U4" i="59"/>
  <c r="U55" i="59" s="1"/>
  <c r="U56" i="59" s="1"/>
  <c r="T4" i="59"/>
  <c r="S4" i="59"/>
  <c r="R4" i="59"/>
  <c r="R56" i="59" s="1"/>
  <c r="Q4" i="59"/>
  <c r="P4" i="59"/>
  <c r="O4" i="59"/>
  <c r="N4" i="59"/>
  <c r="M4" i="59"/>
  <c r="M56" i="59" s="1"/>
  <c r="L4" i="59"/>
  <c r="K4" i="59"/>
  <c r="J4" i="59"/>
  <c r="J49" i="59" s="1"/>
  <c r="J50" i="59" s="1"/>
  <c r="J51" i="59" s="1"/>
  <c r="I4" i="59"/>
  <c r="H4" i="59"/>
  <c r="G4" i="59"/>
  <c r="G56" i="59" s="1"/>
  <c r="F4" i="59"/>
  <c r="Y3" i="59"/>
  <c r="X3" i="59"/>
  <c r="W3" i="59"/>
  <c r="V3" i="59"/>
  <c r="U3" i="59"/>
  <c r="T3" i="59"/>
  <c r="S3" i="59"/>
  <c r="R3" i="59"/>
  <c r="Q3" i="59"/>
  <c r="P3" i="59"/>
  <c r="O3" i="59"/>
  <c r="A2" i="59"/>
  <c r="Z1" i="59"/>
  <c r="A1" i="59"/>
  <c r="K54" i="58"/>
  <c r="K55" i="58" s="1"/>
  <c r="K56" i="58" s="1"/>
  <c r="L54" i="58"/>
  <c r="L55" i="58" s="1"/>
  <c r="L56" i="58" s="1"/>
  <c r="T60" i="58"/>
  <c r="T61" i="58" s="1"/>
  <c r="H51" i="58"/>
  <c r="W51" i="58"/>
  <c r="X51" i="58"/>
  <c r="Z6" i="58"/>
  <c r="AA6" i="58"/>
  <c r="Z7" i="58"/>
  <c r="AA7" i="58" s="1"/>
  <c r="Z8" i="58"/>
  <c r="AA8" i="58"/>
  <c r="Z9" i="58"/>
  <c r="AA9" i="58" s="1"/>
  <c r="Z10" i="58"/>
  <c r="AA10" i="58"/>
  <c r="Z11" i="58"/>
  <c r="AA11" i="58" s="1"/>
  <c r="Z12" i="58"/>
  <c r="AA12" i="58"/>
  <c r="Z13" i="58"/>
  <c r="AA13" i="58" s="1"/>
  <c r="Z14" i="58"/>
  <c r="AA14" i="58"/>
  <c r="Z15" i="58"/>
  <c r="AA15" i="58" s="1"/>
  <c r="Z16" i="58"/>
  <c r="AA16" i="58"/>
  <c r="Z17" i="58"/>
  <c r="AA17" i="58" s="1"/>
  <c r="Z18" i="58"/>
  <c r="AA18" i="58"/>
  <c r="Z19" i="58"/>
  <c r="AA19" i="58" s="1"/>
  <c r="Z20" i="58"/>
  <c r="AA20" i="58"/>
  <c r="Z21" i="58"/>
  <c r="AA21" i="58" s="1"/>
  <c r="Z22" i="58"/>
  <c r="AA22" i="58"/>
  <c r="Z23" i="58"/>
  <c r="AA23" i="58" s="1"/>
  <c r="Z24" i="58"/>
  <c r="AA24" i="58"/>
  <c r="Z25" i="58"/>
  <c r="AA25" i="58" s="1"/>
  <c r="Z26" i="58"/>
  <c r="AA26" i="58"/>
  <c r="Z27" i="58"/>
  <c r="AA27" i="58" s="1"/>
  <c r="Z28" i="58"/>
  <c r="AA28" i="58"/>
  <c r="Z29" i="58"/>
  <c r="AA29" i="58" s="1"/>
  <c r="Z30" i="58"/>
  <c r="AA30" i="58"/>
  <c r="Z31" i="58"/>
  <c r="AA31" i="58" s="1"/>
  <c r="Z32" i="58"/>
  <c r="AA32" i="58"/>
  <c r="Z33" i="58"/>
  <c r="AA33" i="58" s="1"/>
  <c r="Z34" i="58"/>
  <c r="AA34" i="58"/>
  <c r="Z35" i="58"/>
  <c r="AA35" i="58" s="1"/>
  <c r="Z36" i="58"/>
  <c r="AA36" i="58"/>
  <c r="Z37" i="58"/>
  <c r="AA37" i="58" s="1"/>
  <c r="Z38" i="58"/>
  <c r="AA38" i="58"/>
  <c r="Z39" i="58"/>
  <c r="AA39" i="58" s="1"/>
  <c r="Z40" i="58"/>
  <c r="AA40" i="58"/>
  <c r="Z41" i="58"/>
  <c r="AA41" i="58" s="1"/>
  <c r="Z42" i="58"/>
  <c r="AA42" i="58"/>
  <c r="Z43" i="58"/>
  <c r="AA43" i="58" s="1"/>
  <c r="Z44" i="58"/>
  <c r="AA44" i="58"/>
  <c r="Z45" i="58"/>
  <c r="AA45" i="58" s="1"/>
  <c r="Z46" i="58"/>
  <c r="AA46" i="58"/>
  <c r="Z47" i="58"/>
  <c r="AA47" i="58" s="1"/>
  <c r="Z48" i="58"/>
  <c r="AA48" i="58"/>
  <c r="Z49" i="58"/>
  <c r="AA49" i="58" s="1"/>
  <c r="Z50" i="58"/>
  <c r="AA50" i="58"/>
  <c r="Q51" i="58"/>
  <c r="U51" i="58"/>
  <c r="V51" i="58"/>
  <c r="Y51" i="58"/>
  <c r="F52" i="58"/>
  <c r="G52" i="58"/>
  <c r="H52" i="58"/>
  <c r="I52" i="58"/>
  <c r="J52" i="58"/>
  <c r="K52" i="58"/>
  <c r="L52" i="58"/>
  <c r="M52" i="58"/>
  <c r="N52" i="58"/>
  <c r="O52" i="58"/>
  <c r="P52" i="58"/>
  <c r="Q52" i="58"/>
  <c r="R52" i="58"/>
  <c r="S52" i="58"/>
  <c r="T52" i="58"/>
  <c r="U52" i="58"/>
  <c r="V52" i="58"/>
  <c r="W52" i="58"/>
  <c r="X52" i="58"/>
  <c r="Y52" i="58"/>
  <c r="F53" i="58"/>
  <c r="G53" i="58"/>
  <c r="G60" i="58" s="1"/>
  <c r="G61" i="58" s="1"/>
  <c r="H53" i="58"/>
  <c r="I53" i="58"/>
  <c r="J53" i="58"/>
  <c r="K53" i="58"/>
  <c r="L53" i="58"/>
  <c r="M53" i="58"/>
  <c r="N53" i="58"/>
  <c r="O53" i="58"/>
  <c r="O60" i="58" s="1"/>
  <c r="O61" i="58" s="1"/>
  <c r="P53" i="58"/>
  <c r="Q53" i="58"/>
  <c r="R53" i="58"/>
  <c r="S53" i="58"/>
  <c r="T53" i="58"/>
  <c r="U53" i="58"/>
  <c r="V53" i="58"/>
  <c r="W53" i="58"/>
  <c r="X53" i="58"/>
  <c r="Y53" i="58"/>
  <c r="Z53" i="58"/>
  <c r="F54" i="58"/>
  <c r="F55" i="58" s="1"/>
  <c r="F56" i="58" s="1"/>
  <c r="G54" i="58"/>
  <c r="G55" i="58" s="1"/>
  <c r="G56" i="58" s="1"/>
  <c r="J54" i="58"/>
  <c r="J55" i="58" s="1"/>
  <c r="J56" i="58" s="1"/>
  <c r="M54" i="58"/>
  <c r="M55" i="58" s="1"/>
  <c r="M56" i="58" s="1"/>
  <c r="N54" i="58"/>
  <c r="N55" i="58" s="1"/>
  <c r="N56" i="58" s="1"/>
  <c r="O54" i="58"/>
  <c r="O55" i="58" s="1"/>
  <c r="O56" i="58" s="1"/>
  <c r="P54" i="58"/>
  <c r="Q54" i="58"/>
  <c r="R54" i="58"/>
  <c r="S54" i="58"/>
  <c r="T54" i="58"/>
  <c r="U54" i="58"/>
  <c r="V54" i="58"/>
  <c r="W54" i="58"/>
  <c r="X54" i="58"/>
  <c r="Y54" i="58"/>
  <c r="P55" i="58"/>
  <c r="P56" i="58" s="1"/>
  <c r="Q55" i="58"/>
  <c r="Q56" i="58" s="1"/>
  <c r="R55" i="58"/>
  <c r="R56" i="58" s="1"/>
  <c r="S55" i="58"/>
  <c r="S56" i="58" s="1"/>
  <c r="T55" i="58"/>
  <c r="T56" i="58" s="1"/>
  <c r="U55" i="58"/>
  <c r="U56" i="58" s="1"/>
  <c r="V55" i="58"/>
  <c r="V56" i="58" s="1"/>
  <c r="W55" i="58"/>
  <c r="X55" i="58"/>
  <c r="X56" i="58" s="1"/>
  <c r="Y55" i="58"/>
  <c r="Y56" i="58" s="1"/>
  <c r="W56" i="58"/>
  <c r="F57" i="58"/>
  <c r="F58" i="58" s="1"/>
  <c r="F59" i="58" s="1"/>
  <c r="G57" i="58"/>
  <c r="H57" i="58"/>
  <c r="I57" i="58"/>
  <c r="I58" i="58" s="1"/>
  <c r="I59" i="58" s="1"/>
  <c r="J57" i="58"/>
  <c r="K57" i="58"/>
  <c r="L57" i="58"/>
  <c r="L58" i="58" s="1"/>
  <c r="L59" i="58" s="1"/>
  <c r="M57" i="58"/>
  <c r="N57" i="58"/>
  <c r="N58" i="58" s="1"/>
  <c r="N59" i="58" s="1"/>
  <c r="O57" i="58"/>
  <c r="P57" i="58"/>
  <c r="Q57" i="58"/>
  <c r="R57" i="58"/>
  <c r="S57" i="58"/>
  <c r="T57" i="58"/>
  <c r="U57" i="58"/>
  <c r="V57" i="58"/>
  <c r="W57" i="58"/>
  <c r="X57" i="58"/>
  <c r="Y57" i="58"/>
  <c r="G58" i="58"/>
  <c r="G59" i="58" s="1"/>
  <c r="H58" i="58"/>
  <c r="H59" i="58" s="1"/>
  <c r="J58" i="58"/>
  <c r="J59" i="58" s="1"/>
  <c r="K58" i="58"/>
  <c r="M58" i="58"/>
  <c r="M59" i="58" s="1"/>
  <c r="O58" i="58"/>
  <c r="O59" i="58" s="1"/>
  <c r="P58" i="58"/>
  <c r="P59" i="58" s="1"/>
  <c r="Q58" i="58"/>
  <c r="R58" i="58"/>
  <c r="R59" i="58" s="1"/>
  <c r="S58" i="58"/>
  <c r="T58" i="58"/>
  <c r="U58" i="58"/>
  <c r="U59" i="58" s="1"/>
  <c r="V58" i="58"/>
  <c r="W58" i="58"/>
  <c r="W59" i="58" s="1"/>
  <c r="X58" i="58"/>
  <c r="X59" i="58" s="1"/>
  <c r="Y58" i="58"/>
  <c r="K59" i="58"/>
  <c r="Q59" i="58"/>
  <c r="S59" i="58"/>
  <c r="T59" i="58"/>
  <c r="V59" i="58"/>
  <c r="Y59" i="58"/>
  <c r="F60" i="58"/>
  <c r="F61" i="58" s="1"/>
  <c r="I60" i="58"/>
  <c r="I61" i="58" s="1"/>
  <c r="J60" i="58"/>
  <c r="J61" i="58" s="1"/>
  <c r="K60" i="58"/>
  <c r="K61" i="58" s="1"/>
  <c r="M60" i="58"/>
  <c r="M61" i="58" s="1"/>
  <c r="N60" i="58"/>
  <c r="N61" i="58" s="1"/>
  <c r="R60" i="58"/>
  <c r="R61" i="58" s="1"/>
  <c r="S60" i="58"/>
  <c r="S61" i="58" s="1"/>
  <c r="U60" i="58"/>
  <c r="U61" i="58" s="1"/>
  <c r="V60" i="58"/>
  <c r="V61" i="58" s="1"/>
  <c r="W60" i="58"/>
  <c r="W61" i="58" s="1"/>
  <c r="D91" i="58"/>
  <c r="D92" i="58"/>
  <c r="D93" i="58"/>
  <c r="D98" i="58"/>
  <c r="D99" i="58"/>
  <c r="D100" i="58"/>
  <c r="D101" i="58"/>
  <c r="D102" i="58"/>
  <c r="D103" i="58"/>
  <c r="D104" i="58"/>
  <c r="D105" i="58"/>
  <c r="D106" i="58"/>
  <c r="D107" i="58"/>
  <c r="A109" i="58"/>
  <c r="L111" i="58"/>
  <c r="V111" i="58"/>
  <c r="A2" i="5"/>
  <c r="A1" i="5"/>
  <c r="C30" i="48"/>
  <c r="C29" i="48"/>
  <c r="C4" i="48"/>
  <c r="P56" i="59" l="1"/>
  <c r="N56" i="59"/>
  <c r="I56" i="59"/>
  <c r="F56" i="59"/>
  <c r="L56" i="59"/>
  <c r="T55" i="59"/>
  <c r="T56" i="59" s="1"/>
  <c r="S56" i="59"/>
  <c r="Q56" i="59"/>
  <c r="K56" i="59"/>
  <c r="N49" i="59"/>
  <c r="N50" i="59" s="1"/>
  <c r="N51" i="59" s="1"/>
  <c r="C7" i="60"/>
  <c r="D7" i="60" s="1"/>
  <c r="H60" i="58"/>
  <c r="H61" i="58" s="1"/>
  <c r="O56" i="59"/>
  <c r="D94" i="59"/>
  <c r="D87" i="59"/>
  <c r="D95" i="59"/>
  <c r="K49" i="59"/>
  <c r="K50" i="59" s="1"/>
  <c r="K51" i="59" s="1"/>
  <c r="D88" i="59"/>
  <c r="D96" i="59"/>
  <c r="Z4" i="59"/>
  <c r="L49" i="59"/>
  <c r="L50" i="59" s="1"/>
  <c r="L51" i="59" s="1"/>
  <c r="D80" i="59"/>
  <c r="D89" i="59"/>
  <c r="A98" i="59"/>
  <c r="Z48" i="59"/>
  <c r="D82" i="59" s="1"/>
  <c r="M49" i="59"/>
  <c r="M50" i="59" s="1"/>
  <c r="M51" i="59" s="1"/>
  <c r="D81" i="59"/>
  <c r="D90" i="59"/>
  <c r="D91" i="59"/>
  <c r="G49" i="59"/>
  <c r="G50" i="59" s="1"/>
  <c r="G51" i="59" s="1"/>
  <c r="O49" i="59"/>
  <c r="O50" i="59" s="1"/>
  <c r="O51" i="59" s="1"/>
  <c r="D92" i="59"/>
  <c r="H49" i="59"/>
  <c r="H50" i="59" s="1"/>
  <c r="H51" i="59" s="1"/>
  <c r="D93" i="59"/>
  <c r="I49" i="59"/>
  <c r="I50" i="59" s="1"/>
  <c r="I51" i="59" s="1"/>
  <c r="E83" i="58"/>
  <c r="E85" i="58"/>
  <c r="E87" i="58"/>
  <c r="E84" i="58"/>
  <c r="E86" i="58"/>
  <c r="Z4" i="58"/>
  <c r="L60" i="58"/>
  <c r="L61" i="58" s="1"/>
  <c r="D29" i="48"/>
  <c r="D4" i="50"/>
  <c r="D21" i="50"/>
  <c r="D22" i="50"/>
  <c r="D23" i="50"/>
  <c r="D24" i="50"/>
  <c r="D25" i="50"/>
  <c r="D26" i="50"/>
  <c r="D27" i="50"/>
  <c r="D28" i="50"/>
  <c r="D29" i="50"/>
  <c r="D30" i="50"/>
  <c r="D31" i="50"/>
  <c r="D32" i="50"/>
  <c r="D33" i="50"/>
  <c r="D34" i="50"/>
  <c r="D35" i="50"/>
  <c r="D36" i="50"/>
  <c r="D37" i="50"/>
  <c r="D38" i="50"/>
  <c r="D39" i="50"/>
  <c r="D40" i="50"/>
  <c r="D41" i="50"/>
  <c r="D42" i="50"/>
  <c r="D43" i="50"/>
  <c r="D44" i="50"/>
  <c r="D45" i="50"/>
  <c r="D46" i="50"/>
  <c r="D47" i="50"/>
  <c r="D48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0" i="50"/>
  <c r="C41" i="50"/>
  <c r="C42" i="50"/>
  <c r="C43" i="50"/>
  <c r="C44" i="50"/>
  <c r="C45" i="50"/>
  <c r="C46" i="50"/>
  <c r="C47" i="50"/>
  <c r="C48" i="50"/>
  <c r="C5" i="50"/>
  <c r="C6" i="50"/>
  <c r="C7" i="50"/>
  <c r="C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4" i="50"/>
  <c r="D5" i="50"/>
  <c r="D6" i="50"/>
  <c r="D7" i="50"/>
  <c r="D8" i="50"/>
  <c r="D9" i="50"/>
  <c r="D10" i="50"/>
  <c r="D11" i="50"/>
  <c r="D12" i="50"/>
  <c r="D13" i="50"/>
  <c r="D14" i="50"/>
  <c r="D15" i="50"/>
  <c r="D16" i="50"/>
  <c r="D17" i="50"/>
  <c r="D18" i="50"/>
  <c r="D19" i="50"/>
  <c r="D20" i="50"/>
  <c r="C6" i="60" l="1"/>
  <c r="D6" i="60" s="1"/>
  <c r="C12" i="60"/>
  <c r="D12" i="60" s="1"/>
  <c r="C9" i="60"/>
  <c r="D9" i="60" s="1"/>
  <c r="C11" i="60"/>
  <c r="D11" i="60" s="1"/>
  <c r="J56" i="59"/>
  <c r="C10" i="60"/>
  <c r="D10" i="60" s="1"/>
  <c r="H56" i="59"/>
  <c r="C8" i="60"/>
  <c r="D8" i="60" s="1"/>
  <c r="D20" i="60"/>
  <c r="E76" i="59"/>
  <c r="E74" i="59"/>
  <c r="E72" i="59"/>
  <c r="E73" i="59"/>
  <c r="E75" i="59"/>
  <c r="I86" i="58"/>
  <c r="F86" i="58"/>
  <c r="I84" i="58"/>
  <c r="F84" i="58"/>
  <c r="F87" i="58"/>
  <c r="I87" i="58"/>
  <c r="E96" i="58"/>
  <c r="F85" i="58"/>
  <c r="I85" i="58"/>
  <c r="H84" i="58"/>
  <c r="H86" i="58"/>
  <c r="E88" i="58"/>
  <c r="F88" i="58" s="1"/>
  <c r="F83" i="58"/>
  <c r="E95" i="58"/>
  <c r="H83" i="58"/>
  <c r="H85" i="58"/>
  <c r="H87" i="58"/>
  <c r="I83" i="58"/>
  <c r="F75" i="59" l="1"/>
  <c r="F73" i="59"/>
  <c r="H76" i="59"/>
  <c r="H74" i="59"/>
  <c r="H72" i="59"/>
  <c r="F72" i="59"/>
  <c r="H75" i="59"/>
  <c r="H73" i="59"/>
  <c r="E77" i="59"/>
  <c r="F77" i="59" s="1"/>
  <c r="E84" i="59"/>
  <c r="F74" i="59"/>
  <c r="F76" i="59"/>
  <c r="E85" i="59"/>
  <c r="F96" i="58"/>
  <c r="I96" i="58"/>
  <c r="H96" i="58" s="1"/>
  <c r="I95" i="58"/>
  <c r="H95" i="58" s="1"/>
  <c r="F95" i="58"/>
  <c r="B4" i="48"/>
  <c r="I76" i="59" l="1"/>
  <c r="I74" i="59"/>
  <c r="I85" i="59"/>
  <c r="H85" i="59" s="1"/>
  <c r="F85" i="59"/>
  <c r="F84" i="59"/>
  <c r="I84" i="59"/>
  <c r="H84" i="59" s="1"/>
  <c r="I72" i="59"/>
  <c r="I73" i="59"/>
  <c r="I75" i="59"/>
  <c r="D26" i="48" l="1"/>
  <c r="Y8" i="7" l="1"/>
  <c r="Y1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A3" authorId="0" shapeId="0" xr:uid="{7544C8F5-C522-421A-BF02-F194C071E027}">
      <text>
        <r>
          <rPr>
            <b/>
            <sz val="8"/>
            <color indexed="81"/>
            <rFont val="Tahoma"/>
            <family val="2"/>
            <charset val="162"/>
          </rPr>
          <t>Muammer ASLAN: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  <r>
          <rPr>
            <b/>
            <sz val="8"/>
            <color indexed="81"/>
            <rFont val="Tahoma"/>
            <family val="2"/>
            <charset val="162"/>
          </rPr>
          <t>SAĞ TARAFTAKİ SENARYO GİR MENÜSÜNE SENARYO KAZANIMLARINI GİRİN BURAYA OTOMATİK DÜŞER</t>
        </r>
      </text>
    </comment>
    <comment ref="F4" authorId="0" shapeId="0" xr:uid="{95E038AD-18A7-4D52-8C47-8A0245F3E86F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SORULARIN PUAN DEĞERİNİ NOT SENARYO BAREMİDEN DEĞİŞTİREBİLİRSİNİZ.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F4" authorId="0" shapeId="0" xr:uid="{4C661E3A-EB17-440D-A595-B53A7A857717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SORULARIN PUANLRINI NOT SENARYO BAREMİ SAYFASINDAN DEĞİŞTREBİLİRSİN.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E6" authorId="0" shapeId="0" xr:uid="{D7A50FD6-5AEC-4694-827D-BDC6DBCB89AF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BU KISMI İSTEDİĞİNİZ GİBİ DOLDURABİLİRSİNİZ.
BAŞARI ORANLARI  SÜTUNUNDA YEŞİL RENK BAŞARILI KAZANIMLARI TEMSİL EDER. KIRMIZIYA DOĞRU BAŞARI DÜŞMEKTEDİR.
DOLDURDUKTAN SONRA YAZDIRIN.</t>
        </r>
      </text>
    </comment>
  </commentList>
</comments>
</file>

<file path=xl/sharedStrings.xml><?xml version="1.0" encoding="utf-8"?>
<sst xmlns="http://schemas.openxmlformats.org/spreadsheetml/2006/main" count="313" uniqueCount="205">
  <si>
    <t>SIRA NO</t>
  </si>
  <si>
    <t>TOPLAM PUAN</t>
  </si>
  <si>
    <t>OKULUN ADI</t>
  </si>
  <si>
    <t>DERSİN ADI</t>
  </si>
  <si>
    <t>SINIF</t>
  </si>
  <si>
    <t>ŞUBE</t>
  </si>
  <si>
    <t>EĞİTİM-ÖĞRETİM YILI</t>
  </si>
  <si>
    <t>DÖNEM</t>
  </si>
  <si>
    <t>DERSİN ÖĞRETMENİ</t>
  </si>
  <si>
    <t>OKUL MÜDÜRÜ</t>
  </si>
  <si>
    <t>SORU NO</t>
  </si>
  <si>
    <t>PUAN DEĞERİ</t>
  </si>
  <si>
    <t>SORULAR</t>
  </si>
  <si>
    <t>1.SINAV</t>
  </si>
  <si>
    <t>AD SOYAD</t>
  </si>
  <si>
    <t>SORULARIN PUAN DEĞERİ</t>
  </si>
  <si>
    <t>SORULARIN YÜZDELİK DEĞERİ</t>
  </si>
  <si>
    <t>SORULARIN TOPLAM PUANI</t>
  </si>
  <si>
    <t>TOPLAM 
PUAN</t>
  </si>
  <si>
    <t>SORULARDAN TAM PUAN 
ALANLARIN SAYISI</t>
  </si>
  <si>
    <t>SORULARDAN SIFIR PUAN 
ALANLARIN SAYISI</t>
  </si>
  <si>
    <t>SORULARDAN TAM PUAN 
ALANLARIN YÜZDESİ</t>
  </si>
  <si>
    <t>SORULARDAN SIFIR PUAN 
ALANLARIN YÜZDESİ</t>
  </si>
  <si>
    <t>ÖĞR.NO</t>
  </si>
  <si>
    <t>TOPLAM</t>
  </si>
  <si>
    <t>EN BÜYÜK PUAN</t>
  </si>
  <si>
    <t>EN DÜŞÜK PUAN</t>
  </si>
  <si>
    <t>SINIF ORTALAMASI</t>
  </si>
  <si>
    <t xml:space="preserve">BAŞARILI ÖĞRENCİ SAYISI </t>
  </si>
  <si>
    <t>BAŞARISIZ ÖĞRENCİ SAYISI</t>
  </si>
  <si>
    <t>SORULARDAN ALINAN PUANLARIN ARİTMETİK ORTALAMASI</t>
  </si>
  <si>
    <t>DÜZENLEYEN</t>
  </si>
  <si>
    <t>BRANŞI</t>
  </si>
  <si>
    <t>UYGUNDUR</t>
  </si>
  <si>
    <t>Okul Müdürü</t>
  </si>
  <si>
    <t>1. SINAVDAKİ SORULARIN PUAN DEĞERLERİ</t>
  </si>
  <si>
    <t>2. SINAVDAKİ SORULARIN PUAN DEĞERLERİ</t>
  </si>
  <si>
    <t>1. SINAV NOT DAĞILIMININ YÜZDELİK GÖSTERİMİ</t>
  </si>
  <si>
    <t>1. SINAV SINIF BAŞARISININ YÜZDELİK GÖSTERİMİ</t>
  </si>
  <si>
    <t>1.SINAV NOT DAĞILIMININ ÖĞRENCİ SAYISI BAZINDA GÖSTERİMİ</t>
  </si>
  <si>
    <t>1. SINAV NOT DAĞILIM ÇİZELGESİ</t>
  </si>
  <si>
    <t>Sınavlarda sorulan soruların puan değerlerini ilgili sorunun altına yazınız.</t>
  </si>
  <si>
    <t>Dersler</t>
  </si>
  <si>
    <t>Sınıflar</t>
  </si>
  <si>
    <t>Şubeler</t>
  </si>
  <si>
    <t>A</t>
  </si>
  <si>
    <t>B</t>
  </si>
  <si>
    <t>C</t>
  </si>
  <si>
    <t>Dönem</t>
  </si>
  <si>
    <t>Sene</t>
  </si>
  <si>
    <t>I. DÖNEM</t>
  </si>
  <si>
    <t>II. DÖNEM</t>
  </si>
  <si>
    <t>PEKİYİ</t>
  </si>
  <si>
    <t>İYİ</t>
  </si>
  <si>
    <t>ORTA</t>
  </si>
  <si>
    <t>GEÇER</t>
  </si>
  <si>
    <t>GEÇMEZ</t>
  </si>
  <si>
    <t>Derece</t>
  </si>
  <si>
    <t>SINAV SONUÇ DAĞILIMI</t>
  </si>
  <si>
    <t>0 -10</t>
  </si>
  <si>
    <t>91-100</t>
  </si>
  <si>
    <t>11-20</t>
  </si>
  <si>
    <t>21-30</t>
  </si>
  <si>
    <t>31-40</t>
  </si>
  <si>
    <t>51-60</t>
  </si>
  <si>
    <t xml:space="preserve">61-70 </t>
  </si>
  <si>
    <t>71-80</t>
  </si>
  <si>
    <t>80-90</t>
  </si>
  <si>
    <t>41-50</t>
  </si>
  <si>
    <t>81-90</t>
  </si>
  <si>
    <t>STANDART SAPMA</t>
  </si>
  <si>
    <t>G</t>
  </si>
  <si>
    <t>D</t>
  </si>
  <si>
    <t>Sosyal Bilgiler Öğretmeni</t>
  </si>
  <si>
    <t>Muammer ASLAN</t>
  </si>
  <si>
    <t>2023-2024</t>
  </si>
  <si>
    <t>SBD ORTAOKULU</t>
  </si>
  <si>
    <t>F</t>
  </si>
  <si>
    <t>E</t>
  </si>
  <si>
    <t>2025-2026</t>
  </si>
  <si>
    <t>İnkılap Tarihi Öğretmeni</t>
  </si>
  <si>
    <t>Özgür ÖZTÜRK</t>
  </si>
  <si>
    <t>2024-2025</t>
  </si>
  <si>
    <t>Branş EKLE</t>
  </si>
  <si>
    <t>• Okul genelinde yapılacak sınavlarda açık uçlu sorular sorulacağı göz önünde bulundurularak örnek senaryolar tabloda gösterilmiştir.</t>
  </si>
  <si>
    <t>TOPLAM SORULAR</t>
  </si>
  <si>
    <t>Okul EKLE</t>
  </si>
  <si>
    <t>Öğretmen EKLE</t>
  </si>
  <si>
    <t>SENARYO NOT BAREMİ</t>
  </si>
  <si>
    <t>KAZANIMLAR</t>
  </si>
  <si>
    <t>SOSYAL BİLGİLER</t>
  </si>
  <si>
    <t>T.C. İNKILÂP TARİHİ VE ATATÜRKÇÜLÜK</t>
  </si>
  <si>
    <t>TÜRK KÜLTÜR VE MEDENİYET TARİHİ</t>
  </si>
  <si>
    <t>İSLAM KÜLTÜR VE MEDENİYETİ</t>
  </si>
  <si>
    <t>İSLAM BİLİM TARİHİ</t>
  </si>
  <si>
    <t>ORTAK TÜRK TARİHİ</t>
  </si>
  <si>
    <t>HUKUK VE ADALET</t>
  </si>
  <si>
    <t>ÇEVRE EĞİTİMİ VE İKLİM DEĞİŞİKLİĞİ</t>
  </si>
  <si>
    <t>TÜRK SOSYAL HAYATINDA AİLE</t>
  </si>
  <si>
    <t>AFET BİLİNCİ</t>
  </si>
  <si>
    <t>TEMEL YAŞAM BECERİLERİ</t>
  </si>
  <si>
    <t>KÜLTÜR VE MEDENİYETİMİZE YÖN VERENLER</t>
  </si>
  <si>
    <t>AHLÂK VE YURTTAŞLIK EĞİTİMİ</t>
  </si>
  <si>
    <t>MASAL VE DESTANLARIMIZ</t>
  </si>
  <si>
    <t>TARİH</t>
  </si>
  <si>
    <t>COĞRAFYA</t>
  </si>
  <si>
    <t>TÜRK EĞİTİM TARİHİ</t>
  </si>
  <si>
    <t>ÇAĞDAŞ TÜRK VE DÜNYA TARİHİ</t>
  </si>
  <si>
    <t>DEMOKRASİ VE İNSAN HAKLARI</t>
  </si>
  <si>
    <t>HALK KÜLTÜRÜ</t>
  </si>
  <si>
    <t>DÜŞÜNME EĞİTİMİ</t>
  </si>
  <si>
    <t>SENARYO NO</t>
  </si>
  <si>
    <t>Senaryo NO SEÇ</t>
  </si>
  <si>
    <t>KULLLANICI BİLGİLERİ</t>
  </si>
  <si>
    <t>SENARYO : 2</t>
  </si>
  <si>
    <t>SENARYO : 1</t>
  </si>
  <si>
    <t>SENARYO : 3</t>
  </si>
  <si>
    <t>SENARYO : 4</t>
  </si>
  <si>
    <t>SENARYO : 5</t>
  </si>
  <si>
    <t>SENARYO : 6</t>
  </si>
  <si>
    <t>SENARYO : 7</t>
  </si>
  <si>
    <t>SENARYO : 8</t>
  </si>
  <si>
    <t>SENARYO : 9</t>
  </si>
  <si>
    <t>SENARYO : 10</t>
  </si>
  <si>
    <t xml:space="preserve">                                                                                </t>
  </si>
  <si>
    <t>H</t>
  </si>
  <si>
    <t>J</t>
  </si>
  <si>
    <t>I</t>
  </si>
  <si>
    <t>SBD FACEBOOK</t>
  </si>
  <si>
    <t>2026-2027</t>
  </si>
  <si>
    <t>2027-2028</t>
  </si>
  <si>
    <t>2028-2029</t>
  </si>
  <si>
    <t>YAZILI TARİHİ GİR</t>
  </si>
  <si>
    <t>*</t>
  </si>
  <si>
    <t>NO</t>
  </si>
  <si>
    <t>ÖĞRENCİNİN ADI SOYADI</t>
  </si>
  <si>
    <t xml:space="preserve">EĞER YAPAMADIYSANIZ                                      NASIL YAPILIR VİDEOSU                                    İÇİN TIKLAYIN. </t>
  </si>
  <si>
    <t>EĞER DOĞRU YAPIŞTIRMA YAPARSANIZ SOLDAKİ ALANDA ÖĞRENCİ NUMARASI ADI VE SOYADI DOĞRU SÜTUNDA YER BULACAKTIR. Doğru sütunda yer alan liste sınav listesine otomatik eklenir.</t>
  </si>
  <si>
    <t>Adı Soyadı</t>
  </si>
  <si>
    <t>1.Sınav</t>
  </si>
  <si>
    <t>2.Sınav</t>
  </si>
  <si>
    <t>1.Proje</t>
  </si>
  <si>
    <t>2.Proje</t>
  </si>
  <si>
    <t>1.Ders Et.Kat.</t>
  </si>
  <si>
    <t>2.Ders Et.Kat.</t>
  </si>
  <si>
    <t>3.Ders Et.Kat.</t>
  </si>
  <si>
    <t>Okul No</t>
  </si>
  <si>
    <t>Proje-Ders Etk. Ort.</t>
  </si>
  <si>
    <t>Puanı</t>
  </si>
  <si>
    <t>ATATÜRK ORTAOKULU</t>
  </si>
  <si>
    <t>ABDULKADİR SEVİÇ</t>
  </si>
  <si>
    <t>BİRSEN BİLGİ</t>
  </si>
  <si>
    <t>CENNET YAREN EKSEM</t>
  </si>
  <si>
    <t>DÖNE AVCI</t>
  </si>
  <si>
    <t>ELA NUR TAVUKÇU</t>
  </si>
  <si>
    <t>ELİF EKİM</t>
  </si>
  <si>
    <t>EROL SERT</t>
  </si>
  <si>
    <t>FİDAN AVCI</t>
  </si>
  <si>
    <t>FURKAN AYDIN</t>
  </si>
  <si>
    <t>İREM NUR ÇELİK</t>
  </si>
  <si>
    <t>MUHAMMED ALİ KÜÇÜKDEVECİ</t>
  </si>
  <si>
    <t>OĞUZHAN TUTAR</t>
  </si>
  <si>
    <t>TUĞBA AKBAŞ</t>
  </si>
  <si>
    <t>YASEMİN ÇOKMETİN</t>
  </si>
  <si>
    <t>YASİN SARICA</t>
  </si>
  <si>
    <t>YETER SÜMEYYE GÜRLEK</t>
  </si>
  <si>
    <t>ZEKİ AYDIN</t>
  </si>
  <si>
    <t>MÜDÜRÜNÜN ADI</t>
  </si>
  <si>
    <t>SBD</t>
  </si>
  <si>
    <t>Cumhuriyet Ortaokulu</t>
  </si>
  <si>
    <t>DİKKAT!!!                                                                                                                                                 BU SAYFADA SADECE YEŞİL ALANLARI DEĞİŞTİREBİLİRSİNİZ. BİLGİLER YEŞİL HÜCRELERE GİRİLİR.</t>
  </si>
  <si>
    <t>KAYNAKLAR SAYFASI</t>
  </si>
  <si>
    <t>Sinan KILIÇ</t>
  </si>
  <si>
    <t>Sarfiye KEÇECİ</t>
  </si>
  <si>
    <t>SEÇİM SÜTUNU</t>
  </si>
  <si>
    <t>2. SINAV NOT DAĞILIM ÇİZELGESİ</t>
  </si>
  <si>
    <t>2.SINAV NOT DAĞILIMININ ÖĞRENCİ SAYISI BAZINDA GÖSTERİMİ</t>
  </si>
  <si>
    <t>2. SINAV SINIF BAŞARISININ YÜZDELİK GÖSTERİMİ</t>
  </si>
  <si>
    <t>xxxx</t>
  </si>
  <si>
    <t>SINAVIN YAPILDIĞI TARİH</t>
  </si>
  <si>
    <t>BAŞARISIZLIĞI GİDERİCİ ÇALIŞMA VE ÖNLEMLERİN NELER OLACAĞI/NASIL YAPILACAĞI</t>
  </si>
  <si>
    <t>KAZANIM BAŞARI ORANI</t>
  </si>
  <si>
    <t>ALİ VELİ</t>
  </si>
  <si>
    <t>Başarı oranı düşük olan kazanım ile ilgili tekrar çalışması yapılmıştır. Ayrıca kazanımla ilgili kazanım soruları verilerek konunun pekiştirilmesi sağlanmıştır.</t>
  </si>
  <si>
    <t>90-100 ARASI</t>
  </si>
  <si>
    <t xml:space="preserve">85- 89,99 ARASI </t>
  </si>
  <si>
    <t>75-84,99 ARASI</t>
  </si>
  <si>
    <t>70-74,99 ARASI</t>
  </si>
  <si>
    <t>0-69,99 ARASI</t>
  </si>
  <si>
    <t>SINIF BAŞARI ORANI %70'NİN ALTINDA OLAN KAZANIMLARA YÖNELİK DÜZELTİCİ VE ÖNLEYİCİ TEDBİRLER</t>
  </si>
  <si>
    <t>T.8.1.2. Dinlediklerinde/izlediklerinde geçen, bilmediği kelimelerin anlamını tahmin eder. Öğrencilerin kelime anlamlarına yönelik tahminleri ile sözlük anlamlarını karşılaştırmaları sağlanır.</t>
  </si>
  <si>
    <t>T.8.1.3. Dinlediklerini/izlediklerini özetler.     </t>
  </si>
  <si>
    <t>T.8.1.4. Dinledikleri/izlediklerine yönelik sorulara cevap verir. </t>
  </si>
  <si>
    <t>T.8.1.5. Dinlediklerinin/izlediklerinin konusunu tespit eder.</t>
  </si>
  <si>
    <t>T.8.1.6. Dinlediklerinin/izlediklerinin ana fikrini/ana duygusunu tespit eder.</t>
  </si>
  <si>
    <t>T.8.1.7. Dinlediklerine/izlediklerine yönelik farklı başlıklar önerir.</t>
  </si>
  <si>
    <t>T.8.1.10. Dinledikleriyle/izledikleriyle ilgili görüşlerini bildirir.   </t>
  </si>
  <si>
    <t>T.8.1.11. Dinledikleri/izledikleri medya metinlerini değerlendirir. Medya metinlerinin amacını ve kaynağını sorgulamaları sağlanır.</t>
  </si>
  <si>
    <t>T.8.1.14. Dinleme stratejilerini uygular. Seçici, yaratıcı, eleştirel, empati kurarak, not alarak dinleme gibi yöntem ve teknikleri uygulamaları sağlanır.</t>
  </si>
  <si>
    <t xml:space="preserve"> KAZANIMLAR</t>
  </si>
  <si>
    <t xml:space="preserve">İstenilen başarı sağlanmıştır. </t>
  </si>
  <si>
    <t xml:space="preserve"> </t>
  </si>
  <si>
    <t>Türkçe Öğretmeni</t>
  </si>
  <si>
    <t>Onur TEKİN</t>
  </si>
  <si>
    <t>TÜRKÇE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</si>
</sst>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name val="Arial Tur"/>
      <charset val="162"/>
    </font>
    <font>
      <b/>
      <sz val="10"/>
      <name val="Arial Tur"/>
      <charset val="162"/>
    </font>
    <font>
      <b/>
      <i/>
      <sz val="8"/>
      <color indexed="63"/>
      <name val="Arial"/>
      <family val="2"/>
      <charset val="162"/>
    </font>
    <font>
      <b/>
      <sz val="9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10"/>
      <color indexed="8"/>
      <name val="Arial Tur"/>
      <charset val="162"/>
    </font>
    <font>
      <b/>
      <sz val="10"/>
      <color indexed="63"/>
      <name val="Arial Tur"/>
      <charset val="162"/>
    </font>
    <font>
      <u/>
      <sz val="10"/>
      <color indexed="12"/>
      <name val="Arial Tur"/>
      <charset val="162"/>
    </font>
    <font>
      <b/>
      <sz val="8"/>
      <color indexed="63"/>
      <name val="Arial"/>
      <family val="2"/>
      <charset val="162"/>
    </font>
    <font>
      <b/>
      <sz val="8"/>
      <name val="Arial"/>
      <family val="2"/>
      <charset val="162"/>
    </font>
    <font>
      <sz val="10"/>
      <name val="Arial Tur"/>
      <charset val="162"/>
    </font>
    <font>
      <sz val="10"/>
      <color indexed="63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 Tur"/>
      <charset val="162"/>
    </font>
    <font>
      <b/>
      <sz val="8"/>
      <color indexed="8"/>
      <name val="Arial Tur"/>
      <charset val="162"/>
    </font>
    <font>
      <b/>
      <sz val="8"/>
      <color indexed="8"/>
      <name val="Arial"/>
      <family val="2"/>
      <charset val="162"/>
    </font>
    <font>
      <b/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name val="Arial Tur"/>
      <charset val="162"/>
    </font>
    <font>
      <b/>
      <sz val="18"/>
      <color indexed="8"/>
      <name val="Arial Tur"/>
      <charset val="162"/>
    </font>
    <font>
      <b/>
      <sz val="18"/>
      <name val="Arial Tur"/>
      <charset val="162"/>
    </font>
    <font>
      <b/>
      <sz val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14"/>
      <color indexed="9"/>
      <name val="Arial Tur"/>
      <charset val="162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8"/>
      <color theme="0"/>
      <name val="Arial Tur"/>
      <charset val="162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name val="Calibri"/>
      <family val="2"/>
      <charset val="162"/>
    </font>
    <font>
      <b/>
      <sz val="16"/>
      <color theme="0"/>
      <name val="Arial Tur"/>
      <charset val="162"/>
    </font>
    <font>
      <b/>
      <sz val="14"/>
      <color indexed="8"/>
      <name val="Arial"/>
      <family val="2"/>
      <charset val="162"/>
    </font>
    <font>
      <b/>
      <sz val="9"/>
      <name val="Arial"/>
      <family val="2"/>
      <charset val="162"/>
    </font>
    <font>
      <b/>
      <sz val="11"/>
      <name val="Arial"/>
      <family val="2"/>
      <charset val="162"/>
    </font>
    <font>
      <b/>
      <sz val="12"/>
      <name val="Arial"/>
      <family val="2"/>
      <charset val="162"/>
    </font>
    <font>
      <sz val="9"/>
      <name val="Arial"/>
      <family val="2"/>
      <charset val="162"/>
    </font>
    <font>
      <sz val="10"/>
      <color indexed="8"/>
      <name val="Arial"/>
      <family val="2"/>
      <charset val="162"/>
    </font>
    <font>
      <b/>
      <sz val="9"/>
      <color indexed="8"/>
      <name val="Arial Tur"/>
      <charset val="162"/>
    </font>
    <font>
      <sz val="10"/>
      <color rgb="FFFF0000"/>
      <name val="Arial Tur"/>
      <charset val="162"/>
    </font>
    <font>
      <b/>
      <sz val="8"/>
      <color indexed="81"/>
      <name val="Tahoma"/>
      <family val="2"/>
      <charset val="162"/>
    </font>
    <font>
      <sz val="8"/>
      <color indexed="81"/>
      <name val="Tahoma"/>
      <family val="2"/>
      <charset val="162"/>
    </font>
    <font>
      <b/>
      <sz val="14"/>
      <color theme="0"/>
      <name val="99%HandWritting"/>
    </font>
    <font>
      <b/>
      <sz val="20"/>
      <name val="Arial Tur"/>
      <charset val="162"/>
    </font>
    <font>
      <b/>
      <sz val="20"/>
      <name val="Arial"/>
      <family val="2"/>
      <charset val="162"/>
    </font>
    <font>
      <b/>
      <sz val="22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9"/>
      <name val="Calibri"/>
      <family val="2"/>
      <charset val="162"/>
      <scheme val="minor"/>
    </font>
    <font>
      <b/>
      <sz val="9"/>
      <color indexed="8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sz val="14"/>
      <name val="Arial Tur"/>
      <charset val="162"/>
    </font>
    <font>
      <b/>
      <sz val="9"/>
      <color rgb="FF0099FF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9"/>
      <color rgb="FFFFA500"/>
      <name val="Arial"/>
      <family val="2"/>
      <charset val="162"/>
    </font>
    <font>
      <b/>
      <sz val="9"/>
      <color rgb="FFFFFFFF"/>
      <name val="Verdana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28"/>
      <color theme="0"/>
      <name val="Arial Tur"/>
      <charset val="162"/>
    </font>
    <font>
      <b/>
      <sz val="18"/>
      <color rgb="FFFFC000"/>
      <name val="Arial Tur"/>
      <charset val="162"/>
    </font>
    <font>
      <sz val="28"/>
      <name val="Arial Tur"/>
      <charset val="162"/>
    </font>
    <font>
      <b/>
      <sz val="11"/>
      <color theme="1"/>
      <name val="Times New Roman"/>
      <family val="1"/>
    </font>
    <font>
      <b/>
      <sz val="16"/>
      <name val="Arial Tur"/>
      <charset val="162"/>
    </font>
    <font>
      <b/>
      <sz val="12"/>
      <color indexed="8"/>
      <name val="Arial"/>
      <family val="2"/>
      <charset val="162"/>
    </font>
    <font>
      <b/>
      <i/>
      <sz val="12"/>
      <color indexed="8"/>
      <name val="Arial"/>
      <family val="2"/>
      <charset val="162"/>
    </font>
    <font>
      <b/>
      <sz val="10"/>
      <color theme="1"/>
      <name val="Arial Tur"/>
      <charset val="162"/>
    </font>
    <font>
      <b/>
      <sz val="14"/>
      <name val="Arial"/>
      <family val="2"/>
      <charset val="162"/>
    </font>
    <font>
      <sz val="14"/>
      <name val="Arial"/>
      <family val="2"/>
      <charset val="162"/>
    </font>
    <font>
      <sz val="14"/>
      <name val="Arial Tur"/>
      <charset val="162"/>
    </font>
    <font>
      <sz val="14"/>
      <color indexed="63"/>
      <name val="Arial"/>
      <family val="2"/>
      <charset val="162"/>
    </font>
    <font>
      <b/>
      <sz val="11"/>
      <color indexed="8"/>
      <name val="Arial Tur"/>
      <charset val="162"/>
    </font>
    <font>
      <b/>
      <sz val="14"/>
      <color indexed="8"/>
      <name val="Arial Tur"/>
      <charset val="162"/>
    </font>
    <font>
      <sz val="10"/>
      <color theme="1"/>
      <name val="Arial Tur"/>
      <charset val="162"/>
    </font>
    <font>
      <b/>
      <sz val="10"/>
      <color indexed="63"/>
      <name val="Arial"/>
      <family val="2"/>
      <charset val="162"/>
    </font>
    <font>
      <b/>
      <sz val="1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name val="Arial Tur"/>
      <charset val="162"/>
    </font>
    <font>
      <b/>
      <sz val="16"/>
      <color rgb="FFFF0000"/>
      <name val="Calibri"/>
      <family val="2"/>
      <charset val="162"/>
      <scheme val="minor"/>
    </font>
    <font>
      <sz val="20"/>
      <name val="Arial Tur"/>
      <charset val="162"/>
    </font>
    <font>
      <sz val="24"/>
      <name val="Arial Tur"/>
      <charset val="162"/>
    </font>
    <font>
      <b/>
      <sz val="12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6"/>
      <color indexed="8"/>
      <name val="Arial"/>
      <family val="2"/>
      <charset val="162"/>
    </font>
    <font>
      <b/>
      <sz val="18"/>
      <name val="Arial"/>
      <family val="2"/>
      <charset val="162"/>
    </font>
    <font>
      <b/>
      <i/>
      <sz val="16"/>
      <color theme="1"/>
      <name val="Calibri"/>
      <family val="2"/>
      <charset val="16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2C3C5D"/>
        <bgColor indexed="64"/>
      </patternFill>
    </fill>
    <fill>
      <patternFill patternType="solid">
        <fgColor rgb="FFFFFFFF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rgb="FF00B050"/>
        </stop>
      </gradientFill>
    </fill>
    <fill>
      <patternFill patternType="solid">
        <fgColor theme="0" tint="-0.249977111117893"/>
        <bgColor indexed="64"/>
      </patternFill>
    </fill>
    <fill>
      <gradientFill degree="90">
        <stop position="0">
          <color theme="0"/>
        </stop>
        <stop position="1">
          <color rgb="FFFFC000"/>
        </stop>
      </gradientFill>
    </fill>
    <fill>
      <gradientFill degree="270">
        <stop position="0">
          <color theme="0"/>
        </stop>
        <stop position="1">
          <color rgb="FFFF0000"/>
        </stop>
      </gradientFill>
    </fill>
    <fill>
      <gradientFill degree="270">
        <stop position="0">
          <color theme="0"/>
        </stop>
        <stop position="1">
          <color rgb="FF7030A0"/>
        </stop>
      </gradientFill>
    </fill>
    <fill>
      <patternFill patternType="solid">
        <fgColor theme="0" tint="-0.14996795556505021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10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1"/>
      </top>
      <bottom style="thin">
        <color theme="1"/>
      </bottom>
      <diagonal/>
    </border>
    <border>
      <left style="medium">
        <color theme="0"/>
      </left>
      <right style="medium">
        <color theme="0"/>
      </right>
      <top style="thin">
        <color theme="1"/>
      </top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7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16" fillId="0" borderId="0"/>
    <xf numFmtId="0" fontId="3" fillId="0" borderId="0"/>
    <xf numFmtId="0" fontId="2" fillId="0" borderId="0"/>
  </cellStyleXfs>
  <cellXfs count="599">
    <xf numFmtId="0" fontId="0" fillId="0" borderId="0" xfId="0"/>
    <xf numFmtId="0" fontId="7" fillId="2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2" borderId="0" xfId="0" applyFill="1"/>
    <xf numFmtId="1" fontId="22" fillId="2" borderId="1" xfId="0" applyNumberFormat="1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horizontal="center" vertical="center" shrinkToFit="1"/>
    </xf>
    <xf numFmtId="0" fontId="16" fillId="2" borderId="0" xfId="0" applyFont="1" applyFill="1" applyBorder="1" applyAlignment="1" applyProtection="1">
      <alignment horizontal="center" vertical="center" shrinkToFit="1"/>
    </xf>
    <xf numFmtId="0" fontId="5" fillId="2" borderId="0" xfId="0" applyFont="1" applyFill="1" applyAlignment="1" applyProtection="1"/>
    <xf numFmtId="0" fontId="9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/>
    <xf numFmtId="1" fontId="24" fillId="4" borderId="1" xfId="0" applyNumberFormat="1" applyFont="1" applyFill="1" applyBorder="1" applyAlignment="1" applyProtection="1">
      <alignment horizontal="center" vertical="center" wrapText="1"/>
    </xf>
    <xf numFmtId="0" fontId="20" fillId="4" borderId="1" xfId="0" applyFont="1" applyFill="1" applyBorder="1" applyAlignment="1">
      <alignment horizontal="center" vertical="center" textRotation="90"/>
    </xf>
    <xf numFmtId="0" fontId="21" fillId="4" borderId="1" xfId="0" applyNumberFormat="1" applyFont="1" applyFill="1" applyBorder="1" applyAlignment="1" applyProtection="1">
      <alignment horizontal="center" vertical="center" textRotation="90" wrapText="1"/>
    </xf>
    <xf numFmtId="0" fontId="20" fillId="9" borderId="1" xfId="0" applyFont="1" applyFill="1" applyBorder="1" applyAlignment="1" applyProtection="1">
      <alignment horizontal="center" vertical="center" wrapText="1" shrinkToFi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textRotation="90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textRotation="90" wrapText="1"/>
    </xf>
    <xf numFmtId="0" fontId="0" fillId="2" borderId="0" xfId="0" applyFill="1" applyProtection="1"/>
    <xf numFmtId="0" fontId="15" fillId="2" borderId="0" xfId="0" applyNumberFormat="1" applyFont="1" applyFill="1" applyBorder="1" applyAlignment="1" applyProtection="1">
      <alignment horizontal="right" vertical="center" wrapText="1"/>
    </xf>
    <xf numFmtId="2" fontId="15" fillId="2" borderId="0" xfId="0" applyNumberFormat="1" applyFont="1" applyFill="1" applyBorder="1" applyAlignment="1" applyProtection="1">
      <alignment horizontal="right" wrapText="1"/>
    </xf>
    <xf numFmtId="0" fontId="0" fillId="2" borderId="0" xfId="0" applyFill="1" applyBorder="1" applyAlignment="1" applyProtection="1">
      <alignment wrapText="1"/>
    </xf>
    <xf numFmtId="0" fontId="5" fillId="2" borderId="0" xfId="0" applyFont="1" applyFill="1" applyProtection="1"/>
    <xf numFmtId="0" fontId="0" fillId="2" borderId="0" xfId="0" applyFill="1" applyAlignment="1" applyProtection="1"/>
    <xf numFmtId="0" fontId="0" fillId="0" borderId="0" xfId="0" applyAlignment="1">
      <alignment horizontal="center"/>
    </xf>
    <xf numFmtId="1" fontId="6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24" xfId="0" applyFill="1" applyBorder="1"/>
    <xf numFmtId="0" fontId="0" fillId="2" borderId="24" xfId="0" applyFill="1" applyBorder="1" applyAlignment="1"/>
    <xf numFmtId="1" fontId="0" fillId="2" borderId="7" xfId="0" applyNumberFormat="1" applyFill="1" applyBorder="1" applyAlignment="1"/>
    <xf numFmtId="1" fontId="0" fillId="2" borderId="7" xfId="0" applyNumberFormat="1" applyFill="1" applyBorder="1"/>
    <xf numFmtId="1" fontId="19" fillId="2" borderId="7" xfId="0" applyNumberFormat="1" applyFont="1" applyFill="1" applyBorder="1"/>
    <xf numFmtId="1" fontId="0" fillId="2" borderId="6" xfId="0" applyNumberFormat="1" applyFill="1" applyBorder="1"/>
    <xf numFmtId="1" fontId="19" fillId="2" borderId="6" xfId="0" applyNumberFormat="1" applyFont="1" applyFill="1" applyBorder="1"/>
    <xf numFmtId="0" fontId="29" fillId="10" borderId="1" xfId="0" applyFont="1" applyFill="1" applyBorder="1" applyAlignment="1" applyProtection="1">
      <alignment horizontal="center" vertical="center" shrinkToFit="1"/>
      <protection locked="0"/>
    </xf>
    <xf numFmtId="0" fontId="0" fillId="16" borderId="0" xfId="0" applyFill="1"/>
    <xf numFmtId="0" fontId="0" fillId="16" borderId="0" xfId="0" applyFill="1" applyAlignment="1">
      <alignment wrapText="1"/>
    </xf>
    <xf numFmtId="0" fontId="0" fillId="0" borderId="0" xfId="0" applyAlignment="1">
      <alignment wrapText="1"/>
    </xf>
    <xf numFmtId="0" fontId="0" fillId="19" borderId="0" xfId="0" applyFill="1"/>
    <xf numFmtId="0" fontId="6" fillId="0" borderId="0" xfId="0" applyFont="1" applyAlignment="1">
      <alignment horizontal="center" vertical="center"/>
    </xf>
    <xf numFmtId="0" fontId="35" fillId="0" borderId="0" xfId="0" applyFont="1" applyAlignment="1">
      <alignment vertical="top" wrapText="1"/>
    </xf>
    <xf numFmtId="0" fontId="35" fillId="16" borderId="0" xfId="0" applyFont="1" applyFill="1" applyAlignment="1">
      <alignment vertical="top" wrapText="1"/>
    </xf>
    <xf numFmtId="0" fontId="6" fillId="20" borderId="6" xfId="0" applyFont="1" applyFill="1" applyBorder="1" applyAlignment="1">
      <alignment horizontal="center"/>
    </xf>
    <xf numFmtId="0" fontId="36" fillId="20" borderId="6" xfId="0" applyFont="1" applyFill="1" applyBorder="1" applyAlignment="1">
      <alignment horizontal="center" vertical="center" wrapText="1"/>
    </xf>
    <xf numFmtId="0" fontId="6" fillId="16" borderId="0" xfId="0" applyFont="1" applyFill="1" applyAlignment="1">
      <alignment horizontal="center" vertical="center"/>
    </xf>
    <xf numFmtId="0" fontId="10" fillId="19" borderId="0" xfId="0" applyFont="1" applyFill="1" applyAlignment="1" applyProtection="1">
      <alignment horizontal="center" vertical="center" wrapText="1"/>
    </xf>
    <xf numFmtId="0" fontId="19" fillId="19" borderId="0" xfId="0" applyFont="1" applyFill="1" applyBorder="1" applyAlignment="1" applyProtection="1">
      <alignment vertical="center"/>
    </xf>
    <xf numFmtId="0" fontId="0" fillId="19" borderId="0" xfId="0" applyFill="1" applyAlignment="1" applyProtection="1"/>
    <xf numFmtId="0" fontId="0" fillId="19" borderId="0" xfId="0" applyFill="1" applyBorder="1"/>
    <xf numFmtId="0" fontId="0" fillId="19" borderId="0" xfId="0" applyFill="1" applyBorder="1" applyAlignment="1">
      <alignment horizontal="center"/>
    </xf>
    <xf numFmtId="0" fontId="0" fillId="0" borderId="0" xfId="0" applyBorder="1"/>
    <xf numFmtId="0" fontId="0" fillId="19" borderId="0" xfId="0" applyFill="1" applyProtection="1"/>
    <xf numFmtId="0" fontId="0" fillId="19" borderId="0" xfId="0" applyFill="1" applyAlignment="1" applyProtection="1">
      <alignment horizontal="center" vertical="center" wrapText="1" shrinkToFit="1"/>
    </xf>
    <xf numFmtId="0" fontId="10" fillId="19" borderId="0" xfId="0" applyFont="1" applyFill="1" applyBorder="1" applyAlignment="1" applyProtection="1">
      <alignment horizontal="center" vertical="center" wrapText="1"/>
    </xf>
    <xf numFmtId="0" fontId="14" fillId="23" borderId="1" xfId="0" applyFont="1" applyFill="1" applyBorder="1" applyAlignment="1" applyProtection="1">
      <alignment horizontal="center" vertical="center" textRotation="90" wrapText="1" shrinkToFit="1"/>
    </xf>
    <xf numFmtId="0" fontId="23" fillId="23" borderId="1" xfId="0" applyNumberFormat="1" applyFont="1" applyFill="1" applyBorder="1" applyAlignment="1" applyProtection="1">
      <alignment horizontal="center" vertical="center" shrinkToFit="1"/>
    </xf>
    <xf numFmtId="0" fontId="21" fillId="23" borderId="1" xfId="0" applyNumberFormat="1" applyFont="1" applyFill="1" applyBorder="1" applyAlignment="1" applyProtection="1">
      <alignment horizontal="center" vertical="center" shrinkToFit="1"/>
    </xf>
    <xf numFmtId="0" fontId="14" fillId="23" borderId="2" xfId="0" applyFont="1" applyFill="1" applyBorder="1" applyAlignment="1" applyProtection="1">
      <alignment horizontal="center" vertical="center" wrapText="1" shrinkToFit="1"/>
    </xf>
    <xf numFmtId="1" fontId="24" fillId="23" borderId="1" xfId="0" applyNumberFormat="1" applyFont="1" applyFill="1" applyBorder="1" applyAlignment="1" applyProtection="1">
      <alignment horizontal="center" vertical="center" wrapText="1"/>
    </xf>
    <xf numFmtId="0" fontId="29" fillId="2" borderId="1" xfId="0" applyNumberFormat="1" applyFont="1" applyFill="1" applyBorder="1" applyAlignment="1" applyProtection="1">
      <alignment horizontal="center" textRotation="90" wrapText="1"/>
    </xf>
    <xf numFmtId="2" fontId="29" fillId="2" borderId="2" xfId="0" applyNumberFormat="1" applyFont="1" applyFill="1" applyBorder="1" applyAlignment="1" applyProtection="1">
      <alignment horizontal="center" textRotation="90" wrapText="1"/>
    </xf>
    <xf numFmtId="2" fontId="29" fillId="2" borderId="4" xfId="0" applyNumberFormat="1" applyFont="1" applyFill="1" applyBorder="1" applyAlignment="1" applyProtection="1">
      <alignment horizontal="center" textRotation="90" wrapText="1"/>
    </xf>
    <xf numFmtId="1" fontId="45" fillId="2" borderId="1" xfId="0" applyNumberFormat="1" applyFont="1" applyFill="1" applyBorder="1" applyAlignment="1" applyProtection="1">
      <alignment horizontal="center" vertical="center" wrapText="1"/>
    </xf>
    <xf numFmtId="0" fontId="51" fillId="4" borderId="1" xfId="0" applyFont="1" applyFill="1" applyBorder="1" applyAlignment="1">
      <alignment horizontal="center" vertical="center" textRotation="90"/>
    </xf>
    <xf numFmtId="0" fontId="18" fillId="23" borderId="7" xfId="0" applyNumberFormat="1" applyFont="1" applyFill="1" applyBorder="1" applyAlignment="1" applyProtection="1">
      <alignment horizontal="right" vertical="center" wrapText="1"/>
    </xf>
    <xf numFmtId="0" fontId="28" fillId="16" borderId="0" xfId="0" applyNumberFormat="1" applyFont="1" applyFill="1" applyBorder="1" applyAlignment="1" applyProtection="1">
      <alignment horizontal="center" textRotation="90" wrapText="1"/>
    </xf>
    <xf numFmtId="0" fontId="24" fillId="22" borderId="1" xfId="0" applyFont="1" applyFill="1" applyBorder="1" applyAlignment="1" applyProtection="1">
      <alignment horizontal="center" vertical="center" shrinkToFit="1"/>
      <protection locked="0"/>
    </xf>
    <xf numFmtId="0" fontId="50" fillId="2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Border="1" applyAlignment="1" applyProtection="1">
      <alignment horizontal="center" vertical="center" wrapText="1" shrinkToFit="1"/>
    </xf>
    <xf numFmtId="0" fontId="0" fillId="19" borderId="0" xfId="0" applyFill="1" applyBorder="1" applyAlignment="1" applyProtection="1">
      <alignment horizontal="center" vertical="center" wrapText="1" shrinkToFit="1"/>
    </xf>
    <xf numFmtId="0" fontId="0" fillId="19" borderId="0" xfId="0" applyFill="1" applyBorder="1" applyAlignment="1" applyProtection="1">
      <alignment horizontal="center" vertical="center" textRotation="90" wrapText="1" shrinkToFit="1"/>
    </xf>
    <xf numFmtId="0" fontId="35" fillId="19" borderId="0" xfId="0" applyFont="1" applyFill="1" applyAlignment="1">
      <alignment vertical="top" wrapText="1"/>
    </xf>
    <xf numFmtId="0" fontId="52" fillId="19" borderId="0" xfId="0" applyFont="1" applyFill="1"/>
    <xf numFmtId="0" fontId="38" fillId="16" borderId="6" xfId="0" applyFont="1" applyFill="1" applyBorder="1" applyAlignment="1" applyProtection="1">
      <alignment vertical="center" wrapText="1"/>
      <protection locked="0"/>
    </xf>
    <xf numFmtId="0" fontId="39" fillId="16" borderId="6" xfId="0" applyFont="1" applyFill="1" applyBorder="1" applyAlignment="1" applyProtection="1">
      <alignment vertical="center" wrapText="1"/>
      <protection locked="0"/>
    </xf>
    <xf numFmtId="0" fontId="0" fillId="0" borderId="6" xfId="0" applyBorder="1" applyProtection="1">
      <protection locked="0"/>
    </xf>
    <xf numFmtId="0" fontId="0" fillId="19" borderId="0" xfId="0" applyFill="1" applyProtection="1">
      <protection locked="0"/>
    </xf>
    <xf numFmtId="0" fontId="0" fillId="19" borderId="0" xfId="0" applyFill="1" applyBorder="1" applyAlignment="1" applyProtection="1">
      <alignment horizontal="center"/>
    </xf>
    <xf numFmtId="0" fontId="0" fillId="19" borderId="0" xfId="0" applyFill="1" applyBorder="1" applyProtection="1"/>
    <xf numFmtId="0" fontId="55" fillId="19" borderId="0" xfId="0" applyFont="1" applyFill="1" applyAlignment="1" applyProtection="1">
      <alignment horizontal="center" vertical="center"/>
    </xf>
    <xf numFmtId="0" fontId="0" fillId="19" borderId="0" xfId="0" applyFill="1" applyAlignment="1" applyProtection="1">
      <alignment horizontal="center" vertical="center"/>
    </xf>
    <xf numFmtId="0" fontId="19" fillId="19" borderId="0" xfId="0" applyFont="1" applyFill="1" applyProtection="1"/>
    <xf numFmtId="49" fontId="49" fillId="23" borderId="6" xfId="0" applyNumberFormat="1" applyFont="1" applyFill="1" applyBorder="1" applyAlignment="1" applyProtection="1">
      <alignment horizontal="center" vertical="center" wrapText="1"/>
    </xf>
    <xf numFmtId="49" fontId="46" fillId="23" borderId="6" xfId="0" applyNumberFormat="1" applyFont="1" applyFill="1" applyBorder="1" applyAlignment="1" applyProtection="1">
      <alignment horizontal="center" vertical="center" wrapText="1"/>
    </xf>
    <xf numFmtId="0" fontId="0" fillId="16" borderId="47" xfId="0" applyFill="1" applyBorder="1"/>
    <xf numFmtId="0" fontId="0" fillId="16" borderId="26" xfId="0" applyFill="1" applyBorder="1"/>
    <xf numFmtId="2" fontId="61" fillId="2" borderId="1" xfId="0" applyNumberFormat="1" applyFont="1" applyFill="1" applyBorder="1" applyAlignment="1" applyProtection="1">
      <alignment horizontal="center" textRotation="90" wrapText="1"/>
    </xf>
    <xf numFmtId="2" fontId="61" fillId="2" borderId="1" xfId="0" applyNumberFormat="1" applyFont="1" applyFill="1" applyBorder="1" applyAlignment="1" applyProtection="1">
      <alignment horizontal="center" vertical="center" wrapText="1"/>
    </xf>
    <xf numFmtId="0" fontId="62" fillId="2" borderId="0" xfId="0" applyFont="1" applyFill="1"/>
    <xf numFmtId="2" fontId="63" fillId="2" borderId="1" xfId="0" applyNumberFormat="1" applyFont="1" applyFill="1" applyBorder="1" applyAlignment="1" applyProtection="1">
      <alignment horizontal="center" vertical="center" wrapText="1"/>
    </xf>
    <xf numFmtId="0" fontId="43" fillId="21" borderId="45" xfId="0" applyFont="1" applyFill="1" applyBorder="1" applyAlignment="1" applyProtection="1">
      <alignment vertical="center" wrapText="1"/>
      <protection locked="0"/>
    </xf>
    <xf numFmtId="0" fontId="43" fillId="21" borderId="46" xfId="0" applyFont="1" applyFill="1" applyBorder="1" applyAlignment="1" applyProtection="1">
      <alignment vertical="center" wrapText="1"/>
      <protection locked="0"/>
    </xf>
    <xf numFmtId="0" fontId="0" fillId="21" borderId="6" xfId="0" applyFill="1" applyBorder="1"/>
    <xf numFmtId="0" fontId="0" fillId="21" borderId="6" xfId="0" applyFill="1" applyBorder="1" applyAlignment="1" applyProtection="1">
      <alignment horizontal="center"/>
      <protection locked="0"/>
    </xf>
    <xf numFmtId="0" fontId="0" fillId="21" borderId="6" xfId="0" applyFill="1" applyBorder="1" applyProtection="1">
      <protection locked="0"/>
    </xf>
    <xf numFmtId="0" fontId="0" fillId="21" borderId="6" xfId="0" applyFill="1" applyBorder="1" applyProtection="1"/>
    <xf numFmtId="0" fontId="0" fillId="21" borderId="6" xfId="0" applyFill="1" applyBorder="1" applyAlignment="1" applyProtection="1">
      <alignment horizontal="center" wrapText="1"/>
      <protection locked="0"/>
    </xf>
    <xf numFmtId="0" fontId="10" fillId="19" borderId="0" xfId="0" applyFont="1" applyFill="1" applyAlignment="1">
      <alignment horizontal="center" vertical="center" wrapText="1"/>
    </xf>
    <xf numFmtId="0" fontId="64" fillId="19" borderId="0" xfId="0" applyFont="1" applyFill="1" applyBorder="1"/>
    <xf numFmtId="14" fontId="10" fillId="19" borderId="0" xfId="0" applyNumberFormat="1" applyFont="1" applyFill="1" applyBorder="1" applyAlignment="1" applyProtection="1">
      <alignment horizontal="center" vertical="center"/>
      <protection locked="0"/>
    </xf>
    <xf numFmtId="0" fontId="0" fillId="20" borderId="0" xfId="0" applyFill="1"/>
    <xf numFmtId="0" fontId="0" fillId="20" borderId="0" xfId="0" applyFill="1" applyProtection="1"/>
    <xf numFmtId="0" fontId="0" fillId="16" borderId="49" xfId="0" applyFill="1" applyBorder="1"/>
    <xf numFmtId="0" fontId="0" fillId="16" borderId="29" xfId="0" applyFill="1" applyBorder="1"/>
    <xf numFmtId="0" fontId="0" fillId="13" borderId="50" xfId="0" applyFill="1" applyBorder="1"/>
    <xf numFmtId="0" fontId="0" fillId="16" borderId="10" xfId="0" applyFill="1" applyBorder="1"/>
    <xf numFmtId="0" fontId="6" fillId="29" borderId="52" xfId="0" applyFont="1" applyFill="1" applyBorder="1" applyAlignment="1">
      <alignment horizontal="center" vertical="center" wrapText="1"/>
    </xf>
    <xf numFmtId="0" fontId="6" fillId="29" borderId="51" xfId="0" applyFont="1" applyFill="1" applyBorder="1" applyAlignment="1">
      <alignment horizontal="center" vertical="center"/>
    </xf>
    <xf numFmtId="0" fontId="68" fillId="18" borderId="48" xfId="0" applyFont="1" applyFill="1" applyBorder="1" applyAlignment="1" applyProtection="1">
      <alignment horizontal="center" vertical="center" wrapText="1"/>
      <protection locked="0"/>
    </xf>
    <xf numFmtId="0" fontId="68" fillId="25" borderId="8" xfId="0" applyFont="1" applyFill="1" applyBorder="1" applyAlignment="1" applyProtection="1">
      <alignment horizontal="center" vertical="center" wrapText="1"/>
      <protection locked="0"/>
    </xf>
    <xf numFmtId="0" fontId="68" fillId="25" borderId="6" xfId="0" applyFont="1" applyFill="1" applyBorder="1" applyAlignment="1" applyProtection="1">
      <alignment horizontal="center" vertical="center" wrapText="1"/>
      <protection locked="0"/>
    </xf>
    <xf numFmtId="0" fontId="49" fillId="26" borderId="29" xfId="0" applyFont="1" applyFill="1" applyBorder="1" applyAlignment="1" applyProtection="1">
      <alignment horizontal="left" vertical="center" wrapText="1"/>
      <protection locked="0"/>
    </xf>
    <xf numFmtId="0" fontId="49" fillId="26" borderId="6" xfId="0" applyFont="1" applyFill="1" applyBorder="1" applyAlignment="1" applyProtection="1">
      <alignment horizontal="left" vertical="center" wrapText="1"/>
      <protection locked="0"/>
    </xf>
    <xf numFmtId="0" fontId="49" fillId="26" borderId="6" xfId="0" applyFont="1" applyFill="1" applyBorder="1" applyAlignment="1" applyProtection="1">
      <alignment horizontal="center" vertical="center" wrapText="1"/>
      <protection locked="0"/>
    </xf>
    <xf numFmtId="0" fontId="65" fillId="26" borderId="6" xfId="0" applyFont="1" applyFill="1" applyBorder="1" applyAlignment="1" applyProtection="1">
      <alignment horizontal="left" vertical="center" wrapText="1"/>
      <protection locked="0"/>
    </xf>
    <xf numFmtId="0" fontId="66" fillId="26" borderId="6" xfId="0" applyFont="1" applyFill="1" applyBorder="1" applyAlignment="1" applyProtection="1">
      <alignment horizontal="left" vertical="center" wrapText="1"/>
      <protection locked="0"/>
    </xf>
    <xf numFmtId="0" fontId="67" fillId="26" borderId="6" xfId="0" applyFont="1" applyFill="1" applyBorder="1" applyAlignment="1" applyProtection="1">
      <alignment horizontal="center" vertical="center" wrapText="1"/>
      <protection locked="0"/>
    </xf>
    <xf numFmtId="0" fontId="49" fillId="26" borderId="8" xfId="0" applyFont="1" applyFill="1" applyBorder="1" applyAlignment="1" applyProtection="1">
      <alignment horizontal="left" vertical="center" wrapText="1"/>
      <protection locked="0"/>
    </xf>
    <xf numFmtId="0" fontId="49" fillId="0" borderId="8" xfId="0" applyFont="1" applyBorder="1" applyAlignment="1" applyProtection="1">
      <alignment horizontal="left" vertical="center" wrapText="1"/>
      <protection locked="0"/>
    </xf>
    <xf numFmtId="0" fontId="49" fillId="0" borderId="6" xfId="0" applyFont="1" applyBorder="1" applyAlignment="1" applyProtection="1">
      <alignment horizontal="left" vertical="center" wrapText="1"/>
      <protection locked="0"/>
    </xf>
    <xf numFmtId="0" fontId="49" fillId="0" borderId="6" xfId="0" applyFont="1" applyBorder="1" applyAlignment="1" applyProtection="1">
      <alignment horizontal="center" vertical="center" wrapText="1"/>
      <protection locked="0"/>
    </xf>
    <xf numFmtId="0" fontId="65" fillId="0" borderId="6" xfId="0" applyFont="1" applyBorder="1" applyAlignment="1" applyProtection="1">
      <alignment horizontal="left" vertical="center" wrapText="1"/>
      <protection locked="0"/>
    </xf>
    <xf numFmtId="0" fontId="66" fillId="0" borderId="6" xfId="0" applyFont="1" applyBorder="1" applyAlignment="1" applyProtection="1">
      <alignment horizontal="left" vertical="center" wrapText="1"/>
      <protection locked="0"/>
    </xf>
    <xf numFmtId="0" fontId="67" fillId="0" borderId="6" xfId="0" applyFont="1" applyBorder="1" applyAlignment="1" applyProtection="1">
      <alignment horizontal="center" vertical="center" wrapText="1"/>
      <protection locked="0"/>
    </xf>
    <xf numFmtId="0" fontId="0" fillId="20" borderId="6" xfId="0" applyFill="1" applyBorder="1" applyProtection="1">
      <protection locked="0"/>
    </xf>
    <xf numFmtId="0" fontId="0" fillId="21" borderId="6" xfId="0" applyFill="1" applyBorder="1" applyAlignment="1" applyProtection="1">
      <alignment horizontal="left" wrapText="1"/>
      <protection locked="0"/>
    </xf>
    <xf numFmtId="0" fontId="43" fillId="21" borderId="45" xfId="0" applyFont="1" applyFill="1" applyBorder="1" applyAlignment="1" applyProtection="1">
      <alignment vertical="center"/>
      <protection locked="0"/>
    </xf>
    <xf numFmtId="0" fontId="0" fillId="21" borderId="6" xfId="0" applyFill="1" applyBorder="1" applyAlignment="1" applyProtection="1">
      <alignment horizontal="center" vertical="center"/>
      <protection locked="0"/>
    </xf>
    <xf numFmtId="0" fontId="0" fillId="21" borderId="37" xfId="0" applyFill="1" applyBorder="1" applyAlignment="1" applyProtection="1">
      <alignment horizontal="center"/>
      <protection locked="0"/>
    </xf>
    <xf numFmtId="0" fontId="0" fillId="21" borderId="37" xfId="0" applyFill="1" applyBorder="1" applyProtection="1">
      <protection locked="0"/>
    </xf>
    <xf numFmtId="0" fontId="0" fillId="21" borderId="38" xfId="0" applyFill="1" applyBorder="1" applyProtection="1">
      <protection locked="0"/>
    </xf>
    <xf numFmtId="0" fontId="0" fillId="21" borderId="39" xfId="0" applyFill="1" applyBorder="1" applyAlignment="1" applyProtection="1">
      <alignment horizontal="center"/>
      <protection locked="0"/>
    </xf>
    <xf numFmtId="0" fontId="0" fillId="21" borderId="39" xfId="0" applyFill="1" applyBorder="1" applyAlignment="1" applyProtection="1">
      <alignment horizontal="center" wrapText="1"/>
      <protection locked="0"/>
    </xf>
    <xf numFmtId="0" fontId="0" fillId="21" borderId="39" xfId="0" applyFill="1" applyBorder="1" applyProtection="1"/>
    <xf numFmtId="0" fontId="0" fillId="21" borderId="39" xfId="0" applyFill="1" applyBorder="1" applyAlignment="1" applyProtection="1">
      <alignment horizontal="left" wrapText="1"/>
      <protection locked="0"/>
    </xf>
    <xf numFmtId="0" fontId="0" fillId="16" borderId="61" xfId="0" applyFill="1" applyBorder="1"/>
    <xf numFmtId="0" fontId="0" fillId="21" borderId="42" xfId="0" applyFill="1" applyBorder="1" applyAlignment="1" applyProtection="1">
      <alignment horizontal="left" wrapText="1"/>
      <protection locked="0"/>
    </xf>
    <xf numFmtId="0" fontId="0" fillId="21" borderId="62" xfId="0" applyFill="1" applyBorder="1"/>
    <xf numFmtId="0" fontId="6" fillId="12" borderId="63" xfId="0" applyFont="1" applyFill="1" applyBorder="1" applyAlignment="1">
      <alignment horizontal="center"/>
    </xf>
    <xf numFmtId="0" fontId="0" fillId="21" borderId="63" xfId="0" applyFont="1" applyFill="1" applyBorder="1" applyAlignment="1" applyProtection="1">
      <alignment horizontal="left"/>
      <protection locked="0"/>
    </xf>
    <xf numFmtId="0" fontId="0" fillId="21" borderId="42" xfId="0" applyFill="1" applyBorder="1" applyAlignment="1" applyProtection="1">
      <alignment horizontal="left"/>
      <protection locked="0"/>
    </xf>
    <xf numFmtId="0" fontId="0" fillId="21" borderId="64" xfId="0" applyFill="1" applyBorder="1" applyAlignment="1" applyProtection="1">
      <alignment horizontal="left" wrapText="1"/>
      <protection locked="0"/>
    </xf>
    <xf numFmtId="0" fontId="0" fillId="16" borderId="0" xfId="0" applyFill="1" applyAlignment="1" applyProtection="1">
      <alignment wrapText="1"/>
    </xf>
    <xf numFmtId="0" fontId="0" fillId="16" borderId="0" xfId="0" applyFill="1" applyProtection="1"/>
    <xf numFmtId="0" fontId="0" fillId="19" borderId="0" xfId="0" applyFill="1" applyAlignment="1">
      <alignment horizontal="center" vertical="center"/>
    </xf>
    <xf numFmtId="0" fontId="26" fillId="19" borderId="0" xfId="0" applyFont="1" applyFill="1" applyBorder="1" applyAlignment="1" applyProtection="1">
      <alignment vertical="center"/>
    </xf>
    <xf numFmtId="0" fontId="44" fillId="19" borderId="0" xfId="0" applyFont="1" applyFill="1" applyAlignment="1" applyProtection="1">
      <alignment vertical="center"/>
    </xf>
    <xf numFmtId="0" fontId="6" fillId="24" borderId="93" xfId="0" applyFont="1" applyFill="1" applyBorder="1" applyAlignment="1" applyProtection="1">
      <alignment horizontal="center" vertical="center" wrapText="1" shrinkToFit="1"/>
    </xf>
    <xf numFmtId="0" fontId="0" fillId="2" borderId="54" xfId="0" applyFill="1" applyBorder="1" applyAlignment="1" applyProtection="1">
      <alignment horizontal="center" vertical="center" wrapText="1" shrinkToFit="1"/>
    </xf>
    <xf numFmtId="0" fontId="0" fillId="2" borderId="77" xfId="0" applyFill="1" applyBorder="1" applyAlignment="1" applyProtection="1">
      <alignment horizontal="center" vertical="center" textRotation="90" wrapText="1" shrinkToFit="1"/>
    </xf>
    <xf numFmtId="1" fontId="8" fillId="0" borderId="97" xfId="0" applyNumberFormat="1" applyFont="1" applyBorder="1" applyAlignment="1" applyProtection="1">
      <alignment horizontal="center" vertical="center" wrapText="1" shrinkToFit="1"/>
      <protection locked="0"/>
    </xf>
    <xf numFmtId="0" fontId="6" fillId="24" borderId="98" xfId="0" applyFont="1" applyFill="1" applyBorder="1" applyAlignment="1" applyProtection="1">
      <alignment horizontal="center" vertical="center" wrapText="1" shrinkToFit="1"/>
    </xf>
    <xf numFmtId="0" fontId="24" fillId="12" borderId="20" xfId="0" applyFont="1" applyFill="1" applyBorder="1" applyAlignment="1" applyProtection="1">
      <alignment vertical="center" wrapText="1"/>
    </xf>
    <xf numFmtId="0" fontId="24" fillId="12" borderId="21" xfId="0" applyFont="1" applyFill="1" applyBorder="1" applyAlignment="1" applyProtection="1">
      <alignment vertical="center" wrapText="1"/>
    </xf>
    <xf numFmtId="1" fontId="29" fillId="2" borderId="5" xfId="0" applyNumberFormat="1" applyFont="1" applyFill="1" applyBorder="1" applyAlignment="1" applyProtection="1">
      <alignment horizontal="center" textRotation="90" wrapText="1"/>
    </xf>
    <xf numFmtId="0" fontId="15" fillId="16" borderId="0" xfId="0" applyNumberFormat="1" applyFont="1" applyFill="1" applyBorder="1" applyAlignment="1" applyProtection="1">
      <alignment horizontal="center" vertical="center" wrapText="1"/>
    </xf>
    <xf numFmtId="0" fontId="15" fillId="16" borderId="0" xfId="0" applyNumberFormat="1" applyFont="1" applyFill="1" applyBorder="1" applyAlignment="1" applyProtection="1">
      <alignment horizontal="center" textRotation="90" wrapText="1"/>
    </xf>
    <xf numFmtId="0" fontId="0" fillId="16" borderId="0" xfId="0" applyFill="1" applyBorder="1"/>
    <xf numFmtId="2" fontId="29" fillId="4" borderId="6" xfId="0" applyNumberFormat="1" applyFont="1" applyFill="1" applyBorder="1" applyAlignment="1" applyProtection="1">
      <alignment horizontal="center" textRotation="90" wrapText="1"/>
    </xf>
    <xf numFmtId="2" fontId="45" fillId="4" borderId="6" xfId="0" applyNumberFormat="1" applyFont="1" applyFill="1" applyBorder="1" applyAlignment="1" applyProtection="1">
      <alignment horizontal="center" textRotation="90" wrapText="1"/>
    </xf>
    <xf numFmtId="1" fontId="76" fillId="2" borderId="1" xfId="0" applyNumberFormat="1" applyFont="1" applyFill="1" applyBorder="1" applyAlignment="1" applyProtection="1">
      <alignment horizontal="center" textRotation="90" wrapText="1"/>
    </xf>
    <xf numFmtId="2" fontId="76" fillId="2" borderId="1" xfId="0" applyNumberFormat="1" applyFont="1" applyFill="1" applyBorder="1" applyAlignment="1" applyProtection="1">
      <alignment horizontal="center" vertical="center" wrapText="1"/>
    </xf>
    <xf numFmtId="2" fontId="77" fillId="2" borderId="1" xfId="0" applyNumberFormat="1" applyFont="1" applyFill="1" applyBorder="1" applyAlignment="1" applyProtection="1">
      <alignment horizontal="center" vertical="center" wrapText="1"/>
    </xf>
    <xf numFmtId="1" fontId="78" fillId="13" borderId="1" xfId="0" applyNumberFormat="1" applyFont="1" applyFill="1" applyBorder="1" applyAlignment="1">
      <alignment horizontal="center" vertical="center"/>
    </xf>
    <xf numFmtId="0" fontId="47" fillId="23" borderId="7" xfId="0" applyNumberFormat="1" applyFont="1" applyFill="1" applyBorder="1" applyAlignment="1" applyProtection="1">
      <alignment horizontal="right" wrapText="1"/>
    </xf>
    <xf numFmtId="0" fontId="18" fillId="23" borderId="6" xfId="0" applyNumberFormat="1" applyFont="1" applyFill="1" applyBorder="1" applyAlignment="1" applyProtection="1">
      <alignment horizontal="center" wrapText="1"/>
    </xf>
    <xf numFmtId="2" fontId="18" fillId="23" borderId="6" xfId="0" applyNumberFormat="1" applyFont="1" applyFill="1" applyBorder="1" applyAlignment="1" applyProtection="1">
      <alignment horizontal="center" wrapText="1"/>
    </xf>
    <xf numFmtId="0" fontId="62" fillId="23" borderId="1" xfId="0" applyFont="1" applyFill="1" applyBorder="1" applyAlignment="1" applyProtection="1">
      <alignment horizontal="center" textRotation="90" wrapText="1" shrinkToFit="1"/>
    </xf>
    <xf numFmtId="0" fontId="62" fillId="19" borderId="0" xfId="0" applyFont="1" applyFill="1"/>
    <xf numFmtId="0" fontId="0" fillId="13" borderId="0" xfId="0" applyFill="1"/>
    <xf numFmtId="0" fontId="62" fillId="13" borderId="0" xfId="0" applyFont="1" applyFill="1"/>
    <xf numFmtId="0" fontId="0" fillId="13" borderId="0" xfId="0" applyFill="1" applyBorder="1"/>
    <xf numFmtId="0" fontId="6" fillId="31" borderId="60" xfId="0" applyFont="1" applyFill="1" applyBorder="1" applyAlignment="1">
      <alignment horizontal="center"/>
    </xf>
    <xf numFmtId="0" fontId="6" fillId="31" borderId="40" xfId="0" applyFont="1" applyFill="1" applyBorder="1" applyAlignment="1">
      <alignment horizontal="center"/>
    </xf>
    <xf numFmtId="0" fontId="6" fillId="31" borderId="43" xfId="0" applyFont="1" applyFill="1" applyBorder="1" applyAlignment="1">
      <alignment horizontal="center"/>
    </xf>
    <xf numFmtId="0" fontId="6" fillId="31" borderId="59" xfId="0" applyFont="1" applyFill="1" applyBorder="1" applyAlignment="1"/>
    <xf numFmtId="0" fontId="6" fillId="31" borderId="41" xfId="0" applyFont="1" applyFill="1" applyBorder="1" applyAlignment="1"/>
    <xf numFmtId="0" fontId="6" fillId="31" borderId="44" xfId="0" applyFont="1" applyFill="1" applyBorder="1" applyAlignment="1">
      <alignment horizontal="center"/>
    </xf>
    <xf numFmtId="0" fontId="43" fillId="32" borderId="45" xfId="0" applyFont="1" applyFill="1" applyBorder="1" applyAlignment="1">
      <alignment vertical="center" wrapText="1"/>
    </xf>
    <xf numFmtId="0" fontId="0" fillId="32" borderId="37" xfId="0" applyFill="1" applyBorder="1" applyAlignment="1">
      <alignment horizontal="center" vertical="center"/>
    </xf>
    <xf numFmtId="0" fontId="0" fillId="32" borderId="6" xfId="0" applyFill="1" applyBorder="1" applyAlignment="1">
      <alignment horizontal="center" vertical="center"/>
    </xf>
    <xf numFmtId="0" fontId="0" fillId="32" borderId="7" xfId="0" applyFill="1" applyBorder="1" applyAlignment="1" applyProtection="1">
      <alignment wrapText="1"/>
    </xf>
    <xf numFmtId="0" fontId="0" fillId="32" borderId="7" xfId="0" applyFill="1" applyBorder="1" applyAlignment="1">
      <alignment wrapText="1"/>
    </xf>
    <xf numFmtId="0" fontId="0" fillId="32" borderId="42" xfId="0" applyFill="1" applyBorder="1" applyAlignment="1" applyProtection="1">
      <alignment horizontal="left" vertical="center"/>
    </xf>
    <xf numFmtId="0" fontId="0" fillId="32" borderId="62" xfId="0" applyFill="1" applyBorder="1" applyAlignment="1" applyProtection="1">
      <alignment horizontal="left"/>
    </xf>
    <xf numFmtId="0" fontId="0" fillId="32" borderId="63" xfId="0" applyFont="1" applyFill="1" applyBorder="1" applyAlignment="1" applyProtection="1">
      <alignment horizontal="left"/>
    </xf>
    <xf numFmtId="0" fontId="85" fillId="18" borderId="6" xfId="0" applyFont="1" applyFill="1" applyBorder="1" applyAlignment="1" applyProtection="1">
      <alignment horizontal="left" wrapText="1"/>
      <protection locked="0"/>
    </xf>
    <xf numFmtId="0" fontId="85" fillId="18" borderId="6" xfId="0" applyFont="1" applyFill="1" applyBorder="1" applyAlignment="1" applyProtection="1">
      <alignment wrapText="1"/>
      <protection locked="0"/>
    </xf>
    <xf numFmtId="0" fontId="6" fillId="2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36" fillId="20" borderId="6" xfId="0" applyFont="1" applyFill="1" applyBorder="1" applyAlignment="1" applyProtection="1">
      <alignment horizontal="center" wrapText="1"/>
      <protection locked="0"/>
    </xf>
    <xf numFmtId="0" fontId="37" fillId="20" borderId="6" xfId="0" applyFont="1" applyFill="1" applyBorder="1" applyAlignment="1" applyProtection="1">
      <alignment horizontal="center" wrapText="1"/>
      <protection locked="0"/>
    </xf>
    <xf numFmtId="0" fontId="6" fillId="20" borderId="6" xfId="0" applyFont="1" applyFill="1" applyBorder="1" applyAlignment="1" applyProtection="1">
      <alignment horizontal="center"/>
      <protection locked="0"/>
    </xf>
    <xf numFmtId="0" fontId="0" fillId="34" borderId="0" xfId="0" applyFill="1" applyAlignment="1" applyProtection="1"/>
    <xf numFmtId="0" fontId="0" fillId="34" borderId="0" xfId="0" applyFill="1"/>
    <xf numFmtId="0" fontId="0" fillId="2" borderId="0" xfId="0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18" fillId="23" borderId="6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wrapText="1"/>
    </xf>
    <xf numFmtId="2" fontId="15" fillId="2" borderId="0" xfId="0" applyNumberFormat="1" applyFont="1" applyFill="1" applyBorder="1" applyAlignment="1" applyProtection="1">
      <alignment wrapText="1"/>
    </xf>
    <xf numFmtId="0" fontId="14" fillId="23" borderId="1" xfId="0" applyFont="1" applyFill="1" applyBorder="1" applyAlignment="1" applyProtection="1">
      <alignment horizontal="center" vertical="center" wrapText="1" shrinkToFit="1"/>
    </xf>
    <xf numFmtId="0" fontId="88" fillId="12" borderId="101" xfId="0" applyFont="1" applyFill="1" applyBorder="1" applyAlignment="1">
      <alignment horizontal="center" vertical="center" wrapText="1"/>
    </xf>
    <xf numFmtId="0" fontId="90" fillId="16" borderId="0" xfId="0" applyFont="1" applyFill="1"/>
    <xf numFmtId="0" fontId="90" fillId="0" borderId="0" xfId="0" applyFont="1"/>
    <xf numFmtId="0" fontId="90" fillId="19" borderId="0" xfId="0" applyFont="1" applyFill="1"/>
    <xf numFmtId="0" fontId="92" fillId="16" borderId="0" xfId="0" applyFont="1" applyFill="1"/>
    <xf numFmtId="0" fontId="88" fillId="12" borderId="101" xfId="0" applyFont="1" applyFill="1" applyBorder="1" applyAlignment="1" applyProtection="1">
      <alignment horizontal="center" vertical="center" wrapText="1"/>
    </xf>
    <xf numFmtId="14" fontId="87" fillId="36" borderId="101" xfId="0" applyNumberFormat="1" applyFont="1" applyFill="1" applyBorder="1" applyAlignment="1" applyProtection="1">
      <alignment horizontal="center" vertical="center"/>
    </xf>
    <xf numFmtId="0" fontId="90" fillId="16" borderId="0" xfId="0" applyFont="1" applyFill="1" applyProtection="1"/>
    <xf numFmtId="14" fontId="90" fillId="16" borderId="0" xfId="0" applyNumberFormat="1" applyFont="1" applyFill="1" applyAlignment="1" applyProtection="1">
      <alignment horizontal="center" vertical="center" wrapText="1"/>
    </xf>
    <xf numFmtId="0" fontId="90" fillId="16" borderId="0" xfId="0" applyFont="1" applyFill="1" applyAlignment="1" applyProtection="1">
      <alignment horizontal="center"/>
    </xf>
    <xf numFmtId="0" fontId="94" fillId="16" borderId="0" xfId="0" applyFont="1" applyFill="1" applyBorder="1" applyAlignment="1">
      <alignment horizontal="center"/>
    </xf>
    <xf numFmtId="0" fontId="89" fillId="16" borderId="0" xfId="0" applyFont="1" applyFill="1" applyBorder="1" applyAlignment="1">
      <alignment horizontal="left" vertical="top" wrapText="1"/>
    </xf>
    <xf numFmtId="2" fontId="87" fillId="16" borderId="0" xfId="0" applyNumberFormat="1" applyFont="1" applyFill="1" applyBorder="1" applyAlignment="1" applyProtection="1">
      <alignment horizontal="center" vertical="center"/>
    </xf>
    <xf numFmtId="0" fontId="89" fillId="16" borderId="0" xfId="0" applyFont="1" applyFill="1" applyBorder="1" applyAlignment="1" applyProtection="1">
      <alignment wrapText="1"/>
    </xf>
    <xf numFmtId="0" fontId="90" fillId="16" borderId="0" xfId="0" applyFont="1" applyFill="1" applyAlignment="1" applyProtection="1">
      <alignment horizontal="center" vertical="center"/>
    </xf>
    <xf numFmtId="0" fontId="21" fillId="4" borderId="1" xfId="0" applyFont="1" applyFill="1" applyBorder="1" applyAlignment="1">
      <alignment horizontal="center" vertical="center" textRotation="90" wrapText="1"/>
    </xf>
    <xf numFmtId="1" fontId="24" fillId="4" borderId="1" xfId="0" applyNumberFormat="1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textRotation="90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textRotation="90" wrapText="1"/>
    </xf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0" fontId="7" fillId="2" borderId="0" xfId="0" applyFont="1" applyFill="1" applyAlignment="1">
      <alignment horizontal="center" vertical="center" wrapText="1"/>
    </xf>
    <xf numFmtId="2" fontId="15" fillId="2" borderId="0" xfId="0" applyNumberFormat="1" applyFont="1" applyFill="1" applyAlignment="1">
      <alignment wrapText="1"/>
    </xf>
    <xf numFmtId="0" fontId="16" fillId="2" borderId="0" xfId="0" applyFont="1" applyFill="1"/>
    <xf numFmtId="0" fontId="6" fillId="2" borderId="0" xfId="0" applyFont="1" applyFill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0" fontId="15" fillId="2" borderId="0" xfId="0" applyFont="1" applyFill="1" applyAlignment="1">
      <alignment horizontal="right" vertical="center" wrapText="1"/>
    </xf>
    <xf numFmtId="2" fontId="15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9" fillId="2" borderId="0" xfId="0" applyFont="1" applyFill="1" applyAlignment="1">
      <alignment horizontal="center" vertical="center" wrapText="1"/>
    </xf>
    <xf numFmtId="14" fontId="27" fillId="11" borderId="15" xfId="0" applyNumberFormat="1" applyFont="1" applyFill="1" applyBorder="1" applyAlignment="1">
      <alignment vertical="center" shrinkToFit="1"/>
    </xf>
    <xf numFmtId="14" fontId="27" fillId="11" borderId="16" xfId="0" applyNumberFormat="1" applyFont="1" applyFill="1" applyBorder="1" applyAlignment="1">
      <alignment vertical="center" shrinkToFit="1"/>
    </xf>
    <xf numFmtId="0" fontId="49" fillId="6" borderId="1" xfId="0" applyFont="1" applyFill="1" applyBorder="1" applyAlignment="1">
      <alignment horizontal="center" textRotation="90" wrapText="1" shrinkToFit="1"/>
    </xf>
    <xf numFmtId="0" fontId="86" fillId="5" borderId="2" xfId="0" applyFont="1" applyFill="1" applyBorder="1" applyAlignment="1">
      <alignment horizontal="center" vertical="center" wrapText="1" shrinkToFit="1"/>
    </xf>
    <xf numFmtId="0" fontId="14" fillId="8" borderId="1" xfId="0" applyFont="1" applyFill="1" applyBorder="1" applyAlignment="1">
      <alignment horizontal="center" vertical="center" textRotation="90" wrapText="1" shrinkToFit="1"/>
    </xf>
    <xf numFmtId="0" fontId="14" fillId="5" borderId="1" xfId="0" applyFont="1" applyFill="1" applyBorder="1" applyAlignment="1">
      <alignment horizontal="center" vertical="center" wrapText="1" shrinkToFit="1"/>
    </xf>
    <xf numFmtId="0" fontId="23" fillId="8" borderId="1" xfId="0" applyFont="1" applyFill="1" applyBorder="1" applyAlignment="1">
      <alignment horizontal="center" vertical="center" shrinkToFit="1"/>
    </xf>
    <xf numFmtId="0" fontId="21" fillId="8" borderId="1" xfId="0" applyFont="1" applyFill="1" applyBorder="1" applyAlignment="1">
      <alignment horizontal="center" vertical="center" shrinkToFit="1"/>
    </xf>
    <xf numFmtId="0" fontId="23" fillId="10" borderId="1" xfId="0" applyFont="1" applyFill="1" applyBorder="1" applyAlignment="1" applyProtection="1">
      <alignment horizontal="center" vertical="center" shrinkToFit="1"/>
      <protection locked="0"/>
    </xf>
    <xf numFmtId="1" fontId="24" fillId="5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textRotation="90" wrapText="1"/>
    </xf>
    <xf numFmtId="1" fontId="24" fillId="2" borderId="1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textRotation="90" wrapText="1"/>
    </xf>
    <xf numFmtId="2" fontId="59" fillId="2" borderId="1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1" fontId="21" fillId="2" borderId="1" xfId="0" applyNumberFormat="1" applyFont="1" applyFill="1" applyBorder="1" applyAlignment="1">
      <alignment horizontal="center" textRotation="90" wrapText="1"/>
    </xf>
    <xf numFmtId="2" fontId="22" fillId="2" borderId="1" xfId="0" applyNumberFormat="1" applyFont="1" applyFill="1" applyBorder="1" applyAlignment="1">
      <alignment horizontal="center" vertical="center" wrapText="1"/>
    </xf>
    <xf numFmtId="2" fontId="21" fillId="2" borderId="2" xfId="0" applyNumberFormat="1" applyFont="1" applyFill="1" applyBorder="1" applyAlignment="1">
      <alignment horizontal="center" textRotation="90" wrapText="1"/>
    </xf>
    <xf numFmtId="2" fontId="21" fillId="2" borderId="4" xfId="0" applyNumberFormat="1" applyFont="1" applyFill="1" applyBorder="1" applyAlignment="1">
      <alignment horizontal="center" textRotation="90" wrapText="1"/>
    </xf>
    <xf numFmtId="1" fontId="21" fillId="2" borderId="4" xfId="0" applyNumberFormat="1" applyFont="1" applyFill="1" applyBorder="1" applyAlignment="1">
      <alignment horizontal="center" textRotation="90" wrapText="1"/>
    </xf>
    <xf numFmtId="2" fontId="21" fillId="4" borderId="2" xfId="0" applyNumberFormat="1" applyFont="1" applyFill="1" applyBorder="1" applyAlignment="1">
      <alignment horizontal="center" textRotation="90" wrapText="1"/>
    </xf>
    <xf numFmtId="2" fontId="21" fillId="4" borderId="5" xfId="0" applyNumberFormat="1" applyFont="1" applyFill="1" applyBorder="1" applyAlignment="1">
      <alignment horizontal="center" textRotation="90" wrapText="1"/>
    </xf>
    <xf numFmtId="0" fontId="4" fillId="0" borderId="0" xfId="0" applyFont="1" applyAlignment="1">
      <alignment horizontal="center" vertical="center" wrapText="1"/>
    </xf>
    <xf numFmtId="49" fontId="49" fillId="0" borderId="6" xfId="0" applyNumberFormat="1" applyFont="1" applyBorder="1" applyAlignment="1">
      <alignment horizontal="center" vertical="center" wrapText="1"/>
    </xf>
    <xf numFmtId="0" fontId="49" fillId="2" borderId="7" xfId="0" applyFont="1" applyFill="1" applyBorder="1" applyAlignment="1">
      <alignment horizontal="center" vertical="center" wrapText="1"/>
    </xf>
    <xf numFmtId="0" fontId="49" fillId="2" borderId="7" xfId="0" applyFont="1" applyFill="1" applyBorder="1" applyAlignment="1">
      <alignment horizontal="right" vertical="center" wrapText="1"/>
    </xf>
    <xf numFmtId="49" fontId="46" fillId="0" borderId="6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9" fillId="2" borderId="6" xfId="0" applyFont="1" applyFill="1" applyBorder="1" applyAlignment="1">
      <alignment horizontal="center" wrapText="1"/>
    </xf>
    <xf numFmtId="2" fontId="49" fillId="2" borderId="6" xfId="0" applyNumberFormat="1" applyFont="1" applyFill="1" applyBorder="1" applyAlignment="1">
      <alignment horizontal="center" wrapText="1"/>
    </xf>
    <xf numFmtId="0" fontId="49" fillId="2" borderId="7" xfId="0" applyFont="1" applyFill="1" applyBorder="1" applyAlignment="1">
      <alignment horizontal="right" wrapText="1"/>
    </xf>
    <xf numFmtId="0" fontId="95" fillId="16" borderId="6" xfId="0" applyFont="1" applyFill="1" applyBorder="1" applyAlignment="1" applyProtection="1">
      <alignment horizontal="left" vertical="top" wrapText="1"/>
    </xf>
    <xf numFmtId="0" fontId="94" fillId="16" borderId="6" xfId="0" applyFont="1" applyFill="1" applyBorder="1" applyAlignment="1">
      <alignment horizontal="center" vertical="center"/>
    </xf>
    <xf numFmtId="0" fontId="89" fillId="23" borderId="1" xfId="0" applyFont="1" applyFill="1" applyBorder="1" applyAlignment="1" applyProtection="1">
      <alignment horizontal="center" textRotation="90" wrapText="1" shrinkToFit="1"/>
    </xf>
    <xf numFmtId="0" fontId="88" fillId="12" borderId="101" xfId="0" applyFont="1" applyFill="1" applyBorder="1" applyAlignment="1" applyProtection="1">
      <alignment horizontal="center" vertical="center" wrapText="1"/>
      <protection locked="0"/>
    </xf>
    <xf numFmtId="0" fontId="95" fillId="16" borderId="6" xfId="0" applyFont="1" applyFill="1" applyBorder="1" applyAlignment="1" applyProtection="1">
      <alignment horizontal="left" vertical="top" wrapText="1"/>
      <protection locked="0"/>
    </xf>
    <xf numFmtId="0" fontId="13" fillId="17" borderId="54" xfId="1" applyFill="1" applyBorder="1" applyAlignment="1" applyProtection="1">
      <alignment horizontal="center" vertical="center" wrapText="1"/>
    </xf>
    <xf numFmtId="0" fontId="0" fillId="27" borderId="55" xfId="0" applyFill="1" applyBorder="1" applyAlignment="1">
      <alignment horizontal="center" wrapText="1"/>
    </xf>
    <xf numFmtId="0" fontId="0" fillId="27" borderId="56" xfId="0" applyFill="1" applyBorder="1" applyAlignment="1">
      <alignment horizontal="center" wrapText="1"/>
    </xf>
    <xf numFmtId="0" fontId="0" fillId="27" borderId="56" xfId="0" applyFill="1" applyBorder="1" applyAlignment="1">
      <alignment horizontal="center"/>
    </xf>
    <xf numFmtId="0" fontId="0" fillId="27" borderId="57" xfId="0" applyFill="1" applyBorder="1" applyAlignment="1">
      <alignment horizontal="center"/>
    </xf>
    <xf numFmtId="0" fontId="0" fillId="27" borderId="0" xfId="0" applyFill="1" applyAlignment="1" applyProtection="1">
      <alignment horizontal="center"/>
    </xf>
    <xf numFmtId="0" fontId="0" fillId="28" borderId="0" xfId="0" applyFill="1" applyAlignment="1" applyProtection="1">
      <alignment horizontal="center"/>
    </xf>
    <xf numFmtId="0" fontId="0" fillId="16" borderId="0" xfId="0" applyFill="1" applyAlignment="1">
      <alignment horizontal="center"/>
    </xf>
    <xf numFmtId="0" fontId="10" fillId="24" borderId="80" xfId="0" applyFont="1" applyFill="1" applyBorder="1" applyAlignment="1" applyProtection="1">
      <alignment horizontal="center" vertical="center" wrapText="1"/>
    </xf>
    <xf numFmtId="0" fontId="10" fillId="24" borderId="81" xfId="0" applyFont="1" applyFill="1" applyBorder="1" applyAlignment="1" applyProtection="1">
      <alignment horizontal="center" vertical="center" wrapText="1"/>
    </xf>
    <xf numFmtId="0" fontId="10" fillId="24" borderId="82" xfId="0" applyFont="1" applyFill="1" applyBorder="1" applyAlignment="1" applyProtection="1">
      <alignment horizontal="center" vertical="center" wrapText="1"/>
    </xf>
    <xf numFmtId="0" fontId="44" fillId="19" borderId="0" xfId="0" applyFont="1" applyFill="1" applyAlignment="1" applyProtection="1">
      <alignment horizontal="center" vertical="center"/>
    </xf>
    <xf numFmtId="14" fontId="6" fillId="23" borderId="83" xfId="0" applyNumberFormat="1" applyFont="1" applyFill="1" applyBorder="1" applyAlignment="1" applyProtection="1">
      <alignment horizontal="center" vertical="center"/>
      <protection locked="0"/>
    </xf>
    <xf numFmtId="0" fontId="6" fillId="23" borderId="83" xfId="0" applyFont="1" applyFill="1" applyBorder="1" applyAlignment="1" applyProtection="1">
      <alignment horizontal="center" vertical="center"/>
      <protection locked="0"/>
    </xf>
    <xf numFmtId="0" fontId="6" fillId="23" borderId="86" xfId="0" applyFont="1" applyFill="1" applyBorder="1" applyAlignment="1" applyProtection="1">
      <alignment horizontal="center" vertical="center"/>
      <protection locked="0"/>
    </xf>
    <xf numFmtId="0" fontId="6" fillId="23" borderId="73" xfId="0" applyFont="1" applyFill="1" applyBorder="1" applyAlignment="1" applyProtection="1">
      <alignment horizontal="center" vertical="center"/>
      <protection locked="0"/>
    </xf>
    <xf numFmtId="0" fontId="6" fillId="23" borderId="74" xfId="0" applyFont="1" applyFill="1" applyBorder="1" applyAlignment="1" applyProtection="1">
      <alignment horizontal="center" vertical="center"/>
      <protection locked="0"/>
    </xf>
    <xf numFmtId="0" fontId="11" fillId="13" borderId="67" xfId="0" applyFont="1" applyFill="1" applyBorder="1" applyAlignment="1" applyProtection="1">
      <alignment horizontal="center" vertical="center" wrapText="1"/>
    </xf>
    <xf numFmtId="0" fontId="11" fillId="13" borderId="6" xfId="0" applyFont="1" applyFill="1" applyBorder="1" applyAlignment="1" applyProtection="1">
      <alignment horizontal="center" vertical="center" wrapText="1"/>
    </xf>
    <xf numFmtId="0" fontId="11" fillId="13" borderId="68" xfId="0" applyFont="1" applyFill="1" applyBorder="1" applyAlignment="1" applyProtection="1">
      <alignment horizontal="center" vertical="center" wrapText="1"/>
    </xf>
    <xf numFmtId="0" fontId="11" fillId="13" borderId="69" xfId="0" applyFont="1" applyFill="1" applyBorder="1" applyAlignment="1" applyProtection="1">
      <alignment horizontal="center" vertical="center" wrapText="1"/>
    </xf>
    <xf numFmtId="0" fontId="11" fillId="13" borderId="39" xfId="0" applyFont="1" applyFill="1" applyBorder="1" applyAlignment="1" applyProtection="1">
      <alignment horizontal="center" vertical="center" wrapText="1"/>
    </xf>
    <xf numFmtId="0" fontId="11" fillId="13" borderId="70" xfId="0" applyFont="1" applyFill="1" applyBorder="1" applyAlignment="1" applyProtection="1">
      <alignment horizontal="center" vertical="center" wrapText="1"/>
    </xf>
    <xf numFmtId="0" fontId="6" fillId="13" borderId="78" xfId="0" applyFont="1" applyFill="1" applyBorder="1" applyAlignment="1" applyProtection="1">
      <alignment horizontal="center" vertical="center" wrapText="1"/>
      <protection locked="0"/>
    </xf>
    <xf numFmtId="0" fontId="6" fillId="13" borderId="75" xfId="0" applyFont="1" applyFill="1" applyBorder="1" applyAlignment="1" applyProtection="1">
      <alignment horizontal="center" vertical="center" wrapText="1"/>
      <protection locked="0"/>
    </xf>
    <xf numFmtId="0" fontId="6" fillId="13" borderId="85" xfId="0" applyFont="1" applyFill="1" applyBorder="1" applyAlignment="1" applyProtection="1">
      <alignment horizontal="center" vertical="center" wrapText="1"/>
      <protection locked="0"/>
    </xf>
    <xf numFmtId="0" fontId="6" fillId="13" borderId="79" xfId="0" applyFont="1" applyFill="1" applyBorder="1" applyAlignment="1" applyProtection="1">
      <alignment horizontal="center" vertical="center" wrapText="1"/>
      <protection locked="0"/>
    </xf>
    <xf numFmtId="0" fontId="6" fillId="13" borderId="76" xfId="0" applyFont="1" applyFill="1" applyBorder="1" applyAlignment="1" applyProtection="1">
      <alignment horizontal="center" vertical="center" wrapText="1"/>
      <protection locked="0"/>
    </xf>
    <xf numFmtId="0" fontId="6" fillId="13" borderId="84" xfId="0" applyFont="1" applyFill="1" applyBorder="1" applyAlignment="1" applyProtection="1">
      <alignment horizontal="center" vertical="center" wrapText="1"/>
      <protection locked="0"/>
    </xf>
    <xf numFmtId="0" fontId="11" fillId="20" borderId="67" xfId="0" applyFont="1" applyFill="1" applyBorder="1" applyAlignment="1" applyProtection="1">
      <alignment horizontal="center" vertical="center" wrapText="1"/>
    </xf>
    <xf numFmtId="0" fontId="11" fillId="20" borderId="6" xfId="0" applyFont="1" applyFill="1" applyBorder="1" applyAlignment="1" applyProtection="1">
      <alignment horizontal="center" vertical="center" wrapText="1"/>
    </xf>
    <xf numFmtId="0" fontId="11" fillId="20" borderId="68" xfId="0" applyFont="1" applyFill="1" applyBorder="1" applyAlignment="1" applyProtection="1">
      <alignment horizontal="center" vertical="center" wrapText="1"/>
    </xf>
    <xf numFmtId="0" fontId="6" fillId="20" borderId="30" xfId="0" applyFont="1" applyFill="1" applyBorder="1" applyAlignment="1" applyProtection="1">
      <alignment horizontal="center" vertical="center" wrapText="1"/>
      <protection locked="0"/>
    </xf>
    <xf numFmtId="0" fontId="6" fillId="20" borderId="28" xfId="0" applyFont="1" applyFill="1" applyBorder="1" applyAlignment="1" applyProtection="1">
      <alignment horizontal="center" vertical="center" wrapText="1"/>
      <protection locked="0"/>
    </xf>
    <xf numFmtId="0" fontId="6" fillId="20" borderId="66" xfId="0" applyFont="1" applyFill="1" applyBorder="1" applyAlignment="1" applyProtection="1">
      <alignment horizontal="center" vertical="center" wrapText="1"/>
      <protection locked="0"/>
    </xf>
    <xf numFmtId="0" fontId="6" fillId="20" borderId="79" xfId="0" applyFont="1" applyFill="1" applyBorder="1" applyAlignment="1" applyProtection="1">
      <alignment horizontal="center" vertical="center" wrapText="1"/>
      <protection locked="0"/>
    </xf>
    <xf numFmtId="0" fontId="6" fillId="20" borderId="76" xfId="0" applyFont="1" applyFill="1" applyBorder="1" applyAlignment="1" applyProtection="1">
      <alignment horizontal="center" vertical="center" wrapText="1"/>
      <protection locked="0"/>
    </xf>
    <xf numFmtId="0" fontId="6" fillId="20" borderId="84" xfId="0" applyFont="1" applyFill="1" applyBorder="1" applyAlignment="1" applyProtection="1">
      <alignment horizontal="center" vertical="center" wrapText="1"/>
      <protection locked="0"/>
    </xf>
    <xf numFmtId="0" fontId="11" fillId="20" borderId="65" xfId="0" applyFont="1" applyFill="1" applyBorder="1" applyAlignment="1" applyProtection="1">
      <alignment horizontal="center" vertical="center" wrapText="1"/>
    </xf>
    <xf numFmtId="0" fontId="11" fillId="20" borderId="28" xfId="0" applyFont="1" applyFill="1" applyBorder="1" applyAlignment="1" applyProtection="1">
      <alignment horizontal="center" vertical="center" wrapText="1"/>
    </xf>
    <xf numFmtId="0" fontId="11" fillId="20" borderId="66" xfId="0" applyFont="1" applyFill="1" applyBorder="1" applyAlignment="1" applyProtection="1">
      <alignment horizontal="center" vertical="center" wrapText="1"/>
    </xf>
    <xf numFmtId="0" fontId="11" fillId="23" borderId="67" xfId="0" applyFont="1" applyFill="1" applyBorder="1" applyAlignment="1" applyProtection="1">
      <alignment horizontal="center" vertical="center" wrapText="1"/>
    </xf>
    <xf numFmtId="0" fontId="11" fillId="23" borderId="6" xfId="0" applyFont="1" applyFill="1" applyBorder="1" applyAlignment="1" applyProtection="1">
      <alignment horizontal="center" vertical="center" wrapText="1"/>
    </xf>
    <xf numFmtId="0" fontId="11" fillId="23" borderId="68" xfId="0" applyFont="1" applyFill="1" applyBorder="1" applyAlignment="1" applyProtection="1">
      <alignment horizontal="center" vertical="center" wrapText="1"/>
    </xf>
    <xf numFmtId="0" fontId="11" fillId="23" borderId="71" xfId="0" applyFont="1" applyFill="1" applyBorder="1" applyAlignment="1" applyProtection="1">
      <alignment horizontal="center" vertical="center" wrapText="1"/>
    </xf>
    <xf numFmtId="0" fontId="11" fillId="23" borderId="72" xfId="0" applyFont="1" applyFill="1" applyBorder="1" applyAlignment="1" applyProtection="1">
      <alignment horizontal="center" vertical="center" wrapText="1"/>
    </xf>
    <xf numFmtId="0" fontId="11" fillId="23" borderId="87" xfId="0" applyFont="1" applyFill="1" applyBorder="1" applyAlignment="1" applyProtection="1">
      <alignment horizontal="center" vertical="center" wrapText="1"/>
    </xf>
    <xf numFmtId="49" fontId="6" fillId="2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75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85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79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76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84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5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85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9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6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84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78" xfId="0" applyFont="1" applyFill="1" applyBorder="1" applyAlignment="1" applyProtection="1">
      <alignment horizontal="center" vertical="center" wrapText="1"/>
      <protection locked="0"/>
    </xf>
    <xf numFmtId="0" fontId="6" fillId="20" borderId="75" xfId="0" applyFont="1" applyFill="1" applyBorder="1" applyAlignment="1" applyProtection="1">
      <alignment horizontal="center" vertical="center" wrapText="1"/>
      <protection locked="0"/>
    </xf>
    <xf numFmtId="0" fontId="6" fillId="20" borderId="85" xfId="0" applyFont="1" applyFill="1" applyBorder="1" applyAlignment="1" applyProtection="1">
      <alignment horizontal="center" vertical="center" wrapText="1"/>
      <protection locked="0"/>
    </xf>
    <xf numFmtId="0" fontId="72" fillId="33" borderId="0" xfId="0" applyFont="1" applyFill="1" applyBorder="1" applyAlignment="1" applyProtection="1">
      <alignment horizontal="center" vertical="top" wrapText="1"/>
      <protection locked="0"/>
    </xf>
    <xf numFmtId="0" fontId="34" fillId="33" borderId="0" xfId="0" applyFont="1" applyFill="1" applyBorder="1" applyAlignment="1" applyProtection="1">
      <alignment horizontal="center" vertical="top" wrapText="1"/>
      <protection locked="0"/>
    </xf>
    <xf numFmtId="0" fontId="71" fillId="19" borderId="58" xfId="0" applyFont="1" applyFill="1" applyBorder="1" applyAlignment="1">
      <alignment horizontal="center"/>
    </xf>
    <xf numFmtId="0" fontId="73" fillId="19" borderId="58" xfId="0" applyFont="1" applyFill="1" applyBorder="1" applyAlignment="1">
      <alignment horizontal="center"/>
    </xf>
    <xf numFmtId="0" fontId="27" fillId="4" borderId="80" xfId="0" applyFont="1" applyFill="1" applyBorder="1" applyAlignment="1" applyProtection="1">
      <alignment horizontal="center" vertical="center" wrapText="1" shrinkToFit="1"/>
    </xf>
    <xf numFmtId="0" fontId="27" fillId="4" borderId="81" xfId="0" applyFont="1" applyFill="1" applyBorder="1" applyAlignment="1" applyProtection="1">
      <alignment horizontal="center" vertical="center" wrapText="1" shrinkToFit="1"/>
    </xf>
    <xf numFmtId="0" fontId="27" fillId="4" borderId="82" xfId="0" applyFont="1" applyFill="1" applyBorder="1" applyAlignment="1" applyProtection="1">
      <alignment horizontal="center" vertical="center" wrapText="1" shrinkToFit="1"/>
    </xf>
    <xf numFmtId="0" fontId="27" fillId="4" borderId="99" xfId="0" applyFont="1" applyFill="1" applyBorder="1" applyAlignment="1" applyProtection="1">
      <alignment horizontal="center" vertical="center" wrapText="1" shrinkToFit="1"/>
    </xf>
    <xf numFmtId="0" fontId="27" fillId="4" borderId="73" xfId="0" applyFont="1" applyFill="1" applyBorder="1" applyAlignment="1" applyProtection="1">
      <alignment horizontal="center" vertical="center" wrapText="1" shrinkToFit="1"/>
    </xf>
    <xf numFmtId="0" fontId="27" fillId="4" borderId="74" xfId="0" applyFont="1" applyFill="1" applyBorder="1" applyAlignment="1" applyProtection="1">
      <alignment horizontal="center" vertical="center" wrapText="1" shrinkToFit="1"/>
    </xf>
    <xf numFmtId="0" fontId="11" fillId="4" borderId="91" xfId="0" applyFont="1" applyFill="1" applyBorder="1" applyAlignment="1" applyProtection="1">
      <alignment horizontal="center" vertical="center" wrapText="1" shrinkToFit="1"/>
    </xf>
    <xf numFmtId="0" fontId="11" fillId="4" borderId="1" xfId="0" applyFont="1" applyFill="1" applyBorder="1" applyAlignment="1" applyProtection="1">
      <alignment horizontal="center" vertical="center" wrapText="1" shrinkToFit="1"/>
    </xf>
    <xf numFmtId="0" fontId="12" fillId="12" borderId="88" xfId="0" applyFont="1" applyFill="1" applyBorder="1" applyAlignment="1" applyProtection="1">
      <alignment horizontal="center" vertical="center" wrapText="1" shrinkToFit="1"/>
    </xf>
    <xf numFmtId="0" fontId="12" fillId="12" borderId="90" xfId="0" applyFont="1" applyFill="1" applyBorder="1" applyAlignment="1" applyProtection="1">
      <alignment horizontal="center" vertical="center" wrapText="1" shrinkToFit="1"/>
    </xf>
    <xf numFmtId="0" fontId="12" fillId="12" borderId="92" xfId="0" applyFont="1" applyFill="1" applyBorder="1" applyAlignment="1" applyProtection="1">
      <alignment horizontal="center" vertical="center" wrapText="1" shrinkToFit="1"/>
    </xf>
    <xf numFmtId="0" fontId="75" fillId="19" borderId="0" xfId="0" applyFont="1" applyFill="1" applyBorder="1" applyAlignment="1" applyProtection="1">
      <alignment horizontal="center" vertical="center" wrapText="1" shrinkToFit="1"/>
    </xf>
    <xf numFmtId="0" fontId="30" fillId="18" borderId="80" xfId="0" applyFont="1" applyFill="1" applyBorder="1" applyAlignment="1" applyProtection="1">
      <alignment horizontal="center" vertical="center" wrapText="1" shrinkToFit="1"/>
    </xf>
    <xf numFmtId="0" fontId="30" fillId="18" borderId="81" xfId="0" applyFont="1" applyFill="1" applyBorder="1" applyAlignment="1" applyProtection="1">
      <alignment horizontal="center" vertical="center" wrapText="1" shrinkToFit="1"/>
    </xf>
    <xf numFmtId="0" fontId="30" fillId="18" borderId="89" xfId="0" applyFont="1" applyFill="1" applyBorder="1" applyAlignment="1" applyProtection="1">
      <alignment horizontal="center" vertical="center" wrapText="1" shrinkToFit="1"/>
    </xf>
    <xf numFmtId="0" fontId="30" fillId="18" borderId="18" xfId="0" applyFont="1" applyFill="1" applyBorder="1" applyAlignment="1" applyProtection="1">
      <alignment horizontal="center" vertical="center" wrapText="1" shrinkToFit="1"/>
    </xf>
    <xf numFmtId="0" fontId="12" fillId="12" borderId="95" xfId="0" applyFont="1" applyFill="1" applyBorder="1" applyAlignment="1" applyProtection="1">
      <alignment horizontal="center" vertical="center" wrapText="1" shrinkToFit="1"/>
    </xf>
    <xf numFmtId="0" fontId="30" fillId="18" borderId="94" xfId="0" applyFont="1" applyFill="1" applyBorder="1" applyAlignment="1" applyProtection="1">
      <alignment horizontal="center" vertical="center" wrapText="1" shrinkToFit="1"/>
    </xf>
    <xf numFmtId="0" fontId="30" fillId="18" borderId="16" xfId="0" applyFont="1" applyFill="1" applyBorder="1" applyAlignment="1" applyProtection="1">
      <alignment horizontal="center" vertical="center" wrapText="1" shrinkToFit="1"/>
    </xf>
    <xf numFmtId="0" fontId="11" fillId="24" borderId="96" xfId="0" applyFont="1" applyFill="1" applyBorder="1" applyAlignment="1" applyProtection="1">
      <alignment horizontal="center" vertical="center" wrapText="1" shrinkToFit="1"/>
    </xf>
    <xf numFmtId="0" fontId="11" fillId="24" borderId="97" xfId="0" applyFont="1" applyFill="1" applyBorder="1" applyAlignment="1" applyProtection="1">
      <alignment horizontal="center" vertical="center" wrapText="1" shrinkToFit="1"/>
    </xf>
    <xf numFmtId="0" fontId="11" fillId="24" borderId="91" xfId="0" applyFont="1" applyFill="1" applyBorder="1" applyAlignment="1" applyProtection="1">
      <alignment horizontal="center" vertical="center" wrapText="1" shrinkToFit="1"/>
    </xf>
    <xf numFmtId="0" fontId="11" fillId="24" borderId="1" xfId="0" applyFont="1" applyFill="1" applyBorder="1" applyAlignment="1" applyProtection="1">
      <alignment horizontal="center" vertical="center" wrapText="1" shrinkToFit="1"/>
    </xf>
    <xf numFmtId="0" fontId="42" fillId="16" borderId="0" xfId="0" applyFont="1" applyFill="1" applyAlignment="1" applyProtection="1">
      <alignment horizontal="center" vertical="center" wrapText="1"/>
    </xf>
    <xf numFmtId="0" fontId="6" fillId="18" borderId="7" xfId="0" applyFont="1" applyFill="1" applyBorder="1" applyAlignment="1">
      <alignment horizontal="center"/>
    </xf>
    <xf numFmtId="0" fontId="6" fillId="18" borderId="8" xfId="0" applyFont="1" applyFill="1" applyBorder="1" applyAlignment="1">
      <alignment horizontal="center"/>
    </xf>
    <xf numFmtId="0" fontId="40" fillId="21" borderId="27" xfId="0" applyFont="1" applyFill="1" applyBorder="1" applyAlignment="1" applyProtection="1">
      <alignment horizontal="center" vertical="center"/>
      <protection locked="0"/>
    </xf>
    <xf numFmtId="0" fontId="40" fillId="21" borderId="29" xfId="0" applyFont="1" applyFill="1" applyBorder="1" applyAlignment="1" applyProtection="1">
      <alignment horizontal="center" vertical="center"/>
      <protection locked="0"/>
    </xf>
    <xf numFmtId="0" fontId="35" fillId="0" borderId="9" xfId="0" applyFont="1" applyBorder="1" applyAlignment="1">
      <alignment horizontal="center" vertical="top"/>
    </xf>
    <xf numFmtId="0" fontId="74" fillId="16" borderId="0" xfId="0" applyFont="1" applyFill="1" applyAlignment="1" applyProtection="1">
      <alignment horizontal="center" wrapText="1"/>
    </xf>
    <xf numFmtId="0" fontId="37" fillId="21" borderId="27" xfId="0" applyFont="1" applyFill="1" applyBorder="1" applyAlignment="1" applyProtection="1">
      <alignment horizontal="left" vertical="center" wrapText="1"/>
    </xf>
    <xf numFmtId="0" fontId="41" fillId="13" borderId="29" xfId="0" applyFont="1" applyFill="1" applyBorder="1" applyAlignment="1" applyProtection="1">
      <alignment horizontal="center" vertical="center" wrapText="1"/>
    </xf>
    <xf numFmtId="0" fontId="41" fillId="13" borderId="6" xfId="0" applyFont="1" applyFill="1" applyBorder="1" applyAlignment="1" applyProtection="1">
      <alignment horizontal="center" vertical="center" wrapText="1"/>
    </xf>
    <xf numFmtId="164" fontId="24" fillId="23" borderId="1" xfId="0" applyNumberFormat="1" applyFont="1" applyFill="1" applyBorder="1" applyAlignment="1" applyProtection="1">
      <alignment horizontal="left" vertical="center" shrinkToFit="1"/>
    </xf>
    <xf numFmtId="14" fontId="24" fillId="12" borderId="6" xfId="0" applyNumberFormat="1" applyFont="1" applyFill="1" applyBorder="1" applyAlignment="1" applyProtection="1">
      <alignment horizontal="center" vertical="center" wrapText="1"/>
    </xf>
    <xf numFmtId="0" fontId="57" fillId="12" borderId="3" xfId="0" applyFont="1" applyFill="1" applyBorder="1" applyAlignment="1" applyProtection="1">
      <alignment horizontal="center" vertical="center" shrinkToFit="1"/>
    </xf>
    <xf numFmtId="0" fontId="57" fillId="12" borderId="20" xfId="0" applyFont="1" applyFill="1" applyBorder="1" applyAlignment="1" applyProtection="1">
      <alignment horizontal="center" vertical="center" shrinkToFit="1"/>
    </xf>
    <xf numFmtId="0" fontId="57" fillId="12" borderId="21" xfId="0" applyFont="1" applyFill="1" applyBorder="1" applyAlignment="1" applyProtection="1">
      <alignment horizontal="center" vertical="center" shrinkToFit="1"/>
    </xf>
    <xf numFmtId="14" fontId="27" fillId="12" borderId="3" xfId="0" quotePrefix="1" applyNumberFormat="1" applyFont="1" applyFill="1" applyBorder="1" applyAlignment="1" applyProtection="1">
      <alignment horizontal="center" vertical="center" shrinkToFit="1"/>
    </xf>
    <xf numFmtId="14" fontId="27" fillId="12" borderId="21" xfId="0" applyNumberFormat="1" applyFont="1" applyFill="1" applyBorder="1" applyAlignment="1" applyProtection="1">
      <alignment horizontal="center" vertical="center" shrinkToFit="1"/>
    </xf>
    <xf numFmtId="0" fontId="6" fillId="30" borderId="1" xfId="0" applyFont="1" applyFill="1" applyBorder="1" applyAlignment="1" applyProtection="1">
      <alignment horizontal="center" vertical="center" wrapText="1"/>
    </xf>
    <xf numFmtId="0" fontId="14" fillId="23" borderId="1" xfId="0" applyFont="1" applyFill="1" applyBorder="1" applyAlignment="1" applyProtection="1">
      <alignment horizontal="center" vertical="center" wrapText="1" shrinkToFit="1"/>
    </xf>
    <xf numFmtId="0" fontId="9" fillId="23" borderId="1" xfId="0" applyFont="1" applyFill="1" applyBorder="1" applyAlignment="1" applyProtection="1">
      <alignment horizontal="center" vertical="center" wrapText="1"/>
    </xf>
    <xf numFmtId="0" fontId="21" fillId="4" borderId="3" xfId="0" applyNumberFormat="1" applyFont="1" applyFill="1" applyBorder="1" applyAlignment="1" applyProtection="1">
      <alignment horizontal="center" vertical="center" shrinkToFit="1"/>
    </xf>
    <xf numFmtId="0" fontId="21" fillId="4" borderId="20" xfId="0" applyNumberFormat="1" applyFont="1" applyFill="1" applyBorder="1" applyAlignment="1" applyProtection="1">
      <alignment horizontal="center" vertical="center" shrinkToFit="1"/>
    </xf>
    <xf numFmtId="0" fontId="21" fillId="4" borderId="21" xfId="0" applyNumberFormat="1" applyFont="1" applyFill="1" applyBorder="1" applyAlignment="1" applyProtection="1">
      <alignment horizontal="center" vertical="center" shrinkToFit="1"/>
    </xf>
    <xf numFmtId="0" fontId="21" fillId="2" borderId="1" xfId="0" applyNumberFormat="1" applyFont="1" applyFill="1" applyBorder="1" applyAlignment="1" applyProtection="1">
      <alignment horizontal="center" vertical="center" shrinkToFi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5" fillId="2" borderId="2" xfId="0" applyNumberFormat="1" applyFont="1" applyFill="1" applyBorder="1" applyAlignment="1" applyProtection="1">
      <alignment horizontal="center" vertical="center" wrapText="1"/>
    </xf>
    <xf numFmtId="2" fontId="45" fillId="2" borderId="1" xfId="0" applyNumberFormat="1" applyFont="1" applyFill="1" applyBorder="1" applyAlignment="1" applyProtection="1">
      <alignment horizontal="center" vertical="center" wrapText="1"/>
    </xf>
    <xf numFmtId="2" fontId="45" fillId="2" borderId="2" xfId="0" applyNumberFormat="1" applyFont="1" applyFill="1" applyBorder="1" applyAlignment="1" applyProtection="1">
      <alignment horizontal="center" vertical="center" wrapText="1"/>
    </xf>
    <xf numFmtId="2" fontId="22" fillId="2" borderId="1" xfId="0" applyNumberFormat="1" applyFont="1" applyFill="1" applyBorder="1" applyAlignment="1" applyProtection="1">
      <alignment horizontal="center" vertical="center" wrapText="1"/>
    </xf>
    <xf numFmtId="2" fontId="22" fillId="2" borderId="2" xfId="0" applyNumberFormat="1" applyFont="1" applyFill="1" applyBorder="1" applyAlignment="1" applyProtection="1">
      <alignment horizontal="center" vertical="center" wrapText="1"/>
    </xf>
    <xf numFmtId="2" fontId="21" fillId="4" borderId="6" xfId="0" applyNumberFormat="1" applyFont="1" applyFill="1" applyBorder="1" applyAlignment="1" applyProtection="1">
      <alignment horizontal="center" vertical="center" wrapText="1"/>
    </xf>
    <xf numFmtId="2" fontId="45" fillId="12" borderId="6" xfId="0" applyNumberFormat="1" applyFont="1" applyFill="1" applyBorder="1" applyAlignment="1" applyProtection="1">
      <alignment horizontal="center" textRotation="90" wrapText="1"/>
    </xf>
    <xf numFmtId="2" fontId="21" fillId="12" borderId="6" xfId="0" applyNumberFormat="1" applyFont="1" applyFill="1" applyBorder="1" applyAlignment="1" applyProtection="1">
      <alignment horizontal="center" textRotation="90" wrapText="1"/>
    </xf>
    <xf numFmtId="0" fontId="60" fillId="2" borderId="1" xfId="0" applyNumberFormat="1" applyFont="1" applyFill="1" applyBorder="1" applyAlignment="1" applyProtection="1">
      <alignment horizontal="center" vertical="center" wrapText="1"/>
    </xf>
    <xf numFmtId="0" fontId="18" fillId="23" borderId="6" xfId="0" applyFont="1" applyFill="1" applyBorder="1" applyAlignment="1">
      <alignment horizontal="center" vertical="center" wrapText="1"/>
    </xf>
    <xf numFmtId="0" fontId="18" fillId="23" borderId="26" xfId="0" applyNumberFormat="1" applyFont="1" applyFill="1" applyBorder="1" applyAlignment="1" applyProtection="1">
      <alignment horizontal="center" vertical="center" wrapText="1"/>
    </xf>
    <xf numFmtId="2" fontId="18" fillId="23" borderId="26" xfId="0" applyNumberFormat="1" applyFont="1" applyFill="1" applyBorder="1" applyAlignment="1" applyProtection="1">
      <alignment horizontal="center" vertical="center" wrapText="1"/>
    </xf>
    <xf numFmtId="2" fontId="18" fillId="23" borderId="8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wrapText="1"/>
    </xf>
    <xf numFmtId="0" fontId="48" fillId="2" borderId="0" xfId="0" applyNumberFormat="1" applyFont="1" applyFill="1" applyBorder="1" applyAlignment="1" applyProtection="1">
      <alignment horizontal="center" wrapText="1"/>
    </xf>
    <xf numFmtId="0" fontId="79" fillId="2" borderId="0" xfId="0" applyNumberFormat="1" applyFont="1" applyFill="1" applyBorder="1" applyAlignment="1" applyProtection="1">
      <alignment horizontal="center" wrapText="1"/>
    </xf>
    <xf numFmtId="0" fontId="46" fillId="2" borderId="0" xfId="0" applyNumberFormat="1" applyFont="1" applyFill="1" applyBorder="1" applyAlignment="1" applyProtection="1">
      <alignment horizontal="center" wrapText="1"/>
    </xf>
    <xf numFmtId="0" fontId="48" fillId="23" borderId="7" xfId="0" applyNumberFormat="1" applyFont="1" applyFill="1" applyBorder="1" applyAlignment="1" applyProtection="1">
      <alignment horizontal="center" vertical="center" wrapText="1"/>
    </xf>
    <xf numFmtId="0" fontId="48" fillId="23" borderId="26" xfId="0" applyNumberFormat="1" applyFont="1" applyFill="1" applyBorder="1" applyAlignment="1" applyProtection="1">
      <alignment horizontal="center" vertical="center" wrapText="1"/>
    </xf>
    <xf numFmtId="0" fontId="48" fillId="23" borderId="8" xfId="0" applyNumberFormat="1" applyFont="1" applyFill="1" applyBorder="1" applyAlignment="1" applyProtection="1">
      <alignment horizontal="center" vertical="center" wrapText="1"/>
    </xf>
    <xf numFmtId="0" fontId="28" fillId="23" borderId="6" xfId="0" applyNumberFormat="1" applyFont="1" applyFill="1" applyBorder="1" applyAlignment="1" applyProtection="1">
      <alignment horizontal="center" vertical="center" wrapText="1"/>
    </xf>
    <xf numFmtId="0" fontId="18" fillId="23" borderId="26" xfId="0" applyNumberFormat="1" applyFont="1" applyFill="1" applyBorder="1" applyAlignment="1" applyProtection="1">
      <alignment horizontal="center" wrapText="1"/>
    </xf>
    <xf numFmtId="0" fontId="0" fillId="23" borderId="8" xfId="0" applyFont="1" applyFill="1" applyBorder="1" applyProtection="1"/>
    <xf numFmtId="0" fontId="46" fillId="23" borderId="6" xfId="0" applyNumberFormat="1" applyFont="1" applyFill="1" applyBorder="1" applyAlignment="1" applyProtection="1">
      <alignment horizontal="center" vertical="center" wrapText="1"/>
    </xf>
    <xf numFmtId="0" fontId="15" fillId="2" borderId="24" xfId="0" applyNumberFormat="1" applyFont="1" applyFill="1" applyBorder="1" applyAlignment="1" applyProtection="1">
      <alignment wrapText="1"/>
    </xf>
    <xf numFmtId="0" fontId="15" fillId="2" borderId="0" xfId="0" applyNumberFormat="1" applyFont="1" applyFill="1" applyBorder="1" applyAlignment="1" applyProtection="1">
      <alignment wrapText="1"/>
    </xf>
    <xf numFmtId="0" fontId="25" fillId="7" borderId="24" xfId="0" applyFont="1" applyFill="1" applyBorder="1" applyAlignment="1" applyProtection="1">
      <alignment horizontal="center" vertical="center" wrapText="1" shrinkToFit="1"/>
    </xf>
    <xf numFmtId="0" fontId="25" fillId="7" borderId="0" xfId="0" applyFont="1" applyFill="1" applyBorder="1" applyAlignment="1" applyProtection="1">
      <alignment horizontal="center" vertical="center" wrapText="1" shrinkToFit="1"/>
    </xf>
    <xf numFmtId="0" fontId="25" fillId="7" borderId="25" xfId="0" applyFont="1" applyFill="1" applyBorder="1" applyAlignment="1" applyProtection="1">
      <alignment horizontal="center" vertical="center" wrapText="1" shrinkToFit="1"/>
    </xf>
    <xf numFmtId="0" fontId="25" fillId="7" borderId="10" xfId="0" applyFont="1" applyFill="1" applyBorder="1" applyAlignment="1" applyProtection="1">
      <alignment horizontal="center" vertical="center" wrapText="1" shrinkToFit="1"/>
    </xf>
    <xf numFmtId="0" fontId="25" fillId="7" borderId="14" xfId="0" applyFont="1" applyFill="1" applyBorder="1" applyAlignment="1" applyProtection="1">
      <alignment horizontal="center" vertical="center" wrapText="1" shrinkToFit="1"/>
    </xf>
    <xf numFmtId="0" fontId="25" fillId="7" borderId="11" xfId="0" applyFont="1" applyFill="1" applyBorder="1" applyAlignment="1" applyProtection="1">
      <alignment horizontal="center" vertical="center" wrapText="1" shrinkToFit="1"/>
    </xf>
    <xf numFmtId="0" fontId="32" fillId="21" borderId="34" xfId="0" applyFont="1" applyFill="1" applyBorder="1" applyAlignment="1" applyProtection="1">
      <alignment horizontal="center" vertical="center" textRotation="90" wrapText="1"/>
      <protection hidden="1"/>
    </xf>
    <xf numFmtId="0" fontId="32" fillId="21" borderId="35" xfId="0" applyFont="1" applyFill="1" applyBorder="1" applyAlignment="1" applyProtection="1">
      <alignment horizontal="center" vertical="center" textRotation="90" wrapText="1"/>
      <protection hidden="1"/>
    </xf>
    <xf numFmtId="0" fontId="32" fillId="21" borderId="36" xfId="0" applyFont="1" applyFill="1" applyBorder="1" applyAlignment="1" applyProtection="1">
      <alignment horizontal="center" vertical="center" textRotation="90" wrapText="1"/>
      <protection hidden="1"/>
    </xf>
    <xf numFmtId="0" fontId="1" fillId="12" borderId="33" xfId="0" applyFont="1" applyFill="1" applyBorder="1" applyAlignment="1" applyProtection="1">
      <alignment horizontal="center"/>
      <protection hidden="1"/>
    </xf>
    <xf numFmtId="0" fontId="1" fillId="12" borderId="30" xfId="0" applyFont="1" applyFill="1" applyBorder="1" applyAlignment="1" applyProtection="1">
      <alignment horizontal="center"/>
      <protection hidden="1"/>
    </xf>
    <xf numFmtId="49" fontId="1" fillId="12" borderId="7" xfId="0" applyNumberFormat="1" applyFont="1" applyFill="1" applyBorder="1" applyAlignment="1" applyProtection="1">
      <alignment horizontal="center"/>
      <protection hidden="1"/>
    </xf>
    <xf numFmtId="49" fontId="1" fillId="12" borderId="8" xfId="0" applyNumberFormat="1" applyFont="1" applyFill="1" applyBorder="1" applyAlignment="1" applyProtection="1">
      <alignment horizontal="center"/>
      <protection hidden="1"/>
    </xf>
    <xf numFmtId="0" fontId="1" fillId="12" borderId="7" xfId="0" applyFont="1" applyFill="1" applyBorder="1" applyAlignment="1" applyProtection="1">
      <alignment horizontal="center"/>
      <protection hidden="1"/>
    </xf>
    <xf numFmtId="0" fontId="1" fillId="12" borderId="8" xfId="0" applyFont="1" applyFill="1" applyBorder="1" applyAlignment="1" applyProtection="1">
      <alignment horizontal="center"/>
      <protection hidden="1"/>
    </xf>
    <xf numFmtId="2" fontId="15" fillId="2" borderId="24" xfId="0" applyNumberFormat="1" applyFont="1" applyFill="1" applyBorder="1" applyAlignment="1" applyProtection="1">
      <alignment wrapText="1"/>
    </xf>
    <xf numFmtId="2" fontId="15" fillId="2" borderId="0" xfId="0" applyNumberFormat="1" applyFont="1" applyFill="1" applyBorder="1" applyAlignment="1" applyProtection="1">
      <alignment wrapText="1"/>
    </xf>
    <xf numFmtId="0" fontId="18" fillId="7" borderId="12" xfId="0" applyNumberFormat="1" applyFont="1" applyFill="1" applyBorder="1" applyAlignment="1" applyProtection="1">
      <alignment horizontal="center" wrapText="1"/>
    </xf>
    <xf numFmtId="0" fontId="18" fillId="7" borderId="9" xfId="0" applyNumberFormat="1" applyFont="1" applyFill="1" applyBorder="1" applyAlignment="1" applyProtection="1">
      <alignment horizontal="center" wrapText="1"/>
    </xf>
    <xf numFmtId="0" fontId="18" fillId="7" borderId="13" xfId="0" applyNumberFormat="1" applyFont="1" applyFill="1" applyBorder="1" applyAlignment="1" applyProtection="1">
      <alignment horizontal="center" wrapText="1"/>
    </xf>
    <xf numFmtId="14" fontId="1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25" xfId="0" applyNumberFormat="1" applyFont="1" applyFill="1" applyBorder="1" applyAlignment="1" applyProtection="1">
      <alignment horizontal="center" vertical="center" wrapText="1"/>
      <protection locked="0"/>
    </xf>
    <xf numFmtId="0" fontId="46" fillId="23" borderId="7" xfId="0" applyNumberFormat="1" applyFont="1" applyFill="1" applyBorder="1" applyAlignment="1" applyProtection="1">
      <alignment horizontal="center" wrapText="1"/>
    </xf>
    <xf numFmtId="0" fontId="46" fillId="23" borderId="26" xfId="0" applyNumberFormat="1" applyFont="1" applyFill="1" applyBorder="1" applyAlignment="1" applyProtection="1">
      <alignment horizontal="center" wrapText="1"/>
    </xf>
    <xf numFmtId="0" fontId="47" fillId="23" borderId="26" xfId="0" applyNumberFormat="1" applyFont="1" applyFill="1" applyBorder="1" applyAlignment="1" applyProtection="1">
      <alignment horizontal="center" wrapText="1"/>
    </xf>
    <xf numFmtId="0" fontId="47" fillId="23" borderId="8" xfId="0" applyNumberFormat="1" applyFont="1" applyFill="1" applyBorder="1" applyAlignment="1" applyProtection="1">
      <alignment horizontal="center" wrapText="1"/>
    </xf>
    <xf numFmtId="2" fontId="47" fillId="23" borderId="8" xfId="0" applyNumberFormat="1" applyFont="1" applyFill="1" applyBorder="1" applyAlignment="1" applyProtection="1">
      <alignment horizontal="center" wrapText="1"/>
    </xf>
    <xf numFmtId="2" fontId="47" fillId="23" borderId="6" xfId="0" applyNumberFormat="1" applyFont="1" applyFill="1" applyBorder="1" applyAlignment="1" applyProtection="1">
      <alignment horizontal="center" wrapText="1"/>
    </xf>
    <xf numFmtId="0" fontId="25" fillId="7" borderId="24" xfId="0" applyFont="1" applyFill="1" applyBorder="1" applyAlignment="1" applyProtection="1">
      <alignment horizontal="center" vertical="center" shrinkToFit="1"/>
    </xf>
    <xf numFmtId="0" fontId="25" fillId="7" borderId="0" xfId="0" applyFont="1" applyFill="1" applyBorder="1" applyAlignment="1" applyProtection="1">
      <alignment horizontal="center" vertical="center" shrinkToFit="1"/>
    </xf>
    <xf numFmtId="0" fontId="25" fillId="7" borderId="25" xfId="0" applyFont="1" applyFill="1" applyBorder="1" applyAlignment="1" applyProtection="1">
      <alignment horizontal="center" vertical="center" shrinkToFit="1"/>
    </xf>
    <xf numFmtId="0" fontId="1" fillId="12" borderId="32" xfId="0" applyFont="1" applyFill="1" applyBorder="1" applyAlignment="1" applyProtection="1">
      <alignment horizontal="center"/>
      <protection hidden="1"/>
    </xf>
    <xf numFmtId="0" fontId="1" fillId="12" borderId="31" xfId="0" applyFont="1" applyFill="1" applyBorder="1" applyAlignment="1" applyProtection="1">
      <alignment horizontal="center"/>
      <protection hidden="1"/>
    </xf>
    <xf numFmtId="0" fontId="83" fillId="14" borderId="10" xfId="0" applyFont="1" applyFill="1" applyBorder="1" applyAlignment="1" applyProtection="1">
      <alignment horizontal="center" vertical="center"/>
    </xf>
    <xf numFmtId="0" fontId="83" fillId="14" borderId="14" xfId="0" applyFont="1" applyFill="1" applyBorder="1" applyAlignment="1" applyProtection="1">
      <alignment horizontal="center" vertical="center"/>
    </xf>
    <xf numFmtId="0" fontId="83" fillId="14" borderId="11" xfId="0" applyFont="1" applyFill="1" applyBorder="1" applyAlignment="1" applyProtection="1">
      <alignment horizontal="center" vertical="center"/>
    </xf>
    <xf numFmtId="0" fontId="81" fillId="35" borderId="0" xfId="0" applyFont="1" applyFill="1" applyBorder="1" applyAlignment="1" applyProtection="1">
      <alignment horizontal="center" vertical="center" wrapText="1" shrinkToFit="1"/>
    </xf>
    <xf numFmtId="0" fontId="81" fillId="35" borderId="0" xfId="0" applyFont="1" applyFill="1" applyBorder="1" applyAlignment="1" applyProtection="1">
      <alignment horizontal="center" vertical="center" shrinkToFit="1"/>
    </xf>
    <xf numFmtId="0" fontId="81" fillId="35" borderId="0" xfId="0" applyFont="1" applyFill="1" applyBorder="1" applyAlignment="1" applyProtection="1">
      <alignment horizontal="center" vertical="center" wrapText="1"/>
    </xf>
    <xf numFmtId="1" fontId="84" fillId="15" borderId="7" xfId="0" applyNumberFormat="1" applyFont="1" applyFill="1" applyBorder="1" applyAlignment="1" applyProtection="1">
      <alignment horizontal="center" vertical="center"/>
    </xf>
    <xf numFmtId="1" fontId="84" fillId="15" borderId="26" xfId="0" applyNumberFormat="1" applyFont="1" applyFill="1" applyBorder="1" applyAlignment="1" applyProtection="1">
      <alignment horizontal="center" vertical="center"/>
    </xf>
    <xf numFmtId="1" fontId="84" fillId="15" borderId="8" xfId="0" applyNumberFormat="1" applyFont="1" applyFill="1" applyBorder="1" applyAlignment="1" applyProtection="1">
      <alignment horizontal="center" vertical="center"/>
    </xf>
    <xf numFmtId="0" fontId="80" fillId="35" borderId="0" xfId="0" applyNumberFormat="1" applyFont="1" applyFill="1" applyBorder="1" applyAlignment="1" applyProtection="1">
      <alignment horizontal="center" wrapText="1"/>
    </xf>
    <xf numFmtId="14" fontId="82" fillId="35" borderId="0" xfId="0" applyNumberFormat="1" applyFont="1" applyFill="1" applyBorder="1" applyAlignment="1" applyProtection="1">
      <alignment horizontal="center" vertical="center" wrapText="1"/>
    </xf>
    <xf numFmtId="0" fontId="82" fillId="35" borderId="0" xfId="0" applyNumberFormat="1" applyFont="1" applyFill="1" applyBorder="1" applyAlignment="1" applyProtection="1">
      <alignment horizontal="center" vertical="center" wrapText="1"/>
      <protection locked="0"/>
    </xf>
    <xf numFmtId="0" fontId="64" fillId="35" borderId="0" xfId="0" applyFont="1" applyFill="1" applyBorder="1" applyAlignment="1" applyProtection="1">
      <alignment horizontal="center" vertical="center" shrinkToFit="1"/>
    </xf>
    <xf numFmtId="0" fontId="11" fillId="14" borderId="10" xfId="0" applyFont="1" applyFill="1" applyBorder="1" applyAlignment="1">
      <alignment horizontal="center" vertical="center"/>
    </xf>
    <xf numFmtId="0" fontId="11" fillId="14" borderId="14" xfId="0" applyFont="1" applyFill="1" applyBorder="1" applyAlignment="1">
      <alignment horizontal="center" vertical="center"/>
    </xf>
    <xf numFmtId="0" fontId="11" fillId="14" borderId="11" xfId="0" applyFont="1" applyFill="1" applyBorder="1" applyAlignment="1">
      <alignment horizontal="center" vertical="center"/>
    </xf>
    <xf numFmtId="1" fontId="19" fillId="15" borderId="7" xfId="0" applyNumberFormat="1" applyFont="1" applyFill="1" applyBorder="1" applyAlignment="1">
      <alignment horizontal="center" vertical="center"/>
    </xf>
    <xf numFmtId="1" fontId="19" fillId="15" borderId="26" xfId="0" applyNumberFormat="1" applyFont="1" applyFill="1" applyBorder="1" applyAlignment="1">
      <alignment horizontal="center" vertical="center"/>
    </xf>
    <xf numFmtId="1" fontId="19" fillId="15" borderId="8" xfId="0" applyNumberFormat="1" applyFont="1" applyFill="1" applyBorder="1" applyAlignment="1">
      <alignment horizontal="center" vertical="center"/>
    </xf>
    <xf numFmtId="0" fontId="81" fillId="7" borderId="24" xfId="0" applyFont="1" applyFill="1" applyBorder="1" applyAlignment="1">
      <alignment horizontal="center" vertical="center" wrapText="1" shrinkToFit="1"/>
    </xf>
    <xf numFmtId="0" fontId="81" fillId="7" borderId="0" xfId="0" applyFont="1" applyFill="1" applyAlignment="1">
      <alignment horizontal="center" vertical="center" wrapText="1" shrinkToFit="1"/>
    </xf>
    <xf numFmtId="0" fontId="81" fillId="7" borderId="25" xfId="0" applyFont="1" applyFill="1" applyBorder="1" applyAlignment="1">
      <alignment horizontal="center" vertical="center" wrapText="1" shrinkToFit="1"/>
    </xf>
    <xf numFmtId="0" fontId="81" fillId="7" borderId="10" xfId="0" applyFont="1" applyFill="1" applyBorder="1" applyAlignment="1">
      <alignment horizontal="center" vertical="center" wrapText="1" shrinkToFit="1"/>
    </xf>
    <xf numFmtId="0" fontId="81" fillId="7" borderId="14" xfId="0" applyFont="1" applyFill="1" applyBorder="1" applyAlignment="1">
      <alignment horizontal="center" vertical="center" wrapText="1" shrinkToFit="1"/>
    </xf>
    <xf numFmtId="0" fontId="81" fillId="7" borderId="11" xfId="0" applyFont="1" applyFill="1" applyBorder="1" applyAlignment="1">
      <alignment horizontal="center" vertical="center" wrapText="1" shrinkToFit="1"/>
    </xf>
    <xf numFmtId="0" fontId="81" fillId="7" borderId="24" xfId="0" applyFont="1" applyFill="1" applyBorder="1" applyAlignment="1">
      <alignment horizontal="center" vertical="center" shrinkToFit="1"/>
    </xf>
    <xf numFmtId="0" fontId="81" fillId="7" borderId="0" xfId="0" applyFont="1" applyFill="1" applyAlignment="1">
      <alignment horizontal="center" vertical="center" shrinkToFit="1"/>
    </xf>
    <xf numFmtId="0" fontId="81" fillId="7" borderId="25" xfId="0" applyFont="1" applyFill="1" applyBorder="1" applyAlignment="1">
      <alignment horizontal="center" vertical="center" shrinkToFit="1"/>
    </xf>
    <xf numFmtId="0" fontId="81" fillId="7" borderId="10" xfId="0" applyFont="1" applyFill="1" applyBorder="1" applyAlignment="1">
      <alignment horizontal="center" vertical="center" shrinkToFit="1"/>
    </xf>
    <xf numFmtId="0" fontId="81" fillId="7" borderId="14" xfId="0" applyFont="1" applyFill="1" applyBorder="1" applyAlignment="1">
      <alignment horizontal="center" vertical="center" shrinkToFit="1"/>
    </xf>
    <xf numFmtId="0" fontId="81" fillId="7" borderId="11" xfId="0" applyFont="1" applyFill="1" applyBorder="1" applyAlignment="1">
      <alignment horizontal="center" vertical="center" shrinkToFit="1"/>
    </xf>
    <xf numFmtId="0" fontId="80" fillId="7" borderId="12" xfId="0" applyFont="1" applyFill="1" applyBorder="1" applyAlignment="1">
      <alignment horizontal="center" wrapText="1"/>
    </xf>
    <xf numFmtId="0" fontId="80" fillId="7" borderId="9" xfId="0" applyFont="1" applyFill="1" applyBorder="1" applyAlignment="1">
      <alignment horizontal="center" wrapText="1"/>
    </xf>
    <xf numFmtId="0" fontId="80" fillId="7" borderId="13" xfId="0" applyFont="1" applyFill="1" applyBorder="1" applyAlignment="1">
      <alignment horizontal="center" wrapText="1"/>
    </xf>
    <xf numFmtId="14" fontId="82" fillId="7" borderId="24" xfId="0" applyNumberFormat="1" applyFont="1" applyFill="1" applyBorder="1" applyAlignment="1">
      <alignment horizontal="center" vertical="center" wrapText="1"/>
    </xf>
    <xf numFmtId="14" fontId="82" fillId="7" borderId="0" xfId="0" applyNumberFormat="1" applyFont="1" applyFill="1" applyAlignment="1">
      <alignment horizontal="center" vertical="center" wrapText="1"/>
    </xf>
    <xf numFmtId="14" fontId="82" fillId="7" borderId="25" xfId="0" applyNumberFormat="1" applyFont="1" applyFill="1" applyBorder="1" applyAlignment="1">
      <alignment horizontal="center" vertical="center" wrapText="1"/>
    </xf>
    <xf numFmtId="0" fontId="82" fillId="7" borderId="24" xfId="0" applyFont="1" applyFill="1" applyBorder="1" applyAlignment="1" applyProtection="1">
      <alignment horizontal="center" vertical="center" wrapText="1"/>
      <protection locked="0"/>
    </xf>
    <xf numFmtId="0" fontId="82" fillId="7" borderId="0" xfId="0" applyFont="1" applyFill="1" applyAlignment="1" applyProtection="1">
      <alignment horizontal="center" vertical="center" wrapText="1"/>
      <protection locked="0"/>
    </xf>
    <xf numFmtId="0" fontId="82" fillId="7" borderId="25" xfId="0" applyFont="1" applyFill="1" applyBorder="1" applyAlignment="1" applyProtection="1">
      <alignment horizontal="center" vertical="center" wrapText="1"/>
      <protection locked="0"/>
    </xf>
    <xf numFmtId="0" fontId="64" fillId="7" borderId="24" xfId="0" applyFont="1" applyFill="1" applyBorder="1" applyAlignment="1">
      <alignment horizontal="center" vertical="center" shrinkToFit="1"/>
    </xf>
    <xf numFmtId="0" fontId="64" fillId="7" borderId="0" xfId="0" applyFont="1" applyFill="1" applyAlignment="1">
      <alignment horizontal="center" vertical="center" shrinkToFit="1"/>
    </xf>
    <xf numFmtId="0" fontId="64" fillId="7" borderId="25" xfId="0" applyFont="1" applyFill="1" applyBorder="1" applyAlignment="1">
      <alignment horizontal="center" vertical="center" shrinkToFit="1"/>
    </xf>
    <xf numFmtId="0" fontId="46" fillId="2" borderId="7" xfId="0" applyFont="1" applyFill="1" applyBorder="1" applyAlignment="1">
      <alignment horizontal="center" vertical="center" wrapText="1"/>
    </xf>
    <xf numFmtId="0" fontId="46" fillId="2" borderId="26" xfId="0" applyFont="1" applyFill="1" applyBorder="1" applyAlignment="1">
      <alignment horizontal="center" vertical="center" wrapText="1"/>
    </xf>
    <xf numFmtId="0" fontId="46" fillId="2" borderId="8" xfId="0" applyFont="1" applyFill="1" applyBorder="1" applyAlignment="1">
      <alignment horizontal="center" vertical="center" wrapText="1"/>
    </xf>
    <xf numFmtId="2" fontId="15" fillId="2" borderId="24" xfId="0" applyNumberFormat="1" applyFont="1" applyFill="1" applyBorder="1" applyAlignment="1">
      <alignment wrapText="1"/>
    </xf>
    <xf numFmtId="2" fontId="15" fillId="2" borderId="0" xfId="0" applyNumberFormat="1" applyFont="1" applyFill="1" applyAlignment="1">
      <alignment wrapText="1"/>
    </xf>
    <xf numFmtId="0" fontId="46" fillId="2" borderId="7" xfId="0" applyFont="1" applyFill="1" applyBorder="1" applyAlignment="1">
      <alignment horizontal="center" wrapText="1"/>
    </xf>
    <xf numFmtId="0" fontId="46" fillId="2" borderId="26" xfId="0" applyFont="1" applyFill="1" applyBorder="1" applyAlignment="1">
      <alignment horizontal="center" wrapText="1"/>
    </xf>
    <xf numFmtId="0" fontId="46" fillId="2" borderId="8" xfId="0" applyFont="1" applyFill="1" applyBorder="1" applyAlignment="1">
      <alignment horizontal="center" wrapText="1"/>
    </xf>
    <xf numFmtId="0" fontId="49" fillId="2" borderId="26" xfId="0" applyFont="1" applyFill="1" applyBorder="1" applyAlignment="1">
      <alignment horizontal="center" wrapText="1"/>
    </xf>
    <xf numFmtId="0" fontId="49" fillId="2" borderId="8" xfId="0" applyFont="1" applyFill="1" applyBorder="1" applyAlignment="1">
      <alignment horizontal="center" wrapText="1"/>
    </xf>
    <xf numFmtId="2" fontId="49" fillId="2" borderId="26" xfId="0" applyNumberFormat="1" applyFont="1" applyFill="1" applyBorder="1" applyAlignment="1">
      <alignment horizontal="center" wrapText="1"/>
    </xf>
    <xf numFmtId="2" fontId="49" fillId="2" borderId="8" xfId="0" applyNumberFormat="1" applyFont="1" applyFill="1" applyBorder="1" applyAlignment="1">
      <alignment horizontal="center" wrapText="1"/>
    </xf>
    <xf numFmtId="0" fontId="32" fillId="13" borderId="34" xfId="0" applyFont="1" applyFill="1" applyBorder="1" applyAlignment="1" applyProtection="1">
      <alignment horizontal="center" vertical="center" textRotation="90" wrapText="1"/>
      <protection hidden="1"/>
    </xf>
    <xf numFmtId="0" fontId="32" fillId="13" borderId="35" xfId="0" applyFont="1" applyFill="1" applyBorder="1" applyAlignment="1" applyProtection="1">
      <alignment horizontal="center" vertical="center" textRotation="90" wrapText="1"/>
      <protection hidden="1"/>
    </xf>
    <xf numFmtId="0" fontId="32" fillId="13" borderId="36" xfId="0" applyFont="1" applyFill="1" applyBorder="1" applyAlignment="1" applyProtection="1">
      <alignment horizontal="center" vertical="center" textRotation="90" wrapText="1"/>
      <protection hidden="1"/>
    </xf>
    <xf numFmtId="0" fontId="33" fillId="17" borderId="33" xfId="0" applyFont="1" applyFill="1" applyBorder="1" applyAlignment="1" applyProtection="1">
      <alignment horizontal="center"/>
      <protection hidden="1"/>
    </xf>
    <xf numFmtId="0" fontId="33" fillId="17" borderId="30" xfId="0" applyFont="1" applyFill="1" applyBorder="1" applyAlignment="1" applyProtection="1">
      <alignment horizontal="center"/>
      <protection hidden="1"/>
    </xf>
    <xf numFmtId="49" fontId="33" fillId="17" borderId="7" xfId="0" applyNumberFormat="1" applyFont="1" applyFill="1" applyBorder="1" applyAlignment="1" applyProtection="1">
      <alignment horizontal="center"/>
      <protection hidden="1"/>
    </xf>
    <xf numFmtId="49" fontId="33" fillId="17" borderId="8" xfId="0" applyNumberFormat="1" applyFont="1" applyFill="1" applyBorder="1" applyAlignment="1" applyProtection="1">
      <alignment horizontal="center"/>
      <protection hidden="1"/>
    </xf>
    <xf numFmtId="0" fontId="33" fillId="17" borderId="7" xfId="0" applyFont="1" applyFill="1" applyBorder="1" applyAlignment="1" applyProtection="1">
      <alignment horizontal="center"/>
      <protection hidden="1"/>
    </xf>
    <xf numFmtId="0" fontId="33" fillId="17" borderId="8" xfId="0" applyFont="1" applyFill="1" applyBorder="1" applyAlignment="1" applyProtection="1">
      <alignment horizontal="center"/>
      <protection hidden="1"/>
    </xf>
    <xf numFmtId="0" fontId="33" fillId="17" borderId="32" xfId="0" applyFont="1" applyFill="1" applyBorder="1" applyAlignment="1" applyProtection="1">
      <alignment horizontal="center"/>
      <protection hidden="1"/>
    </xf>
    <xf numFmtId="0" fontId="33" fillId="17" borderId="31" xfId="0" applyFont="1" applyFill="1" applyBorder="1" applyAlignment="1" applyProtection="1">
      <alignment horizontal="center"/>
      <protection hidden="1"/>
    </xf>
    <xf numFmtId="0" fontId="49" fillId="2" borderId="26" xfId="0" applyFont="1" applyFill="1" applyBorder="1" applyAlignment="1">
      <alignment horizontal="center" vertical="center" wrapText="1"/>
    </xf>
    <xf numFmtId="0" fontId="49" fillId="2" borderId="8" xfId="0" applyFont="1" applyFill="1" applyBorder="1" applyAlignment="1">
      <alignment horizontal="center" vertical="center" wrapText="1"/>
    </xf>
    <xf numFmtId="2" fontId="49" fillId="2" borderId="26" xfId="0" applyNumberFormat="1" applyFont="1" applyFill="1" applyBorder="1" applyAlignment="1">
      <alignment horizontal="center" vertical="center" wrapText="1"/>
    </xf>
    <xf numFmtId="2" fontId="49" fillId="2" borderId="8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15" fillId="2" borderId="24" xfId="0" applyFont="1" applyFill="1" applyBorder="1" applyAlignment="1">
      <alignment wrapText="1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>
      <alignment horizontal="center" wrapText="1"/>
    </xf>
    <xf numFmtId="2" fontId="21" fillId="4" borderId="15" xfId="0" applyNumberFormat="1" applyFont="1" applyFill="1" applyBorder="1" applyAlignment="1">
      <alignment horizontal="center" vertical="center" wrapText="1"/>
    </xf>
    <xf numFmtId="2" fontId="21" fillId="4" borderId="16" xfId="0" applyNumberFormat="1" applyFont="1" applyFill="1" applyBorder="1" applyAlignment="1">
      <alignment horizontal="center" vertical="center" wrapText="1"/>
    </xf>
    <xf numFmtId="2" fontId="21" fillId="4" borderId="17" xfId="0" applyNumberFormat="1" applyFont="1" applyFill="1" applyBorder="1" applyAlignment="1">
      <alignment horizontal="center" vertical="center" wrapText="1"/>
    </xf>
    <xf numFmtId="2" fontId="21" fillId="4" borderId="22" xfId="0" applyNumberFormat="1" applyFont="1" applyFill="1" applyBorder="1" applyAlignment="1">
      <alignment horizontal="center" vertical="center" wrapText="1"/>
    </xf>
    <xf numFmtId="2" fontId="21" fillId="4" borderId="0" xfId="0" applyNumberFormat="1" applyFont="1" applyFill="1" applyAlignment="1">
      <alignment horizontal="center" vertical="center" wrapText="1"/>
    </xf>
    <xf numFmtId="2" fontId="21" fillId="4" borderId="23" xfId="0" applyNumberFormat="1" applyFont="1" applyFill="1" applyBorder="1" applyAlignment="1">
      <alignment horizontal="center" vertical="center" wrapText="1"/>
    </xf>
    <xf numFmtId="2" fontId="21" fillId="2" borderId="2" xfId="0" applyNumberFormat="1" applyFont="1" applyFill="1" applyBorder="1" applyAlignment="1">
      <alignment horizontal="center" textRotation="90" wrapText="1"/>
    </xf>
    <xf numFmtId="2" fontId="21" fillId="2" borderId="5" xfId="0" applyNumberFormat="1" applyFont="1" applyFill="1" applyBorder="1" applyAlignment="1">
      <alignment horizontal="center" textRotation="90" wrapText="1"/>
    </xf>
    <xf numFmtId="0" fontId="21" fillId="2" borderId="3" xfId="0" applyFont="1" applyFill="1" applyBorder="1" applyAlignment="1">
      <alignment horizontal="center" vertical="center" shrinkToFit="1"/>
    </xf>
    <xf numFmtId="0" fontId="21" fillId="2" borderId="20" xfId="0" applyFont="1" applyFill="1" applyBorder="1" applyAlignment="1">
      <alignment horizontal="center" vertical="center" shrinkToFit="1"/>
    </xf>
    <xf numFmtId="0" fontId="21" fillId="2" borderId="21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2" fontId="21" fillId="2" borderId="2" xfId="0" applyNumberFormat="1" applyFont="1" applyFill="1" applyBorder="1" applyAlignment="1">
      <alignment horizontal="center" vertical="center" wrapText="1"/>
    </xf>
    <xf numFmtId="2" fontId="21" fillId="2" borderId="4" xfId="0" applyNumberFormat="1" applyFont="1" applyFill="1" applyBorder="1" applyAlignment="1">
      <alignment horizontal="center" vertical="center" wrapText="1"/>
    </xf>
    <xf numFmtId="2" fontId="22" fillId="2" borderId="2" xfId="0" applyNumberFormat="1" applyFont="1" applyFill="1" applyBorder="1" applyAlignment="1">
      <alignment horizontal="center" vertical="center" wrapText="1"/>
    </xf>
    <xf numFmtId="2" fontId="22" fillId="2" borderId="4" xfId="0" applyNumberFormat="1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left" vertical="center" shrinkToFit="1"/>
    </xf>
    <xf numFmtId="0" fontId="21" fillId="8" borderId="20" xfId="0" applyFont="1" applyFill="1" applyBorder="1" applyAlignment="1">
      <alignment horizontal="left" vertical="center" shrinkToFit="1"/>
    </xf>
    <xf numFmtId="0" fontId="21" fillId="8" borderId="21" xfId="0" applyFont="1" applyFill="1" applyBorder="1" applyAlignment="1">
      <alignment horizontal="left" vertical="center" shrinkToFit="1"/>
    </xf>
    <xf numFmtId="0" fontId="21" fillId="4" borderId="3" xfId="0" applyFont="1" applyFill="1" applyBorder="1" applyAlignment="1">
      <alignment horizontal="center" vertical="center" shrinkToFit="1"/>
    </xf>
    <xf numFmtId="0" fontId="21" fillId="4" borderId="20" xfId="0" applyFont="1" applyFill="1" applyBorder="1" applyAlignment="1">
      <alignment horizontal="center" vertical="center" shrinkToFit="1"/>
    </xf>
    <xf numFmtId="0" fontId="21" fillId="4" borderId="21" xfId="0" applyFont="1" applyFill="1" applyBorder="1" applyAlignment="1">
      <alignment horizontal="center" vertical="center" shrinkToFit="1"/>
    </xf>
    <xf numFmtId="0" fontId="24" fillId="11" borderId="3" xfId="0" applyFont="1" applyFill="1" applyBorder="1" applyAlignment="1">
      <alignment horizontal="center" vertical="center" wrapText="1"/>
    </xf>
    <xf numFmtId="0" fontId="24" fillId="11" borderId="20" xfId="0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horizontal="center" vertical="center" shrinkToFit="1"/>
    </xf>
    <xf numFmtId="0" fontId="28" fillId="11" borderId="20" xfId="0" applyFont="1" applyFill="1" applyBorder="1" applyAlignment="1">
      <alignment horizontal="center" vertical="center" shrinkToFit="1"/>
    </xf>
    <xf numFmtId="14" fontId="27" fillId="11" borderId="53" xfId="0" applyNumberFormat="1" applyFont="1" applyFill="1" applyBorder="1" applyAlignment="1">
      <alignment horizontal="center" vertical="center" shrinkToFit="1"/>
    </xf>
    <xf numFmtId="14" fontId="27" fillId="11" borderId="18" xfId="0" applyNumberFormat="1" applyFont="1" applyFill="1" applyBorder="1" applyAlignment="1">
      <alignment horizontal="center" vertical="center" shrinkToFit="1"/>
    </xf>
    <xf numFmtId="0" fontId="58" fillId="12" borderId="3" xfId="0" applyFont="1" applyFill="1" applyBorder="1" applyAlignment="1">
      <alignment horizontal="center" vertical="center" shrinkToFit="1"/>
    </xf>
    <xf numFmtId="0" fontId="58" fillId="12" borderId="20" xfId="0" applyFont="1" applyFill="1" applyBorder="1" applyAlignment="1">
      <alignment horizontal="center" vertical="center" shrinkToFit="1"/>
    </xf>
    <xf numFmtId="0" fontId="58" fillId="12" borderId="21" xfId="0" applyFont="1" applyFill="1" applyBorder="1" applyAlignment="1">
      <alignment horizontal="center" vertical="center" shrinkToFit="1"/>
    </xf>
    <xf numFmtId="14" fontId="56" fillId="12" borderId="3" xfId="0" applyNumberFormat="1" applyFont="1" applyFill="1" applyBorder="1" applyAlignment="1">
      <alignment horizontal="center" vertical="center" shrinkToFit="1"/>
    </xf>
    <xf numFmtId="14" fontId="56" fillId="12" borderId="21" xfId="0" applyNumberFormat="1" applyFont="1" applyFill="1" applyBorder="1" applyAlignment="1">
      <alignment horizontal="center" vertical="center" shrinkToFi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 shrinkToFit="1"/>
    </xf>
    <xf numFmtId="0" fontId="14" fillId="5" borderId="4" xfId="0" applyFont="1" applyFill="1" applyBorder="1" applyAlignment="1">
      <alignment horizontal="center" vertical="center" wrapText="1" shrinkToFi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0" fillId="16" borderId="0" xfId="0" applyFont="1" applyFill="1" applyAlignment="1" applyProtection="1">
      <alignment horizontal="center" vertical="center"/>
    </xf>
    <xf numFmtId="0" fontId="93" fillId="16" borderId="0" xfId="0" applyFont="1" applyFill="1" applyAlignment="1">
      <alignment horizontal="center" vertical="top"/>
    </xf>
    <xf numFmtId="0" fontId="87" fillId="12" borderId="101" xfId="0" applyFont="1" applyFill="1" applyBorder="1" applyAlignment="1" applyProtection="1">
      <alignment horizontal="center"/>
    </xf>
    <xf numFmtId="0" fontId="87" fillId="12" borderId="27" xfId="0" applyFont="1" applyFill="1" applyBorder="1" applyAlignment="1" applyProtection="1">
      <alignment horizontal="center"/>
    </xf>
    <xf numFmtId="0" fontId="87" fillId="12" borderId="29" xfId="0" applyFont="1" applyFill="1" applyBorder="1" applyAlignment="1" applyProtection="1">
      <alignment horizontal="center"/>
    </xf>
    <xf numFmtId="1" fontId="59" fillId="2" borderId="1" xfId="0" applyNumberFormat="1" applyFont="1" applyFill="1" applyBorder="1" applyAlignment="1" applyProtection="1">
      <alignment horizontal="center" textRotation="90" wrapText="1"/>
    </xf>
    <xf numFmtId="0" fontId="96" fillId="12" borderId="3" xfId="0" applyFont="1" applyFill="1" applyBorder="1" applyAlignment="1" applyProtection="1">
      <alignment horizontal="center" vertical="center" wrapText="1"/>
    </xf>
    <xf numFmtId="0" fontId="96" fillId="12" borderId="20" xfId="0" applyFont="1" applyFill="1" applyBorder="1" applyAlignment="1" applyProtection="1">
      <alignment horizontal="center" vertical="center" wrapText="1"/>
    </xf>
    <xf numFmtId="0" fontId="96" fillId="12" borderId="100" xfId="0" applyFont="1" applyFill="1" applyBorder="1" applyAlignment="1" applyProtection="1">
      <alignment horizontal="center" vertical="center" wrapText="1"/>
    </xf>
    <xf numFmtId="0" fontId="97" fillId="12" borderId="1" xfId="0" applyFont="1" applyFill="1" applyBorder="1" applyAlignment="1" applyProtection="1">
      <alignment vertical="center" shrinkToFit="1"/>
    </xf>
    <xf numFmtId="0" fontId="97" fillId="12" borderId="3" xfId="0" applyFont="1" applyFill="1" applyBorder="1" applyAlignment="1" applyProtection="1">
      <alignment horizontal="center" vertical="center" shrinkToFit="1"/>
    </xf>
    <xf numFmtId="0" fontId="97" fillId="12" borderId="20" xfId="0" applyFont="1" applyFill="1" applyBorder="1" applyAlignment="1" applyProtection="1">
      <alignment horizontal="center" vertical="center" shrinkToFit="1"/>
    </xf>
    <xf numFmtId="0" fontId="97" fillId="12" borderId="21" xfId="0" applyFont="1" applyFill="1" applyBorder="1" applyAlignment="1" applyProtection="1">
      <alignment horizontal="center" vertical="center" shrinkToFit="1"/>
    </xf>
    <xf numFmtId="0" fontId="97" fillId="12" borderId="102" xfId="0" applyFont="1" applyFill="1" applyBorder="1" applyAlignment="1" applyProtection="1">
      <alignment horizontal="center" vertical="center" shrinkToFit="1"/>
    </xf>
    <xf numFmtId="0" fontId="97" fillId="12" borderId="103" xfId="0" applyFont="1" applyFill="1" applyBorder="1" applyAlignment="1" applyProtection="1">
      <alignment horizontal="center" vertical="center" shrinkToFit="1"/>
    </xf>
    <xf numFmtId="2" fontId="94" fillId="23" borderId="6" xfId="0" applyNumberFormat="1" applyFont="1" applyFill="1" applyBorder="1" applyAlignment="1" applyProtection="1">
      <alignment horizontal="center" vertical="center"/>
    </xf>
    <xf numFmtId="0" fontId="98" fillId="12" borderId="12" xfId="0" applyFont="1" applyFill="1" applyBorder="1" applyAlignment="1" applyProtection="1">
      <alignment horizontal="center" vertical="center"/>
    </xf>
    <xf numFmtId="0" fontId="98" fillId="12" borderId="13" xfId="0" applyFont="1" applyFill="1" applyBorder="1" applyAlignment="1" applyProtection="1">
      <alignment horizontal="center" vertical="center"/>
    </xf>
    <xf numFmtId="0" fontId="98" fillId="12" borderId="10" xfId="0" applyFont="1" applyFill="1" applyBorder="1" applyAlignment="1" applyProtection="1">
      <alignment horizontal="center" vertical="center"/>
    </xf>
    <xf numFmtId="0" fontId="98" fillId="12" borderId="11" xfId="0" applyFont="1" applyFill="1" applyBorder="1" applyAlignment="1" applyProtection="1">
      <alignment horizontal="center" vertical="center"/>
    </xf>
    <xf numFmtId="0" fontId="81" fillId="16" borderId="6" xfId="0" applyFont="1" applyFill="1" applyBorder="1"/>
    <xf numFmtId="0" fontId="91" fillId="16" borderId="6" xfId="0" applyFont="1" applyFill="1" applyBorder="1" applyAlignment="1">
      <alignment vertical="center"/>
    </xf>
  </cellXfs>
  <cellStyles count="7">
    <cellStyle name="Köprü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3" xfId="6" xr:uid="{00000000-0005-0000-0000-000004000000}"/>
    <cellStyle name="Normal 3" xfId="4" xr:uid="{00000000-0005-0000-0000-000005000000}"/>
    <cellStyle name="Normal 4" xfId="3" xr:uid="{00000000-0005-0000-0000-000006000000}"/>
  </cellStyles>
  <dxfs count="7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indexed="4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1. SINAV SORU ANALİZİ</a:t>
            </a:r>
          </a:p>
        </c:rich>
      </c:tx>
      <c:layout>
        <c:manualLayout>
          <c:xMode val="edge"/>
          <c:yMode val="edge"/>
          <c:x val="0.42201834862385351"/>
          <c:y val="3.8793103448275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6.3200878409386152E-2"/>
          <c:y val="0.25000052616624746"/>
          <c:w val="0.93272264104174729"/>
          <c:h val="0.41810432824355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 Sınav TURKCE'!$F$5</c:f>
              <c:strCache>
                <c:ptCount val="1"/>
                <c:pt idx="0">
                  <c:v>1.SORU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'1. Sınav TURKCE'!$F$55</c:f>
              <c:numCache>
                <c:formatCode>0.00</c:formatCode>
                <c:ptCount val="1"/>
                <c:pt idx="0">
                  <c:v>67.647058823529406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8-4BBF-A30E-1C5451AE96AF}"/>
            </c:ext>
          </c:extLst>
        </c:ser>
        <c:ser>
          <c:idx val="1"/>
          <c:order val="1"/>
          <c:tx>
            <c:strRef>
              <c:f>'1. Sınav TURKCE'!$G$5</c:f>
              <c:strCache>
                <c:ptCount val="1"/>
                <c:pt idx="0">
                  <c:v>2.SORU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 TURKCE'!$G$55</c:f>
              <c:numCache>
                <c:formatCode>0.00</c:formatCode>
                <c:ptCount val="1"/>
                <c:pt idx="0">
                  <c:v>82.352941176470594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E8-4BBF-A30E-1C5451AE96AF}"/>
            </c:ext>
          </c:extLst>
        </c:ser>
        <c:ser>
          <c:idx val="2"/>
          <c:order val="2"/>
          <c:tx>
            <c:strRef>
              <c:f>'1. Sınav TURKCE'!$H$5</c:f>
              <c:strCache>
                <c:ptCount val="1"/>
                <c:pt idx="0">
                  <c:v>3.SORU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 TURKCE'!$H$55</c:f>
              <c:numCache>
                <c:formatCode>0.00</c:formatCode>
                <c:ptCount val="1"/>
                <c:pt idx="0">
                  <c:v>72.549019607843135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E8-4BBF-A30E-1C5451AE96AF}"/>
            </c:ext>
          </c:extLst>
        </c:ser>
        <c:ser>
          <c:idx val="3"/>
          <c:order val="3"/>
          <c:tx>
            <c:strRef>
              <c:f>'1. Sınav TURKCE'!$I$5</c:f>
              <c:strCache>
                <c:ptCount val="1"/>
                <c:pt idx="0">
                  <c:v>4.SORU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 TURKCE'!$I$55</c:f>
              <c:numCache>
                <c:formatCode>0.00</c:formatCode>
                <c:ptCount val="1"/>
                <c:pt idx="0">
                  <c:v>82.352941176470594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E8-4BBF-A30E-1C5451AE96AF}"/>
            </c:ext>
          </c:extLst>
        </c:ser>
        <c:ser>
          <c:idx val="4"/>
          <c:order val="4"/>
          <c:tx>
            <c:strRef>
              <c:f>'1. Sınav TURKCE'!$J$5</c:f>
              <c:strCache>
                <c:ptCount val="1"/>
                <c:pt idx="0">
                  <c:v>5.SORU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 TURKCE'!$J$55</c:f>
              <c:numCache>
                <c:formatCode>0.00</c:formatCode>
                <c:ptCount val="1"/>
                <c:pt idx="0">
                  <c:v>69.607843137254903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E8-4BBF-A30E-1C5451AE96AF}"/>
            </c:ext>
          </c:extLst>
        </c:ser>
        <c:ser>
          <c:idx val="5"/>
          <c:order val="5"/>
          <c:tx>
            <c:strRef>
              <c:f>'1. Sınav TURKCE'!$K$5</c:f>
              <c:strCache>
                <c:ptCount val="1"/>
                <c:pt idx="0">
                  <c:v>6.SORU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 TURKCE'!$K$55</c:f>
              <c:numCache>
                <c:formatCode>0.00</c:formatCode>
                <c:ptCount val="1"/>
                <c:pt idx="0">
                  <c:v>73.949579831932766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E8-4BBF-A30E-1C5451AE96AF}"/>
            </c:ext>
          </c:extLst>
        </c:ser>
        <c:ser>
          <c:idx val="6"/>
          <c:order val="6"/>
          <c:tx>
            <c:strRef>
              <c:f>'1. Sınav TURKCE'!$L$5</c:f>
              <c:strCache>
                <c:ptCount val="1"/>
                <c:pt idx="0">
                  <c:v>7.SORU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 TURKCE'!$L$55</c:f>
              <c:numCache>
                <c:formatCode>0.00</c:formatCode>
                <c:ptCount val="1"/>
                <c:pt idx="0">
                  <c:v>59.663865546218496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E8-4BBF-A30E-1C5451AE96AF}"/>
            </c:ext>
          </c:extLst>
        </c:ser>
        <c:ser>
          <c:idx val="7"/>
          <c:order val="7"/>
          <c:tx>
            <c:strRef>
              <c:f>'1. Sınav TURKCE'!$M$5</c:f>
              <c:strCache>
                <c:ptCount val="1"/>
                <c:pt idx="0">
                  <c:v>8.SORU</c:v>
                </c:pt>
              </c:strCache>
            </c:strRef>
          </c:tx>
          <c:spPr>
            <a:solidFill>
              <a:schemeClr val="accent2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 TURKCE'!$M$55</c:f>
              <c:numCache>
                <c:formatCode>0.00</c:formatCode>
                <c:ptCount val="1"/>
                <c:pt idx="0">
                  <c:v>55.462184873949582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E8-4BBF-A30E-1C5451AE96AF}"/>
            </c:ext>
          </c:extLst>
        </c:ser>
        <c:ser>
          <c:idx val="8"/>
          <c:order val="8"/>
          <c:tx>
            <c:strRef>
              <c:f>'1. Sınav TURKCE'!$N$5</c:f>
              <c:strCache>
                <c:ptCount val="1"/>
                <c:pt idx="0">
                  <c:v>9.SORU</c:v>
                </c:pt>
              </c:strCache>
            </c:strRef>
          </c:tx>
          <c:spPr>
            <a:solidFill>
              <a:schemeClr val="accent3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 TURKCE'!$N$55</c:f>
              <c:numCache>
                <c:formatCode>0.00</c:formatCode>
                <c:ptCount val="1"/>
                <c:pt idx="0">
                  <c:v>70.588235294117652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E8-4BBF-A30E-1C5451AE96AF}"/>
            </c:ext>
          </c:extLst>
        </c:ser>
        <c:ser>
          <c:idx val="9"/>
          <c:order val="9"/>
          <c:tx>
            <c:strRef>
              <c:f>'1. Sınav TURKCE'!$O$5</c:f>
              <c:strCache>
                <c:ptCount val="1"/>
                <c:pt idx="0">
                  <c:v>10.SORU</c:v>
                </c:pt>
              </c:strCache>
            </c:strRef>
          </c:tx>
          <c:spPr>
            <a:solidFill>
              <a:schemeClr val="accent4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 TURKCE'!$O$55</c:f>
              <c:numCache>
                <c:formatCode>0.00</c:formatCode>
                <c:ptCount val="1"/>
                <c:pt idx="0">
                  <c:v>57.983193277310924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DE8-4BBF-A30E-1C5451AE96AF}"/>
            </c:ext>
          </c:extLst>
        </c:ser>
        <c:ser>
          <c:idx val="10"/>
          <c:order val="10"/>
          <c:tx>
            <c:strRef>
              <c:f>'1. Sınav TURKCE'!$P$5</c:f>
              <c:strCache>
                <c:ptCount val="1"/>
                <c:pt idx="0">
                  <c:v>11.SORU</c:v>
                </c:pt>
              </c:strCache>
            </c:strRef>
          </c:tx>
          <c:spPr>
            <a:solidFill>
              <a:schemeClr val="accent5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 TURKCE'!$P$55</c:f>
              <c:numCache>
                <c:formatCode>0.00</c:formatCode>
                <c:ptCount val="1"/>
                <c:pt idx="0">
                  <c:v>73.949579831932766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E8-4BBF-A30E-1C5451AE96AF}"/>
            </c:ext>
          </c:extLst>
        </c:ser>
        <c:ser>
          <c:idx val="11"/>
          <c:order val="1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E8-4BBF-A30E-1C5451AE96AF}"/>
            </c:ext>
          </c:extLst>
        </c:ser>
        <c:ser>
          <c:idx val="12"/>
          <c:order val="12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DE8-4BBF-A30E-1C5451AE96AF}"/>
            </c:ext>
          </c:extLst>
        </c:ser>
        <c:ser>
          <c:idx val="13"/>
          <c:order val="13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DE8-4BBF-A30E-1C5451AE96AF}"/>
            </c:ext>
          </c:extLst>
        </c:ser>
        <c:ser>
          <c:idx val="14"/>
          <c:order val="14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DE8-4BBF-A30E-1C5451AE96AF}"/>
            </c:ext>
          </c:extLst>
        </c:ser>
        <c:ser>
          <c:idx val="15"/>
          <c:order val="15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DE8-4BBF-A30E-1C5451AE96AF}"/>
            </c:ext>
          </c:extLst>
        </c:ser>
        <c:ser>
          <c:idx val="16"/>
          <c:order val="16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DE8-4BBF-A30E-1C5451AE96AF}"/>
            </c:ext>
          </c:extLst>
        </c:ser>
        <c:ser>
          <c:idx val="17"/>
          <c:order val="17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DE8-4BBF-A30E-1C5451AE96AF}"/>
            </c:ext>
          </c:extLst>
        </c:ser>
        <c:ser>
          <c:idx val="18"/>
          <c:order val="18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8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DE8-4BBF-A30E-1C5451AE96AF}"/>
            </c:ext>
          </c:extLst>
        </c:ser>
        <c:ser>
          <c:idx val="19"/>
          <c:order val="19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8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DE8-4BBF-A30E-1C5451AE96A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89142016"/>
        <c:axId val="89143936"/>
      </c:barChart>
      <c:catAx>
        <c:axId val="89142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6.9004337182984696E-4"/>
              <c:y val="0.784127474145403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9143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143936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2.0436847941306777E-2"/>
              <c:y val="9.5572665244164081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" sourceLinked="0"/>
        <c:majorTickMark val="none"/>
        <c:minorTickMark val="none"/>
        <c:tickLblPos val="nextTo"/>
        <c:crossAx val="891420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600"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90526384320394"/>
          <c:y val="0"/>
          <c:w val="0.80000248016641917"/>
          <c:h val="0.78714687243381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6"/>
                </a:gs>
                <a:gs pos="100000">
                  <a:schemeClr val="accent6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Sınav TURKCE'!$D$72:$D$76</c:f>
              <c:strCache>
                <c:ptCount val="5"/>
                <c:pt idx="0">
                  <c:v>PEKİYİ</c:v>
                </c:pt>
                <c:pt idx="1">
                  <c:v>İYİ</c:v>
                </c:pt>
                <c:pt idx="2">
                  <c:v>ORTA</c:v>
                </c:pt>
                <c:pt idx="3">
                  <c:v>GEÇER</c:v>
                </c:pt>
                <c:pt idx="4">
                  <c:v>GEÇMEZ</c:v>
                </c:pt>
              </c:strCache>
            </c:strRef>
          </c:cat>
          <c:val>
            <c:numRef>
              <c:f>'1. Sınav TURKCE'!$E$72:$E$76</c:f>
              <c:numCache>
                <c:formatCode>General</c:formatCode>
                <c:ptCount val="5"/>
                <c:pt idx="0">
                  <c:v>5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C0-4D56-905B-5A91A74B53C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8910464"/>
        <c:axId val="88924928"/>
      </c:barChart>
      <c:catAx>
        <c:axId val="88910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11338038758314765"/>
              <c:y val="0.85960872690479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tr-TR"/>
          </a:p>
        </c:txPr>
        <c:crossAx val="889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924928"/>
        <c:scaling>
          <c:orientation val="minMax"/>
          <c:max val="4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050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0.12780997823445164"/>
              <c:y val="4.870402748837034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crossAx val="8891046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SINAV SONUÇ DAĞILIMI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3.1447191088493379E-2"/>
          <c:y val="0.1594324428977672"/>
          <c:w val="0.93712794009354339"/>
          <c:h val="0.4612923195308010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 Sınav TURKCE'!$B$87:$B$96</c:f>
              <c:strCache>
                <c:ptCount val="10"/>
                <c:pt idx="0">
                  <c:v>0 -10</c:v>
                </c:pt>
                <c:pt idx="1">
                  <c:v>11-20</c:v>
                </c:pt>
                <c:pt idx="2">
                  <c:v>21-30</c:v>
                </c:pt>
                <c:pt idx="3">
                  <c:v>31-40</c:v>
                </c:pt>
                <c:pt idx="4">
                  <c:v>41-50</c:v>
                </c:pt>
                <c:pt idx="5">
                  <c:v>51-60</c:v>
                </c:pt>
                <c:pt idx="6">
                  <c:v>61-70 </c:v>
                </c:pt>
                <c:pt idx="7">
                  <c:v>71-80</c:v>
                </c:pt>
                <c:pt idx="8">
                  <c:v>80-90</c:v>
                </c:pt>
                <c:pt idx="9">
                  <c:v>91-100</c:v>
                </c:pt>
              </c:strCache>
            </c:strRef>
          </c:cat>
          <c:val>
            <c:numRef>
              <c:f>'1. Sınav TURKCE'!$D$87:$D$96</c:f>
              <c:numCache>
                <c:formatCode>0</c:formatCode>
                <c:ptCount val="10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4</c:v>
                </c:pt>
                <c:pt idx="9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8-4B15-AF35-932195D4223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89201280"/>
        <c:axId val="89207168"/>
      </c:barChart>
      <c:catAx>
        <c:axId val="8920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9207168"/>
        <c:crosses val="autoZero"/>
        <c:auto val="1"/>
        <c:lblAlgn val="ctr"/>
        <c:lblOffset val="100"/>
        <c:noMultiLvlLbl val="0"/>
      </c:catAx>
      <c:valAx>
        <c:axId val="89207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crossAx val="89201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 sz="1100"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041973590146"/>
          <c:y val="7.766984353654649E-2"/>
          <c:w val="0.79832498435096111"/>
          <c:h val="0.78640793027449718"/>
        </c:manualLayout>
      </c:layout>
      <c:barChart>
        <c:barDir val="bar"/>
        <c:grouping val="stacked"/>
        <c:varyColors val="0"/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 Sınav TURKCE'!$A$84:$A$85</c:f>
              <c:strCache>
                <c:ptCount val="2"/>
                <c:pt idx="0">
                  <c:v>BAŞARILI ÖĞRENCİ SAYISI </c:v>
                </c:pt>
                <c:pt idx="1">
                  <c:v>BAŞARISIZ ÖĞRENCİ SAYISI</c:v>
                </c:pt>
              </c:strCache>
            </c:strRef>
          </c:cat>
          <c:val>
            <c:numRef>
              <c:f>'1. Sınav TURKCE'!$E$84:$E$85</c:f>
              <c:numCache>
                <c:formatCode>General</c:formatCode>
                <c:ptCount val="2"/>
                <c:pt idx="0">
                  <c:v>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63-41C2-A264-064A3E324539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 Sınav TURKCE'!$A$84:$A$85</c:f>
              <c:strCache>
                <c:ptCount val="2"/>
                <c:pt idx="0">
                  <c:v>BAŞARILI ÖĞRENCİ SAYISI </c:v>
                </c:pt>
                <c:pt idx="1">
                  <c:v>BAŞARISIZ ÖĞRENCİ SAYISI</c:v>
                </c:pt>
              </c:strCache>
            </c:strRef>
          </c:cat>
          <c:val>
            <c:numRef>
              <c:f>'1. Sınav TURKCE'!$I$84:$I$85</c:f>
              <c:numCache>
                <c:formatCode>0.00</c:formatCode>
                <c:ptCount val="2"/>
                <c:pt idx="0">
                  <c:v>41.176470588235297</c:v>
                </c:pt>
                <c:pt idx="1">
                  <c:v>58.823529411764703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63-41C2-A264-064A3E32453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836826959"/>
        <c:axId val="183683111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'1. Sınav TURKCE'!$A$84:$A$85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'1. Sınav TURKCE'!$B$84:$B$85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C63-41C2-A264-064A3E324539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 TURKCE'!$A$84:$A$85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 TURKCE'!$C$84:$C$85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C63-41C2-A264-064A3E324539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 TURKCE'!$A$84:$A$85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 TURKCE'!$D$84:$D$85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C63-41C2-A264-064A3E324539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 TURKCE'!$A$84:$A$85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 TURKCE'!$J$84:$J$85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C63-41C2-A264-064A3E324539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 TURKCE'!$A$84:$A$85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 TURKCE'!$K$84:$K$85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C63-41C2-A264-064A3E324539}"/>
                  </c:ext>
                </c:extLst>
              </c15:ser>
            </c15:filteredBarSeries>
          </c:ext>
        </c:extLst>
      </c:barChart>
      <c:catAx>
        <c:axId val="1836826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36831119"/>
        <c:crosses val="autoZero"/>
        <c:auto val="1"/>
        <c:lblAlgn val="ctr"/>
        <c:lblOffset val="100"/>
        <c:noMultiLvlLbl val="0"/>
      </c:catAx>
      <c:valAx>
        <c:axId val="183683111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36826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tr-TR" b="1"/>
              <a:t>2. SINAV SORU ANALİZİ</a:t>
            </a:r>
          </a:p>
        </c:rich>
      </c:tx>
      <c:layout>
        <c:manualLayout>
          <c:xMode val="edge"/>
          <c:yMode val="edge"/>
          <c:x val="0.42201834862385351"/>
          <c:y val="3.8793103448275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6.3200878409386152E-2"/>
          <c:y val="0.25000052616624746"/>
          <c:w val="0.93272264104174729"/>
          <c:h val="0.418104328243551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 Sınav TURKCE'!$F$5:$Y$5</c:f>
              <c:strCache>
                <c:ptCount val="20"/>
                <c:pt idx="0">
                  <c:v>1.SORU</c:v>
                </c:pt>
                <c:pt idx="1">
                  <c:v>2.SORU</c:v>
                </c:pt>
                <c:pt idx="2">
                  <c:v>3.SORU</c:v>
                </c:pt>
                <c:pt idx="3">
                  <c:v>4.SORU</c:v>
                </c:pt>
                <c:pt idx="4">
                  <c:v>5.SORU</c:v>
                </c:pt>
                <c:pt idx="5">
                  <c:v>6.SORU</c:v>
                </c:pt>
                <c:pt idx="6">
                  <c:v>7.SORU</c:v>
                </c:pt>
                <c:pt idx="7">
                  <c:v>8.SORU</c:v>
                </c:pt>
                <c:pt idx="8">
                  <c:v>9.SORU</c:v>
                </c:pt>
                <c:pt idx="9">
                  <c:v>10.SORU</c:v>
                </c:pt>
                <c:pt idx="10">
                  <c:v>11.SORU</c:v>
                </c:pt>
                <c:pt idx="11">
                  <c:v>12.SORU</c:v>
                </c:pt>
                <c:pt idx="12">
                  <c:v>13.SORU</c:v>
                </c:pt>
                <c:pt idx="13">
                  <c:v>14.SORU</c:v>
                </c:pt>
                <c:pt idx="14">
                  <c:v>15.SORU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</c:strCache>
            </c:strRef>
          </c:cat>
          <c:val>
            <c:numRef>
              <c:f>'2. Sınav TURKCE'!$F$60:$Y$60</c:f>
              <c:numCache>
                <c:formatCode>0.00</c:formatCode>
                <c:ptCount val="20"/>
                <c:pt idx="0">
                  <c:v>63.529411764705877</c:v>
                </c:pt>
                <c:pt idx="1">
                  <c:v>66.470588235294116</c:v>
                </c:pt>
                <c:pt idx="2">
                  <c:v>69.411764705882348</c:v>
                </c:pt>
                <c:pt idx="3">
                  <c:v>71.764705882352942</c:v>
                </c:pt>
                <c:pt idx="4">
                  <c:v>65.882352941176464</c:v>
                </c:pt>
                <c:pt idx="5">
                  <c:v>70.588235294117652</c:v>
                </c:pt>
                <c:pt idx="6">
                  <c:v>58.82352941176471</c:v>
                </c:pt>
                <c:pt idx="7">
                  <c:v>54.117647058823536</c:v>
                </c:pt>
                <c:pt idx="8">
                  <c:v>68.82352941176471</c:v>
                </c:pt>
                <c:pt idx="9">
                  <c:v>70.588235294117652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3-4FAD-9EA6-46799F3EB0E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9218432"/>
        <c:axId val="89646592"/>
      </c:barChart>
      <c:catAx>
        <c:axId val="89218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0.53852971756432699"/>
              <c:y val="0.9161841538486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tr-TR"/>
          </a:p>
        </c:txPr>
        <c:crossAx val="89646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646592"/>
        <c:scaling>
          <c:orientation val="minMax"/>
          <c:max val="10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51885830785E-2"/>
              <c:y val="0.301724590460675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" sourceLinked="0"/>
        <c:majorTickMark val="none"/>
        <c:minorTickMark val="none"/>
        <c:tickLblPos val="nextTo"/>
        <c:crossAx val="89218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90526384320394"/>
          <c:y val="9.5541698415413642E-2"/>
          <c:w val="0.80000248016641917"/>
          <c:h val="0.59872797673659162"/>
        </c:manualLayout>
      </c:layout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 Sınav TURKCE'!$D$83:$D$87</c:f>
              <c:strCache>
                <c:ptCount val="5"/>
                <c:pt idx="0">
                  <c:v>PEKİYİ</c:v>
                </c:pt>
                <c:pt idx="1">
                  <c:v>İYİ</c:v>
                </c:pt>
                <c:pt idx="2">
                  <c:v>ORTA</c:v>
                </c:pt>
                <c:pt idx="3">
                  <c:v>GEÇER</c:v>
                </c:pt>
                <c:pt idx="4">
                  <c:v>GEÇMEZ</c:v>
                </c:pt>
              </c:strCache>
            </c:strRef>
          </c:cat>
          <c:val>
            <c:numRef>
              <c:f>'2. Sınav TURKCE'!$E$83:$E$87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D-4E7D-B93C-729CE4F8F4D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97338496"/>
        <c:axId val="97340416"/>
      </c:barChart>
      <c:catAx>
        <c:axId val="9733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7159521726454"/>
              <c:y val="0.840767006035074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7340416"/>
        <c:crosses val="autoZero"/>
        <c:auto val="1"/>
        <c:lblAlgn val="ctr"/>
        <c:lblOffset val="100"/>
        <c:noMultiLvlLbl val="0"/>
      </c:catAx>
      <c:valAx>
        <c:axId val="97340416"/>
        <c:scaling>
          <c:orientation val="minMax"/>
          <c:max val="4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2.5396825396825397E-2"/>
              <c:y val="0.114650350234883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%" sourceLinked="1"/>
        <c:majorTickMark val="none"/>
        <c:minorTickMark val="none"/>
        <c:tickLblPos val="nextTo"/>
        <c:crossAx val="973384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424594431182231E-2"/>
          <c:y val="0.10892330598529278"/>
          <c:w val="0.97357540556881772"/>
          <c:h val="0.63041207316215508"/>
        </c:manualLayout>
      </c:layout>
      <c:barChart>
        <c:barDir val="col"/>
        <c:grouping val="clustered"/>
        <c:varyColors val="0"/>
        <c:ser>
          <c:idx val="1"/>
          <c:order val="0"/>
          <c:spPr>
            <a:gradFill>
              <a:gsLst>
                <a:gs pos="0">
                  <a:schemeClr val="accent4"/>
                </a:gs>
                <a:gs pos="100000">
                  <a:schemeClr val="accent4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'2. Sınav TURKCE'!$A$98:$B$107</c:f>
              <c:multiLvlStrCache>
                <c:ptCount val="10"/>
                <c:lvl>
                  <c:pt idx="0">
                    <c:v>0 -10</c:v>
                  </c:pt>
                  <c:pt idx="1">
                    <c:v>11-20</c:v>
                  </c:pt>
                  <c:pt idx="2">
                    <c:v>21-30</c:v>
                  </c:pt>
                  <c:pt idx="3">
                    <c:v>31-40</c:v>
                  </c:pt>
                  <c:pt idx="4">
                    <c:v>41-50</c:v>
                  </c:pt>
                  <c:pt idx="5">
                    <c:v>51-60</c:v>
                  </c:pt>
                  <c:pt idx="6">
                    <c:v>61-70 </c:v>
                  </c:pt>
                  <c:pt idx="7">
                    <c:v>71-80</c:v>
                  </c:pt>
                  <c:pt idx="8">
                    <c:v>81-90</c:v>
                  </c:pt>
                  <c:pt idx="9">
                    <c:v>91-100</c:v>
                  </c:pt>
                </c:lvl>
                <c:lvl>
                  <c:pt idx="0">
                    <c:v>SINAV SONUÇ DAĞILIMI</c:v>
                  </c:pt>
                </c:lvl>
              </c:multiLvlStrCache>
            </c:multiLvlStrRef>
          </c:cat>
          <c:val>
            <c:numRef>
              <c:f>'2. Sınav TURKCE'!$D$98:$D$107</c:f>
              <c:numCache>
                <c:formatCode>0</c:formatCode>
                <c:ptCount val="10"/>
                <c:pt idx="0" formatCode="General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 formatCode="General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7-4102-BC5A-6C19E6CD421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98249728"/>
        <c:axId val="98267904"/>
      </c:barChart>
      <c:catAx>
        <c:axId val="98249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tr-TR"/>
          </a:p>
        </c:txPr>
        <c:crossAx val="98267904"/>
        <c:crosses val="autoZero"/>
        <c:auto val="1"/>
        <c:lblAlgn val="ctr"/>
        <c:lblOffset val="100"/>
        <c:noMultiLvlLbl val="0"/>
      </c:catAx>
      <c:valAx>
        <c:axId val="98267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8249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007243774263824E-2"/>
          <c:y val="7.8703448342018742E-2"/>
          <c:w val="0.88759273840769903"/>
          <c:h val="0.735771361913094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 Sınav TURKCE'!$A$95</c:f>
              <c:strCache>
                <c:ptCount val="1"/>
                <c:pt idx="0">
                  <c:v>BAŞARILI ÖĞRENCİ SAYISI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'2. Sınav TURKCE'!$E$95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2-4412-A069-E19596DF2410}"/>
            </c:ext>
          </c:extLst>
        </c:ser>
        <c:ser>
          <c:idx val="1"/>
          <c:order val="1"/>
          <c:tx>
            <c:strRef>
              <c:f>'2. Sınav TURKCE'!$A$96</c:f>
              <c:strCache>
                <c:ptCount val="1"/>
                <c:pt idx="0">
                  <c:v>BAŞARISIZ ÖĞRENCİ SAYISI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'2. Sınav TURKCE'!$E$96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52-4412-A069-E19596DF2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750463"/>
        <c:axId val="96747967"/>
      </c:barChart>
      <c:catAx>
        <c:axId val="96750463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6747967"/>
        <c:crosses val="autoZero"/>
        <c:auto val="1"/>
        <c:lblAlgn val="ctr"/>
        <c:lblOffset val="100"/>
        <c:noMultiLvlLbl val="0"/>
      </c:catAx>
      <c:valAx>
        <c:axId val="967479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6750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SENARYO G&#304;R'!A1"/><Relationship Id="rId13" Type="http://schemas.openxmlformats.org/officeDocument/2006/relationships/hyperlink" Target="https://www.youtube.com/watch?v=Inqz10zHdIE&amp;t=4s" TargetMode="External"/><Relationship Id="rId18" Type="http://schemas.openxmlformats.org/officeDocument/2006/relationships/hyperlink" Target="#'1. S&#305;nav TURKCE'!ABCD"/><Relationship Id="rId3" Type="http://schemas.openxmlformats.org/officeDocument/2006/relationships/hyperlink" Target="#'K. Bilgiler'!A1"/><Relationship Id="rId7" Type="http://schemas.openxmlformats.org/officeDocument/2006/relationships/image" Target="../media/image1.png"/><Relationship Id="rId12" Type="http://schemas.openxmlformats.org/officeDocument/2006/relationships/hyperlink" Target="https://www.sosyalbilgilerdunyasi.com/acik-uclu-yazili-sinavlar-icin-sinav-analiz-programi/" TargetMode="External"/><Relationship Id="rId17" Type="http://schemas.openxmlformats.org/officeDocument/2006/relationships/image" Target="../media/image5.png"/><Relationship Id="rId2" Type="http://schemas.openxmlformats.org/officeDocument/2006/relationships/hyperlink" Target="#Liste!A1"/><Relationship Id="rId16" Type="http://schemas.openxmlformats.org/officeDocument/2006/relationships/hyperlink" Target="https://www.youtube.com/watch?v=uBndq_I7gRI&amp;t=1s" TargetMode="External"/><Relationship Id="rId20" Type="http://schemas.openxmlformats.org/officeDocument/2006/relationships/hyperlink" Target="#'TEDB&#304;R Turkce'!A1"/><Relationship Id="rId1" Type="http://schemas.openxmlformats.org/officeDocument/2006/relationships/hyperlink" Target="https://www.sosyalbilgilerdunyasi.com/" TargetMode="External"/><Relationship Id="rId6" Type="http://schemas.openxmlformats.org/officeDocument/2006/relationships/hyperlink" Target="https://www.facebook.com/groups/sosyalbilgilerdunyasi" TargetMode="External"/><Relationship Id="rId11" Type="http://schemas.openxmlformats.org/officeDocument/2006/relationships/image" Target="../media/image2.png"/><Relationship Id="rId5" Type="http://schemas.openxmlformats.org/officeDocument/2006/relationships/hyperlink" Target="#'NOT Baremi'!A1"/><Relationship Id="rId15" Type="http://schemas.openxmlformats.org/officeDocument/2006/relationships/image" Target="../media/image4.png"/><Relationship Id="rId10" Type="http://schemas.openxmlformats.org/officeDocument/2006/relationships/hyperlink" Target="https://www.sosyalbilgilerdunyasi.com/seker-portakali-soru-bankasi/" TargetMode="External"/><Relationship Id="rId19" Type="http://schemas.openxmlformats.org/officeDocument/2006/relationships/hyperlink" Target="#'2. S&#305;nav TURKCE'!ABCD"/><Relationship Id="rId4" Type="http://schemas.openxmlformats.org/officeDocument/2006/relationships/hyperlink" Target="https://www.sosyalbilgilerdunyasi.com/category/sosyal-bilgiler-yazili/" TargetMode="External"/><Relationship Id="rId9" Type="http://schemas.openxmlformats.org/officeDocument/2006/relationships/hyperlink" Target="#'Kaynak '!A1"/><Relationship Id="rId1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G&#304;R&#304;&#350;!A1"/><Relationship Id="rId2" Type="http://schemas.openxmlformats.org/officeDocument/2006/relationships/hyperlink" Target="#'Kaynak '!A1"/><Relationship Id="rId1" Type="http://schemas.openxmlformats.org/officeDocument/2006/relationships/hyperlink" Target="#'K. Bilgiler'!A1"/><Relationship Id="rId6" Type="http://schemas.openxmlformats.org/officeDocument/2006/relationships/hyperlink" Target="#Liste!A1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G&#304;R&#304;&#350;!A1"/><Relationship Id="rId1" Type="http://schemas.openxmlformats.org/officeDocument/2006/relationships/hyperlink" Target="#Liste!A1"/><Relationship Id="rId5" Type="http://schemas.openxmlformats.org/officeDocument/2006/relationships/hyperlink" Target="#'K. Bilgiler'!A1"/><Relationship Id="rId4" Type="http://schemas.openxmlformats.org/officeDocument/2006/relationships/hyperlink" Target="#'NOT Baremi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Liste!A1"/><Relationship Id="rId2" Type="http://schemas.openxmlformats.org/officeDocument/2006/relationships/image" Target="../media/image9.png"/><Relationship Id="rId1" Type="http://schemas.openxmlformats.org/officeDocument/2006/relationships/hyperlink" Target="#G&#304;R&#304;&#350;!A1"/><Relationship Id="rId5" Type="http://schemas.openxmlformats.org/officeDocument/2006/relationships/image" Target="../media/image3.png"/><Relationship Id="rId4" Type="http://schemas.openxmlformats.org/officeDocument/2006/relationships/hyperlink" Target="https://www.sosyalbilgilerdunyasi.com/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. S&#305;nav TURKCE'!ABCD"/><Relationship Id="rId3" Type="http://schemas.openxmlformats.org/officeDocument/2006/relationships/hyperlink" Target="#'K. Bilgiler'!A1"/><Relationship Id="rId7" Type="http://schemas.openxmlformats.org/officeDocument/2006/relationships/hyperlink" Target="#'1. S&#305;nav TURKCE'!ABCD"/><Relationship Id="rId2" Type="http://schemas.openxmlformats.org/officeDocument/2006/relationships/hyperlink" Target="#'SENARYO G&#304;R'!A1"/><Relationship Id="rId1" Type="http://schemas.openxmlformats.org/officeDocument/2006/relationships/hyperlink" Target="#G&#304;R&#304;&#350;!A1"/><Relationship Id="rId6" Type="http://schemas.openxmlformats.org/officeDocument/2006/relationships/image" Target="../media/image3.png"/><Relationship Id="rId5" Type="http://schemas.openxmlformats.org/officeDocument/2006/relationships/hyperlink" Target="https://www.sosyalbilgilerdunyasi.com/" TargetMode="External"/><Relationship Id="rId4" Type="http://schemas.openxmlformats.org/officeDocument/2006/relationships/hyperlink" Target="#'NOT Baremi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. S&#305;nav TURKCE'!ABCD"/><Relationship Id="rId3" Type="http://schemas.openxmlformats.org/officeDocument/2006/relationships/image" Target="../media/image10.png"/><Relationship Id="rId7" Type="http://schemas.openxmlformats.org/officeDocument/2006/relationships/hyperlink" Target="#'1. S&#305;nav TURKCE'!ABCD"/><Relationship Id="rId2" Type="http://schemas.openxmlformats.org/officeDocument/2006/relationships/hyperlink" Target="#G&#304;R&#304;&#350;!A1"/><Relationship Id="rId1" Type="http://schemas.openxmlformats.org/officeDocument/2006/relationships/hyperlink" Target="#'NOT Baremi'!A1"/><Relationship Id="rId6" Type="http://schemas.openxmlformats.org/officeDocument/2006/relationships/image" Target="../media/image3.png"/><Relationship Id="rId5" Type="http://schemas.openxmlformats.org/officeDocument/2006/relationships/hyperlink" Target="https://www.sosyalbilgilerdunyasi.com/" TargetMode="External"/><Relationship Id="rId4" Type="http://schemas.openxmlformats.org/officeDocument/2006/relationships/hyperlink" Target="#'SENARYO G&#304;R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. S&#305;nav'!A1"/><Relationship Id="rId3" Type="http://schemas.openxmlformats.org/officeDocument/2006/relationships/chart" Target="../charts/chart3.xml"/><Relationship Id="rId7" Type="http://schemas.openxmlformats.org/officeDocument/2006/relationships/hyperlink" Target="#'SENARYO G&#304;R'!A1"/><Relationship Id="rId12" Type="http://schemas.openxmlformats.org/officeDocument/2006/relationships/hyperlink" Target="#'TEDB&#304;R Turkce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'NOT Baremi'!A1"/><Relationship Id="rId11" Type="http://schemas.openxmlformats.org/officeDocument/2006/relationships/hyperlink" Target="#'2. S&#305;nav TURKCE'!ABCD"/><Relationship Id="rId5" Type="http://schemas.openxmlformats.org/officeDocument/2006/relationships/image" Target="../media/image10.png"/><Relationship Id="rId10" Type="http://schemas.openxmlformats.org/officeDocument/2006/relationships/hyperlink" Target="#'1. S&#305;nav TURKCE'!ABCD"/><Relationship Id="rId4" Type="http://schemas.openxmlformats.org/officeDocument/2006/relationships/hyperlink" Target="#G&#304;R&#304;&#350;!A1"/><Relationship Id="rId9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7.xml"/><Relationship Id="rId7" Type="http://schemas.openxmlformats.org/officeDocument/2006/relationships/hyperlink" Target="#'SENARYO G&#304;R'!A1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hyperlink" Target="#'NOT Baremi'!A1"/><Relationship Id="rId11" Type="http://schemas.openxmlformats.org/officeDocument/2006/relationships/hyperlink" Target="#'TEDB&#304;R Turkce'!A1"/><Relationship Id="rId5" Type="http://schemas.openxmlformats.org/officeDocument/2006/relationships/image" Target="../media/image10.png"/><Relationship Id="rId10" Type="http://schemas.openxmlformats.org/officeDocument/2006/relationships/hyperlink" Target="#'2. S&#305;nav TURKCE'!A1"/><Relationship Id="rId4" Type="http://schemas.openxmlformats.org/officeDocument/2006/relationships/hyperlink" Target="#G&#304;R&#304;&#350;!A1"/><Relationship Id="rId9" Type="http://schemas.openxmlformats.org/officeDocument/2006/relationships/hyperlink" Target="#'1. S&#305;nav TURKCE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NOT Baremi'!A1"/><Relationship Id="rId7" Type="http://schemas.openxmlformats.org/officeDocument/2006/relationships/hyperlink" Target="#'TEDB&#304;R Turkce'!A1"/><Relationship Id="rId2" Type="http://schemas.openxmlformats.org/officeDocument/2006/relationships/image" Target="../media/image10.png"/><Relationship Id="rId1" Type="http://schemas.openxmlformats.org/officeDocument/2006/relationships/hyperlink" Target="#G&#304;R&#304;&#350;!A1"/><Relationship Id="rId6" Type="http://schemas.openxmlformats.org/officeDocument/2006/relationships/hyperlink" Target="#'2. S&#305;nav TURKCE'!A1"/><Relationship Id="rId5" Type="http://schemas.openxmlformats.org/officeDocument/2006/relationships/hyperlink" Target="#'1. S&#305;nav TURKCE'!A1"/><Relationship Id="rId4" Type="http://schemas.openxmlformats.org/officeDocument/2006/relationships/hyperlink" Target="#'SENARYO G&#304;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8072</xdr:colOff>
      <xdr:row>0</xdr:row>
      <xdr:rowOff>12715</xdr:rowOff>
    </xdr:from>
    <xdr:to>
      <xdr:col>32</xdr:col>
      <xdr:colOff>81936</xdr:colOff>
      <xdr:row>0</xdr:row>
      <xdr:rowOff>544286</xdr:rowOff>
    </xdr:to>
    <xdr:sp macro="" textlink="">
      <xdr:nvSpPr>
        <xdr:cNvPr id="3" name="Dikdörtgen: Köşeleri Yuvarlatılmış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43637" y="12715"/>
          <a:ext cx="11565315" cy="531571"/>
        </a:xfrm>
        <a:prstGeom prst="roundRect">
          <a:avLst/>
        </a:prstGeom>
        <a:solidFill>
          <a:srgbClr val="92D050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wrap="square" lIns="91440" tIns="45720" rIns="91440" bIns="45720" rtlCol="0" anchor="ctr" upright="1">
          <a:scene3d>
            <a:camera prst="perspectiveAbove"/>
            <a:lightRig rig="threePt" dir="t"/>
          </a:scene3d>
        </a:bodyPr>
        <a:lstStyle/>
        <a:p>
          <a:pPr algn="ctr"/>
          <a:r>
            <a:rPr lang="tr-TR" sz="3200" b="1" cap="none" spc="50">
              <a:ln w="0">
                <a:noFill/>
              </a:ln>
              <a:solidFill>
                <a:schemeClr val="tx1"/>
              </a:solidFill>
              <a:effectLst/>
            </a:rPr>
            <a:t>AÇIK UÇLU SINAV ANALİZ PROGRAMI 2023 V3.2</a:t>
          </a:r>
        </a:p>
      </xdr:txBody>
    </xdr:sp>
    <xdr:clientData/>
  </xdr:twoCellAnchor>
  <xdr:twoCellAnchor>
    <xdr:from>
      <xdr:col>1</xdr:col>
      <xdr:colOff>62144</xdr:colOff>
      <xdr:row>4</xdr:row>
      <xdr:rowOff>102050</xdr:rowOff>
    </xdr:from>
    <xdr:to>
      <xdr:col>7</xdr:col>
      <xdr:colOff>97941</xdr:colOff>
      <xdr:row>7</xdr:row>
      <xdr:rowOff>19440</xdr:rowOff>
    </xdr:to>
    <xdr:sp macro="" textlink="">
      <xdr:nvSpPr>
        <xdr:cNvPr id="4" name="Dikdörtgen: Köşeleri Yuvarlatılmış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302886" y="1347627"/>
          <a:ext cx="1930330" cy="440742"/>
        </a:xfrm>
        <a:custGeom>
          <a:avLst/>
          <a:gdLst>
            <a:gd name="connsiteX0" fmla="*/ 0 w 1930330"/>
            <a:gd name="connsiteY0" fmla="*/ 73458 h 440742"/>
            <a:gd name="connsiteX1" fmla="*/ 73458 w 1930330"/>
            <a:gd name="connsiteY1" fmla="*/ 0 h 440742"/>
            <a:gd name="connsiteX2" fmla="*/ 685763 w 1930330"/>
            <a:gd name="connsiteY2" fmla="*/ 0 h 440742"/>
            <a:gd name="connsiteX3" fmla="*/ 1280235 w 1930330"/>
            <a:gd name="connsiteY3" fmla="*/ 0 h 440742"/>
            <a:gd name="connsiteX4" fmla="*/ 1856872 w 1930330"/>
            <a:gd name="connsiteY4" fmla="*/ 0 h 440742"/>
            <a:gd name="connsiteX5" fmla="*/ 1930330 w 1930330"/>
            <a:gd name="connsiteY5" fmla="*/ 73458 h 440742"/>
            <a:gd name="connsiteX6" fmla="*/ 1930330 w 1930330"/>
            <a:gd name="connsiteY6" fmla="*/ 367284 h 440742"/>
            <a:gd name="connsiteX7" fmla="*/ 1856872 w 1930330"/>
            <a:gd name="connsiteY7" fmla="*/ 440742 h 440742"/>
            <a:gd name="connsiteX8" fmla="*/ 1244567 w 1930330"/>
            <a:gd name="connsiteY8" fmla="*/ 440742 h 440742"/>
            <a:gd name="connsiteX9" fmla="*/ 703598 w 1930330"/>
            <a:gd name="connsiteY9" fmla="*/ 440742 h 440742"/>
            <a:gd name="connsiteX10" fmla="*/ 73458 w 1930330"/>
            <a:gd name="connsiteY10" fmla="*/ 440742 h 440742"/>
            <a:gd name="connsiteX11" fmla="*/ 0 w 1930330"/>
            <a:gd name="connsiteY11" fmla="*/ 367284 h 440742"/>
            <a:gd name="connsiteX12" fmla="*/ 0 w 1930330"/>
            <a:gd name="connsiteY12" fmla="*/ 73458 h 44074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30330" h="440742" fill="none" extrusionOk="0">
              <a:moveTo>
                <a:pt x="0" y="73458"/>
              </a:moveTo>
              <a:cubicBezTo>
                <a:pt x="-5193" y="33741"/>
                <a:pt x="30060" y="-1951"/>
                <a:pt x="73458" y="0"/>
              </a:cubicBezTo>
              <a:cubicBezTo>
                <a:pt x="234952" y="-2872"/>
                <a:pt x="493973" y="15271"/>
                <a:pt x="685763" y="0"/>
              </a:cubicBezTo>
              <a:cubicBezTo>
                <a:pt x="877553" y="-15271"/>
                <a:pt x="1046112" y="50968"/>
                <a:pt x="1280235" y="0"/>
              </a:cubicBezTo>
              <a:cubicBezTo>
                <a:pt x="1514358" y="-50968"/>
                <a:pt x="1584405" y="65507"/>
                <a:pt x="1856872" y="0"/>
              </a:cubicBezTo>
              <a:cubicBezTo>
                <a:pt x="1894206" y="133"/>
                <a:pt x="1930803" y="32035"/>
                <a:pt x="1930330" y="73458"/>
              </a:cubicBezTo>
              <a:cubicBezTo>
                <a:pt x="1962280" y="144836"/>
                <a:pt x="1928796" y="265649"/>
                <a:pt x="1930330" y="367284"/>
              </a:cubicBezTo>
              <a:cubicBezTo>
                <a:pt x="1934343" y="415800"/>
                <a:pt x="1893749" y="442689"/>
                <a:pt x="1856872" y="440742"/>
              </a:cubicBezTo>
              <a:cubicBezTo>
                <a:pt x="1726167" y="457197"/>
                <a:pt x="1401290" y="408553"/>
                <a:pt x="1244567" y="440742"/>
              </a:cubicBezTo>
              <a:cubicBezTo>
                <a:pt x="1087844" y="472931"/>
                <a:pt x="895282" y="383574"/>
                <a:pt x="703598" y="440742"/>
              </a:cubicBezTo>
              <a:cubicBezTo>
                <a:pt x="511914" y="497910"/>
                <a:pt x="329076" y="373504"/>
                <a:pt x="73458" y="440742"/>
              </a:cubicBezTo>
              <a:cubicBezTo>
                <a:pt x="34859" y="441432"/>
                <a:pt x="3035" y="418076"/>
                <a:pt x="0" y="367284"/>
              </a:cubicBezTo>
              <a:cubicBezTo>
                <a:pt x="-34947" y="289868"/>
                <a:pt x="28075" y="210987"/>
                <a:pt x="0" y="73458"/>
              </a:cubicBezTo>
              <a:close/>
            </a:path>
            <a:path w="1930330" h="440742" stroke="0" extrusionOk="0">
              <a:moveTo>
                <a:pt x="0" y="73458"/>
              </a:moveTo>
              <a:cubicBezTo>
                <a:pt x="-6723" y="28741"/>
                <a:pt x="25562" y="2749"/>
                <a:pt x="73458" y="0"/>
              </a:cubicBezTo>
              <a:cubicBezTo>
                <a:pt x="324031" y="-71218"/>
                <a:pt x="484581" y="42900"/>
                <a:pt x="703598" y="0"/>
              </a:cubicBezTo>
              <a:cubicBezTo>
                <a:pt x="922615" y="-42900"/>
                <a:pt x="1155367" y="55782"/>
                <a:pt x="1280235" y="0"/>
              </a:cubicBezTo>
              <a:cubicBezTo>
                <a:pt x="1405103" y="-55782"/>
                <a:pt x="1705848" y="10502"/>
                <a:pt x="1856872" y="0"/>
              </a:cubicBezTo>
              <a:cubicBezTo>
                <a:pt x="1897139" y="-975"/>
                <a:pt x="1933334" y="21773"/>
                <a:pt x="1930330" y="73458"/>
              </a:cubicBezTo>
              <a:cubicBezTo>
                <a:pt x="1957544" y="158891"/>
                <a:pt x="1905170" y="263291"/>
                <a:pt x="1930330" y="367284"/>
              </a:cubicBezTo>
              <a:cubicBezTo>
                <a:pt x="1929746" y="402288"/>
                <a:pt x="1894381" y="444996"/>
                <a:pt x="1856872" y="440742"/>
              </a:cubicBezTo>
              <a:cubicBezTo>
                <a:pt x="1601058" y="473292"/>
                <a:pt x="1518456" y="380145"/>
                <a:pt x="1298069" y="440742"/>
              </a:cubicBezTo>
              <a:cubicBezTo>
                <a:pt x="1077682" y="501339"/>
                <a:pt x="969774" y="433090"/>
                <a:pt x="703598" y="440742"/>
              </a:cubicBezTo>
              <a:cubicBezTo>
                <a:pt x="437422" y="448394"/>
                <a:pt x="244757" y="384460"/>
                <a:pt x="73458" y="440742"/>
              </a:cubicBezTo>
              <a:cubicBezTo>
                <a:pt x="41015" y="432712"/>
                <a:pt x="2073" y="406517"/>
                <a:pt x="0" y="367284"/>
              </a:cubicBezTo>
              <a:cubicBezTo>
                <a:pt x="-4718" y="253468"/>
                <a:pt x="18411" y="183096"/>
                <a:pt x="0" y="73458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2- SINIF LİSTESİ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</xdr:col>
      <xdr:colOff>70714</xdr:colOff>
      <xdr:row>8</xdr:row>
      <xdr:rowOff>35382</xdr:rowOff>
    </xdr:from>
    <xdr:to>
      <xdr:col>7</xdr:col>
      <xdr:colOff>87473</xdr:colOff>
      <xdr:row>11</xdr:row>
      <xdr:rowOff>52335</xdr:rowOff>
    </xdr:to>
    <xdr:sp macro="" textlink="">
      <xdr:nvSpPr>
        <xdr:cNvPr id="5" name="Dikdörtgen: Köşeleri Yuvarlatılmış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11456" y="1961316"/>
          <a:ext cx="1911292" cy="487970"/>
        </a:xfrm>
        <a:custGeom>
          <a:avLst/>
          <a:gdLst>
            <a:gd name="connsiteX0" fmla="*/ 0 w 1911292"/>
            <a:gd name="connsiteY0" fmla="*/ 81330 h 487970"/>
            <a:gd name="connsiteX1" fmla="*/ 81330 w 1911292"/>
            <a:gd name="connsiteY1" fmla="*/ 0 h 487970"/>
            <a:gd name="connsiteX2" fmla="*/ 699180 w 1911292"/>
            <a:gd name="connsiteY2" fmla="*/ 0 h 487970"/>
            <a:gd name="connsiteX3" fmla="*/ 1247085 w 1911292"/>
            <a:gd name="connsiteY3" fmla="*/ 0 h 487970"/>
            <a:gd name="connsiteX4" fmla="*/ 1829962 w 1911292"/>
            <a:gd name="connsiteY4" fmla="*/ 0 h 487970"/>
            <a:gd name="connsiteX5" fmla="*/ 1911292 w 1911292"/>
            <a:gd name="connsiteY5" fmla="*/ 81330 h 487970"/>
            <a:gd name="connsiteX6" fmla="*/ 1911292 w 1911292"/>
            <a:gd name="connsiteY6" fmla="*/ 406640 h 487970"/>
            <a:gd name="connsiteX7" fmla="*/ 1829962 w 1911292"/>
            <a:gd name="connsiteY7" fmla="*/ 487970 h 487970"/>
            <a:gd name="connsiteX8" fmla="*/ 1299544 w 1911292"/>
            <a:gd name="connsiteY8" fmla="*/ 487970 h 487970"/>
            <a:gd name="connsiteX9" fmla="*/ 751639 w 1911292"/>
            <a:gd name="connsiteY9" fmla="*/ 487970 h 487970"/>
            <a:gd name="connsiteX10" fmla="*/ 81330 w 1911292"/>
            <a:gd name="connsiteY10" fmla="*/ 487970 h 487970"/>
            <a:gd name="connsiteX11" fmla="*/ 0 w 1911292"/>
            <a:gd name="connsiteY11" fmla="*/ 406640 h 487970"/>
            <a:gd name="connsiteX12" fmla="*/ 0 w 1911292"/>
            <a:gd name="connsiteY12" fmla="*/ 81330 h 4879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11292" h="487970" fill="none" extrusionOk="0">
              <a:moveTo>
                <a:pt x="0" y="81330"/>
              </a:moveTo>
              <a:cubicBezTo>
                <a:pt x="6443" y="34916"/>
                <a:pt x="41949" y="-11089"/>
                <a:pt x="81330" y="0"/>
              </a:cubicBezTo>
              <a:cubicBezTo>
                <a:pt x="243397" y="-63170"/>
                <a:pt x="538893" y="25276"/>
                <a:pt x="699180" y="0"/>
              </a:cubicBezTo>
              <a:cubicBezTo>
                <a:pt x="859467" y="-25276"/>
                <a:pt x="1016161" y="22111"/>
                <a:pt x="1247085" y="0"/>
              </a:cubicBezTo>
              <a:cubicBezTo>
                <a:pt x="1478010" y="-22111"/>
                <a:pt x="1669405" y="68455"/>
                <a:pt x="1829962" y="0"/>
              </a:cubicBezTo>
              <a:cubicBezTo>
                <a:pt x="1864996" y="8227"/>
                <a:pt x="1909843" y="34669"/>
                <a:pt x="1911292" y="81330"/>
              </a:cubicBezTo>
              <a:cubicBezTo>
                <a:pt x="1919464" y="209628"/>
                <a:pt x="1888604" y="317598"/>
                <a:pt x="1911292" y="406640"/>
              </a:cubicBezTo>
              <a:cubicBezTo>
                <a:pt x="1911553" y="462372"/>
                <a:pt x="1870848" y="481776"/>
                <a:pt x="1829962" y="487970"/>
              </a:cubicBezTo>
              <a:cubicBezTo>
                <a:pt x="1598575" y="544088"/>
                <a:pt x="1564184" y="435221"/>
                <a:pt x="1299544" y="487970"/>
              </a:cubicBezTo>
              <a:cubicBezTo>
                <a:pt x="1034904" y="540719"/>
                <a:pt x="925882" y="428020"/>
                <a:pt x="751639" y="487970"/>
              </a:cubicBezTo>
              <a:cubicBezTo>
                <a:pt x="577396" y="547920"/>
                <a:pt x="275300" y="451636"/>
                <a:pt x="81330" y="487970"/>
              </a:cubicBezTo>
              <a:cubicBezTo>
                <a:pt x="35665" y="486405"/>
                <a:pt x="-10704" y="450464"/>
                <a:pt x="0" y="406640"/>
              </a:cubicBezTo>
              <a:cubicBezTo>
                <a:pt x="-25423" y="317739"/>
                <a:pt x="17488" y="157555"/>
                <a:pt x="0" y="81330"/>
              </a:cubicBezTo>
              <a:close/>
            </a:path>
            <a:path w="1911292" h="487970" stroke="0" extrusionOk="0">
              <a:moveTo>
                <a:pt x="0" y="81330"/>
              </a:moveTo>
              <a:cubicBezTo>
                <a:pt x="7550" y="29805"/>
                <a:pt x="29176" y="-1829"/>
                <a:pt x="81330" y="0"/>
              </a:cubicBezTo>
              <a:cubicBezTo>
                <a:pt x="206036" y="-11606"/>
                <a:pt x="415078" y="25546"/>
                <a:pt x="611748" y="0"/>
              </a:cubicBezTo>
              <a:cubicBezTo>
                <a:pt x="808418" y="-25546"/>
                <a:pt x="1023975" y="56804"/>
                <a:pt x="1142167" y="0"/>
              </a:cubicBezTo>
              <a:cubicBezTo>
                <a:pt x="1260359" y="-56804"/>
                <a:pt x="1502501" y="8886"/>
                <a:pt x="1829962" y="0"/>
              </a:cubicBezTo>
              <a:cubicBezTo>
                <a:pt x="1876000" y="7064"/>
                <a:pt x="1911098" y="35288"/>
                <a:pt x="1911292" y="81330"/>
              </a:cubicBezTo>
              <a:cubicBezTo>
                <a:pt x="1946135" y="241809"/>
                <a:pt x="1901786" y="324376"/>
                <a:pt x="1911292" y="406640"/>
              </a:cubicBezTo>
              <a:cubicBezTo>
                <a:pt x="1914138" y="452183"/>
                <a:pt x="1872896" y="489132"/>
                <a:pt x="1829962" y="487970"/>
              </a:cubicBezTo>
              <a:cubicBezTo>
                <a:pt x="1573541" y="498511"/>
                <a:pt x="1419190" y="485409"/>
                <a:pt x="1282057" y="487970"/>
              </a:cubicBezTo>
              <a:cubicBezTo>
                <a:pt x="1144924" y="490531"/>
                <a:pt x="995451" y="425514"/>
                <a:pt x="734153" y="487970"/>
              </a:cubicBezTo>
              <a:cubicBezTo>
                <a:pt x="472855" y="550426"/>
                <a:pt x="221950" y="437777"/>
                <a:pt x="81330" y="487970"/>
              </a:cubicBezTo>
              <a:cubicBezTo>
                <a:pt x="44789" y="483851"/>
                <a:pt x="3146" y="439682"/>
                <a:pt x="0" y="406640"/>
              </a:cubicBezTo>
              <a:cubicBezTo>
                <a:pt x="-7753" y="332360"/>
                <a:pt x="33521" y="239945"/>
                <a:pt x="0" y="81330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24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3- KULLANICI BİLGİLERİ</a:t>
          </a:r>
        </a:p>
      </xdr:txBody>
    </xdr:sp>
    <xdr:clientData/>
  </xdr:twoCellAnchor>
  <xdr:twoCellAnchor>
    <xdr:from>
      <xdr:col>15</xdr:col>
      <xdr:colOff>42141</xdr:colOff>
      <xdr:row>8</xdr:row>
      <xdr:rowOff>54437</xdr:rowOff>
    </xdr:from>
    <xdr:to>
      <xdr:col>22</xdr:col>
      <xdr:colOff>59797</xdr:colOff>
      <xdr:row>11</xdr:row>
      <xdr:rowOff>112121</xdr:rowOff>
    </xdr:to>
    <xdr:sp macro="" textlink="">
      <xdr:nvSpPr>
        <xdr:cNvPr id="7" name="Dikdörtgen: Köşeleri Yuvarlatılmış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4438295" y="1980371"/>
          <a:ext cx="1922656" cy="528701"/>
        </a:xfrm>
        <a:custGeom>
          <a:avLst/>
          <a:gdLst>
            <a:gd name="connsiteX0" fmla="*/ 0 w 1922656"/>
            <a:gd name="connsiteY0" fmla="*/ 88119 h 528701"/>
            <a:gd name="connsiteX1" fmla="*/ 88119 w 1922656"/>
            <a:gd name="connsiteY1" fmla="*/ 0 h 528701"/>
            <a:gd name="connsiteX2" fmla="*/ 705187 w 1922656"/>
            <a:gd name="connsiteY2" fmla="*/ 0 h 528701"/>
            <a:gd name="connsiteX3" fmla="*/ 1234933 w 1922656"/>
            <a:gd name="connsiteY3" fmla="*/ 0 h 528701"/>
            <a:gd name="connsiteX4" fmla="*/ 1834537 w 1922656"/>
            <a:gd name="connsiteY4" fmla="*/ 0 h 528701"/>
            <a:gd name="connsiteX5" fmla="*/ 1922656 w 1922656"/>
            <a:gd name="connsiteY5" fmla="*/ 88119 h 528701"/>
            <a:gd name="connsiteX6" fmla="*/ 1922656 w 1922656"/>
            <a:gd name="connsiteY6" fmla="*/ 440582 h 528701"/>
            <a:gd name="connsiteX7" fmla="*/ 1834537 w 1922656"/>
            <a:gd name="connsiteY7" fmla="*/ 528701 h 528701"/>
            <a:gd name="connsiteX8" fmla="*/ 1304790 w 1922656"/>
            <a:gd name="connsiteY8" fmla="*/ 528701 h 528701"/>
            <a:gd name="connsiteX9" fmla="*/ 757579 w 1922656"/>
            <a:gd name="connsiteY9" fmla="*/ 528701 h 528701"/>
            <a:gd name="connsiteX10" fmla="*/ 88119 w 1922656"/>
            <a:gd name="connsiteY10" fmla="*/ 528701 h 528701"/>
            <a:gd name="connsiteX11" fmla="*/ 0 w 1922656"/>
            <a:gd name="connsiteY11" fmla="*/ 440582 h 528701"/>
            <a:gd name="connsiteX12" fmla="*/ 0 w 1922656"/>
            <a:gd name="connsiteY12" fmla="*/ 88119 h 5287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22656" h="528701" fill="none" extrusionOk="0">
              <a:moveTo>
                <a:pt x="0" y="88119"/>
              </a:moveTo>
              <a:cubicBezTo>
                <a:pt x="4606" y="42096"/>
                <a:pt x="40079" y="-4904"/>
                <a:pt x="88119" y="0"/>
              </a:cubicBezTo>
              <a:cubicBezTo>
                <a:pt x="360614" y="-62107"/>
                <a:pt x="546888" y="73946"/>
                <a:pt x="705187" y="0"/>
              </a:cubicBezTo>
              <a:cubicBezTo>
                <a:pt x="863486" y="-73946"/>
                <a:pt x="1002794" y="36650"/>
                <a:pt x="1234933" y="0"/>
              </a:cubicBezTo>
              <a:cubicBezTo>
                <a:pt x="1467072" y="-36650"/>
                <a:pt x="1678530" y="5382"/>
                <a:pt x="1834537" y="0"/>
              </a:cubicBezTo>
              <a:cubicBezTo>
                <a:pt x="1882166" y="-3476"/>
                <a:pt x="1931728" y="33002"/>
                <a:pt x="1922656" y="88119"/>
              </a:cubicBezTo>
              <a:cubicBezTo>
                <a:pt x="1949733" y="178432"/>
                <a:pt x="1909891" y="277379"/>
                <a:pt x="1922656" y="440582"/>
              </a:cubicBezTo>
              <a:cubicBezTo>
                <a:pt x="1922175" y="482226"/>
                <a:pt x="1888799" y="539477"/>
                <a:pt x="1834537" y="528701"/>
              </a:cubicBezTo>
              <a:cubicBezTo>
                <a:pt x="1585937" y="589295"/>
                <a:pt x="1555301" y="513717"/>
                <a:pt x="1304790" y="528701"/>
              </a:cubicBezTo>
              <a:cubicBezTo>
                <a:pt x="1054279" y="543685"/>
                <a:pt x="975462" y="500243"/>
                <a:pt x="757579" y="528701"/>
              </a:cubicBezTo>
              <a:cubicBezTo>
                <a:pt x="539696" y="557159"/>
                <a:pt x="422181" y="465617"/>
                <a:pt x="88119" y="528701"/>
              </a:cubicBezTo>
              <a:cubicBezTo>
                <a:pt x="38887" y="533133"/>
                <a:pt x="9468" y="493952"/>
                <a:pt x="0" y="440582"/>
              </a:cubicBezTo>
              <a:cubicBezTo>
                <a:pt x="-21603" y="308269"/>
                <a:pt x="2611" y="255777"/>
                <a:pt x="0" y="88119"/>
              </a:cubicBezTo>
              <a:close/>
            </a:path>
            <a:path w="1922656" h="528701" stroke="0" extrusionOk="0">
              <a:moveTo>
                <a:pt x="0" y="88119"/>
              </a:moveTo>
              <a:cubicBezTo>
                <a:pt x="9364" y="49084"/>
                <a:pt x="32339" y="-8136"/>
                <a:pt x="88119" y="0"/>
              </a:cubicBezTo>
              <a:cubicBezTo>
                <a:pt x="333121" y="-52862"/>
                <a:pt x="442032" y="19420"/>
                <a:pt x="635330" y="0"/>
              </a:cubicBezTo>
              <a:cubicBezTo>
                <a:pt x="828628" y="-19420"/>
                <a:pt x="924169" y="18667"/>
                <a:pt x="1200005" y="0"/>
              </a:cubicBezTo>
              <a:cubicBezTo>
                <a:pt x="1475841" y="-18667"/>
                <a:pt x="1542491" y="34296"/>
                <a:pt x="1834537" y="0"/>
              </a:cubicBezTo>
              <a:cubicBezTo>
                <a:pt x="1873908" y="11078"/>
                <a:pt x="1920501" y="38962"/>
                <a:pt x="1922656" y="88119"/>
              </a:cubicBezTo>
              <a:cubicBezTo>
                <a:pt x="1934512" y="173140"/>
                <a:pt x="1915493" y="365422"/>
                <a:pt x="1922656" y="440582"/>
              </a:cubicBezTo>
              <a:cubicBezTo>
                <a:pt x="1920198" y="485460"/>
                <a:pt x="1886281" y="520757"/>
                <a:pt x="1834537" y="528701"/>
              </a:cubicBezTo>
              <a:cubicBezTo>
                <a:pt x="1640388" y="551842"/>
                <a:pt x="1448973" y="463797"/>
                <a:pt x="1234933" y="528701"/>
              </a:cubicBezTo>
              <a:cubicBezTo>
                <a:pt x="1020893" y="593605"/>
                <a:pt x="828636" y="470409"/>
                <a:pt x="705187" y="528701"/>
              </a:cubicBezTo>
              <a:cubicBezTo>
                <a:pt x="581738" y="586993"/>
                <a:pt x="358703" y="460410"/>
                <a:pt x="88119" y="528701"/>
              </a:cubicBezTo>
              <a:cubicBezTo>
                <a:pt x="44982" y="530671"/>
                <a:pt x="-2738" y="484445"/>
                <a:pt x="0" y="440582"/>
              </a:cubicBezTo>
              <a:cubicBezTo>
                <a:pt x="-35892" y="296684"/>
                <a:pt x="35302" y="188813"/>
                <a:pt x="0" y="88119"/>
              </a:cubicBezTo>
              <a:close/>
            </a:path>
          </a:pathLst>
        </a:custGeom>
        <a:solidFill>
          <a:srgbClr val="92D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0724322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50" b="0">
              <a:solidFill>
                <a:schemeClr val="bg1"/>
              </a:solidFill>
              <a:effectLst/>
              <a:latin typeface="Abadi" panose="020B0604020104020204" pitchFamily="34" charset="0"/>
              <a:ea typeface="STHupo" panose="02010800040101010101" pitchFamily="2" charset="-122"/>
              <a:cs typeface="+mn-cs"/>
            </a:rPr>
            <a:t>Açık</a:t>
          </a:r>
          <a:r>
            <a:rPr lang="tr-TR" sz="1050" b="0" baseline="0">
              <a:solidFill>
                <a:schemeClr val="bg1"/>
              </a:solidFill>
              <a:effectLst/>
              <a:latin typeface="Abadi" panose="020B0604020104020204" pitchFamily="34" charset="0"/>
              <a:ea typeface="STHupo" panose="02010800040101010101" pitchFamily="2" charset="-122"/>
              <a:cs typeface="+mn-cs"/>
            </a:rPr>
            <a:t> uçlu iNKILAP TARİHİ YAZILILARI</a:t>
          </a:r>
          <a:endParaRPr lang="tr-TR" sz="1800" b="0">
            <a:solidFill>
              <a:schemeClr val="bg1"/>
            </a:solidFill>
            <a:effectLst/>
            <a:latin typeface="Abadi" panose="020B0604020104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23</xdr:col>
      <xdr:colOff>68806</xdr:colOff>
      <xdr:row>8</xdr:row>
      <xdr:rowOff>109164</xdr:rowOff>
    </xdr:from>
    <xdr:to>
      <xdr:col>26</xdr:col>
      <xdr:colOff>334945</xdr:colOff>
      <xdr:row>12</xdr:row>
      <xdr:rowOff>20934</xdr:rowOff>
    </xdr:to>
    <xdr:sp macro="" textlink="">
      <xdr:nvSpPr>
        <xdr:cNvPr id="8" name="Dikdörtgen: Köşeleri Yuvarlatılmış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6537432" y="2035098"/>
          <a:ext cx="2087403" cy="539792"/>
        </a:xfrm>
        <a:custGeom>
          <a:avLst/>
          <a:gdLst>
            <a:gd name="connsiteX0" fmla="*/ 0 w 2087403"/>
            <a:gd name="connsiteY0" fmla="*/ 89967 h 539792"/>
            <a:gd name="connsiteX1" fmla="*/ 89967 w 2087403"/>
            <a:gd name="connsiteY1" fmla="*/ 0 h 539792"/>
            <a:gd name="connsiteX2" fmla="*/ 528685 w 2087403"/>
            <a:gd name="connsiteY2" fmla="*/ 0 h 539792"/>
            <a:gd name="connsiteX3" fmla="*/ 986477 w 2087403"/>
            <a:gd name="connsiteY3" fmla="*/ 0 h 539792"/>
            <a:gd name="connsiteX4" fmla="*/ 1463345 w 2087403"/>
            <a:gd name="connsiteY4" fmla="*/ 0 h 539792"/>
            <a:gd name="connsiteX5" fmla="*/ 1997436 w 2087403"/>
            <a:gd name="connsiteY5" fmla="*/ 0 h 539792"/>
            <a:gd name="connsiteX6" fmla="*/ 2087403 w 2087403"/>
            <a:gd name="connsiteY6" fmla="*/ 89967 h 539792"/>
            <a:gd name="connsiteX7" fmla="*/ 2087403 w 2087403"/>
            <a:gd name="connsiteY7" fmla="*/ 449825 h 539792"/>
            <a:gd name="connsiteX8" fmla="*/ 1997436 w 2087403"/>
            <a:gd name="connsiteY8" fmla="*/ 539792 h 539792"/>
            <a:gd name="connsiteX9" fmla="*/ 1577793 w 2087403"/>
            <a:gd name="connsiteY9" fmla="*/ 539792 h 539792"/>
            <a:gd name="connsiteX10" fmla="*/ 1100926 w 2087403"/>
            <a:gd name="connsiteY10" fmla="*/ 539792 h 539792"/>
            <a:gd name="connsiteX11" fmla="*/ 604984 w 2087403"/>
            <a:gd name="connsiteY11" fmla="*/ 539792 h 539792"/>
            <a:gd name="connsiteX12" fmla="*/ 89967 w 2087403"/>
            <a:gd name="connsiteY12" fmla="*/ 539792 h 539792"/>
            <a:gd name="connsiteX13" fmla="*/ 0 w 2087403"/>
            <a:gd name="connsiteY13" fmla="*/ 449825 h 539792"/>
            <a:gd name="connsiteX14" fmla="*/ 0 w 2087403"/>
            <a:gd name="connsiteY14" fmla="*/ 89967 h 5397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87403" h="539792" fill="none" extrusionOk="0">
              <a:moveTo>
                <a:pt x="0" y="89967"/>
              </a:moveTo>
              <a:cubicBezTo>
                <a:pt x="-2766" y="52717"/>
                <a:pt x="33812" y="-3497"/>
                <a:pt x="89967" y="0"/>
              </a:cubicBezTo>
              <a:cubicBezTo>
                <a:pt x="221256" y="-4071"/>
                <a:pt x="368129" y="39587"/>
                <a:pt x="528685" y="0"/>
              </a:cubicBezTo>
              <a:cubicBezTo>
                <a:pt x="689241" y="-39587"/>
                <a:pt x="849990" y="10986"/>
                <a:pt x="986477" y="0"/>
              </a:cubicBezTo>
              <a:cubicBezTo>
                <a:pt x="1122964" y="-10986"/>
                <a:pt x="1267318" y="23750"/>
                <a:pt x="1463345" y="0"/>
              </a:cubicBezTo>
              <a:cubicBezTo>
                <a:pt x="1659372" y="-23750"/>
                <a:pt x="1780662" y="6135"/>
                <a:pt x="1997436" y="0"/>
              </a:cubicBezTo>
              <a:cubicBezTo>
                <a:pt x="2051721" y="11952"/>
                <a:pt x="2094594" y="41827"/>
                <a:pt x="2087403" y="89967"/>
              </a:cubicBezTo>
              <a:cubicBezTo>
                <a:pt x="2087871" y="162056"/>
                <a:pt x="2057232" y="357866"/>
                <a:pt x="2087403" y="449825"/>
              </a:cubicBezTo>
              <a:cubicBezTo>
                <a:pt x="2089216" y="496906"/>
                <a:pt x="2039871" y="533659"/>
                <a:pt x="1997436" y="539792"/>
              </a:cubicBezTo>
              <a:cubicBezTo>
                <a:pt x="1809283" y="549973"/>
                <a:pt x="1710381" y="531563"/>
                <a:pt x="1577793" y="539792"/>
              </a:cubicBezTo>
              <a:cubicBezTo>
                <a:pt x="1445205" y="548021"/>
                <a:pt x="1256829" y="497486"/>
                <a:pt x="1100926" y="539792"/>
              </a:cubicBezTo>
              <a:cubicBezTo>
                <a:pt x="945023" y="582098"/>
                <a:pt x="755328" y="480315"/>
                <a:pt x="604984" y="539792"/>
              </a:cubicBezTo>
              <a:cubicBezTo>
                <a:pt x="454640" y="599269"/>
                <a:pt x="194084" y="496506"/>
                <a:pt x="89967" y="539792"/>
              </a:cubicBezTo>
              <a:cubicBezTo>
                <a:pt x="35941" y="541778"/>
                <a:pt x="-5514" y="500412"/>
                <a:pt x="0" y="449825"/>
              </a:cubicBezTo>
              <a:cubicBezTo>
                <a:pt x="-35415" y="287918"/>
                <a:pt x="4244" y="256122"/>
                <a:pt x="0" y="89967"/>
              </a:cubicBezTo>
              <a:close/>
            </a:path>
            <a:path w="2087403" h="539792" stroke="0" extrusionOk="0">
              <a:moveTo>
                <a:pt x="0" y="89967"/>
              </a:moveTo>
              <a:cubicBezTo>
                <a:pt x="-1606" y="42621"/>
                <a:pt x="44244" y="-6739"/>
                <a:pt x="89967" y="0"/>
              </a:cubicBezTo>
              <a:cubicBezTo>
                <a:pt x="338148" y="-15127"/>
                <a:pt x="354229" y="58644"/>
                <a:pt x="604984" y="0"/>
              </a:cubicBezTo>
              <a:cubicBezTo>
                <a:pt x="855739" y="-58644"/>
                <a:pt x="909253" y="27599"/>
                <a:pt x="1120000" y="0"/>
              </a:cubicBezTo>
              <a:cubicBezTo>
                <a:pt x="1330747" y="-27599"/>
                <a:pt x="1442263" y="39981"/>
                <a:pt x="1539643" y="0"/>
              </a:cubicBezTo>
              <a:cubicBezTo>
                <a:pt x="1637023" y="-39981"/>
                <a:pt x="1885188" y="21276"/>
                <a:pt x="1997436" y="0"/>
              </a:cubicBezTo>
              <a:cubicBezTo>
                <a:pt x="2033310" y="4810"/>
                <a:pt x="2087851" y="38243"/>
                <a:pt x="2087403" y="89967"/>
              </a:cubicBezTo>
              <a:cubicBezTo>
                <a:pt x="2106900" y="196334"/>
                <a:pt x="2083431" y="339943"/>
                <a:pt x="2087403" y="449825"/>
              </a:cubicBezTo>
              <a:cubicBezTo>
                <a:pt x="2081864" y="488759"/>
                <a:pt x="2038499" y="538123"/>
                <a:pt x="1997436" y="539792"/>
              </a:cubicBezTo>
              <a:cubicBezTo>
                <a:pt x="1833718" y="580441"/>
                <a:pt x="1738422" y="519712"/>
                <a:pt x="1558718" y="539792"/>
              </a:cubicBezTo>
              <a:cubicBezTo>
                <a:pt x="1379014" y="559872"/>
                <a:pt x="1272511" y="529827"/>
                <a:pt x="1043702" y="539792"/>
              </a:cubicBezTo>
              <a:cubicBezTo>
                <a:pt x="814893" y="549757"/>
                <a:pt x="803729" y="536360"/>
                <a:pt x="585909" y="539792"/>
              </a:cubicBezTo>
              <a:cubicBezTo>
                <a:pt x="368089" y="543224"/>
                <a:pt x="245431" y="489894"/>
                <a:pt x="89967" y="539792"/>
              </a:cubicBezTo>
              <a:cubicBezTo>
                <a:pt x="40537" y="538077"/>
                <a:pt x="-2813" y="487809"/>
                <a:pt x="0" y="449825"/>
              </a:cubicBezTo>
              <a:cubicBezTo>
                <a:pt x="-34013" y="291749"/>
                <a:pt x="42700" y="206634"/>
                <a:pt x="0" y="89967"/>
              </a:cubicBezTo>
              <a:close/>
            </a:path>
          </a:pathLst>
        </a:custGeom>
        <a:solidFill>
          <a:srgbClr val="92D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372381039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50" b="0">
              <a:solidFill>
                <a:schemeClr val="bg1"/>
              </a:solidFill>
              <a:effectLst/>
              <a:latin typeface="Abadi" panose="020B0604020104020204" pitchFamily="34" charset="0"/>
              <a:ea typeface="STHupo" panose="02010800040101010101" pitchFamily="2" charset="-122"/>
            </a:rPr>
            <a:t>Açık</a:t>
          </a:r>
          <a:r>
            <a:rPr lang="tr-TR" sz="1050" b="0" baseline="0">
              <a:solidFill>
                <a:schemeClr val="bg1"/>
              </a:solidFill>
              <a:effectLst/>
              <a:latin typeface="Abadi" panose="020B0604020104020204" pitchFamily="34" charset="0"/>
              <a:ea typeface="STHupo" panose="02010800040101010101" pitchFamily="2" charset="-122"/>
            </a:rPr>
            <a:t> uçlu SOSYAL BİLGİLER YAZILILARI</a:t>
          </a:r>
          <a:endParaRPr lang="tr-TR" sz="1050" b="0">
            <a:solidFill>
              <a:schemeClr val="bg1"/>
            </a:solidFill>
            <a:effectLst/>
            <a:latin typeface="Abadi" panose="020B0604020104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249200</xdr:colOff>
      <xdr:row>8</xdr:row>
      <xdr:rowOff>40736</xdr:rowOff>
    </xdr:from>
    <xdr:to>
      <xdr:col>14</xdr:col>
      <xdr:colOff>179015</xdr:colOff>
      <xdr:row>11</xdr:row>
      <xdr:rowOff>73268</xdr:rowOff>
    </xdr:to>
    <xdr:sp macro="" textlink="">
      <xdr:nvSpPr>
        <xdr:cNvPr id="10" name="Dikdörtgen: Köşeleri Yuvarlatılmış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2384475" y="1966670"/>
          <a:ext cx="1908084" cy="503549"/>
        </a:xfrm>
        <a:custGeom>
          <a:avLst/>
          <a:gdLst>
            <a:gd name="connsiteX0" fmla="*/ 0 w 1908084"/>
            <a:gd name="connsiteY0" fmla="*/ 83927 h 503549"/>
            <a:gd name="connsiteX1" fmla="*/ 83927 w 1908084"/>
            <a:gd name="connsiteY1" fmla="*/ 0 h 503549"/>
            <a:gd name="connsiteX2" fmla="*/ 611797 w 1908084"/>
            <a:gd name="connsiteY2" fmla="*/ 0 h 503549"/>
            <a:gd name="connsiteX3" fmla="*/ 1174471 w 1908084"/>
            <a:gd name="connsiteY3" fmla="*/ 0 h 503549"/>
            <a:gd name="connsiteX4" fmla="*/ 1824157 w 1908084"/>
            <a:gd name="connsiteY4" fmla="*/ 0 h 503549"/>
            <a:gd name="connsiteX5" fmla="*/ 1908084 w 1908084"/>
            <a:gd name="connsiteY5" fmla="*/ 83927 h 503549"/>
            <a:gd name="connsiteX6" fmla="*/ 1908084 w 1908084"/>
            <a:gd name="connsiteY6" fmla="*/ 419622 h 503549"/>
            <a:gd name="connsiteX7" fmla="*/ 1824157 w 1908084"/>
            <a:gd name="connsiteY7" fmla="*/ 503549 h 503549"/>
            <a:gd name="connsiteX8" fmla="*/ 1296287 w 1908084"/>
            <a:gd name="connsiteY8" fmla="*/ 503549 h 503549"/>
            <a:gd name="connsiteX9" fmla="*/ 751015 w 1908084"/>
            <a:gd name="connsiteY9" fmla="*/ 503549 h 503549"/>
            <a:gd name="connsiteX10" fmla="*/ 83927 w 1908084"/>
            <a:gd name="connsiteY10" fmla="*/ 503549 h 503549"/>
            <a:gd name="connsiteX11" fmla="*/ 0 w 1908084"/>
            <a:gd name="connsiteY11" fmla="*/ 419622 h 503549"/>
            <a:gd name="connsiteX12" fmla="*/ 0 w 1908084"/>
            <a:gd name="connsiteY12" fmla="*/ 83927 h 50354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08084" h="503549" fill="none" extrusionOk="0">
              <a:moveTo>
                <a:pt x="0" y="83927"/>
              </a:moveTo>
              <a:cubicBezTo>
                <a:pt x="7843" y="42314"/>
                <a:pt x="25613" y="5617"/>
                <a:pt x="83927" y="0"/>
              </a:cubicBezTo>
              <a:cubicBezTo>
                <a:pt x="287496" y="-6531"/>
                <a:pt x="405049" y="17717"/>
                <a:pt x="611797" y="0"/>
              </a:cubicBezTo>
              <a:cubicBezTo>
                <a:pt x="818545" y="-17717"/>
                <a:pt x="1031930" y="58646"/>
                <a:pt x="1174471" y="0"/>
              </a:cubicBezTo>
              <a:cubicBezTo>
                <a:pt x="1317012" y="-58646"/>
                <a:pt x="1649538" y="27250"/>
                <a:pt x="1824157" y="0"/>
              </a:cubicBezTo>
              <a:cubicBezTo>
                <a:pt x="1870161" y="7151"/>
                <a:pt x="1913319" y="35665"/>
                <a:pt x="1908084" y="83927"/>
              </a:cubicBezTo>
              <a:cubicBezTo>
                <a:pt x="1918208" y="151818"/>
                <a:pt x="1872432" y="271473"/>
                <a:pt x="1908084" y="419622"/>
              </a:cubicBezTo>
              <a:cubicBezTo>
                <a:pt x="1913678" y="465219"/>
                <a:pt x="1868427" y="493803"/>
                <a:pt x="1824157" y="503549"/>
              </a:cubicBezTo>
              <a:cubicBezTo>
                <a:pt x="1653406" y="555470"/>
                <a:pt x="1494886" y="489168"/>
                <a:pt x="1296287" y="503549"/>
              </a:cubicBezTo>
              <a:cubicBezTo>
                <a:pt x="1097688" y="517930"/>
                <a:pt x="961303" y="476660"/>
                <a:pt x="751015" y="503549"/>
              </a:cubicBezTo>
              <a:cubicBezTo>
                <a:pt x="540727" y="530438"/>
                <a:pt x="376066" y="476968"/>
                <a:pt x="83927" y="503549"/>
              </a:cubicBezTo>
              <a:cubicBezTo>
                <a:pt x="40287" y="502299"/>
                <a:pt x="8043" y="456129"/>
                <a:pt x="0" y="419622"/>
              </a:cubicBezTo>
              <a:cubicBezTo>
                <a:pt x="-2687" y="318903"/>
                <a:pt x="30204" y="154277"/>
                <a:pt x="0" y="83927"/>
              </a:cubicBezTo>
              <a:close/>
            </a:path>
            <a:path w="1908084" h="503549" stroke="0" extrusionOk="0">
              <a:moveTo>
                <a:pt x="0" y="83927"/>
              </a:moveTo>
              <a:cubicBezTo>
                <a:pt x="1697" y="32169"/>
                <a:pt x="37431" y="6364"/>
                <a:pt x="83927" y="0"/>
              </a:cubicBezTo>
              <a:cubicBezTo>
                <a:pt x="205800" y="-41719"/>
                <a:pt x="492561" y="47573"/>
                <a:pt x="611797" y="0"/>
              </a:cubicBezTo>
              <a:cubicBezTo>
                <a:pt x="731033" y="-47573"/>
                <a:pt x="1056917" y="66584"/>
                <a:pt x="1226678" y="0"/>
              </a:cubicBezTo>
              <a:cubicBezTo>
                <a:pt x="1396439" y="-66584"/>
                <a:pt x="1527596" y="52082"/>
                <a:pt x="1824157" y="0"/>
              </a:cubicBezTo>
              <a:cubicBezTo>
                <a:pt x="1880598" y="-3828"/>
                <a:pt x="1905786" y="32329"/>
                <a:pt x="1908084" y="83927"/>
              </a:cubicBezTo>
              <a:cubicBezTo>
                <a:pt x="1939397" y="218386"/>
                <a:pt x="1898775" y="335998"/>
                <a:pt x="1908084" y="419622"/>
              </a:cubicBezTo>
              <a:cubicBezTo>
                <a:pt x="1918496" y="466491"/>
                <a:pt x="1864094" y="500001"/>
                <a:pt x="1824157" y="503549"/>
              </a:cubicBezTo>
              <a:cubicBezTo>
                <a:pt x="1608189" y="505834"/>
                <a:pt x="1469697" y="440053"/>
                <a:pt x="1244080" y="503549"/>
              </a:cubicBezTo>
              <a:cubicBezTo>
                <a:pt x="1018463" y="567045"/>
                <a:pt x="936708" y="463369"/>
                <a:pt x="664004" y="503549"/>
              </a:cubicBezTo>
              <a:cubicBezTo>
                <a:pt x="391300" y="543729"/>
                <a:pt x="205858" y="464761"/>
                <a:pt x="83927" y="503549"/>
              </a:cubicBezTo>
              <a:cubicBezTo>
                <a:pt x="33712" y="506027"/>
                <a:pt x="3110" y="473770"/>
                <a:pt x="0" y="419622"/>
              </a:cubicBezTo>
              <a:cubicBezTo>
                <a:pt x="-26906" y="257807"/>
                <a:pt x="4094" y="236394"/>
                <a:pt x="0" y="83927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4728664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50" b="1">
              <a:solidFill>
                <a:schemeClr val="bg1"/>
              </a:solidFill>
              <a:effectLst/>
              <a:latin typeface="+mn-lt"/>
              <a:ea typeface="STHupo" panose="02010800040101010101" pitchFamily="2" charset="-122"/>
            </a:rPr>
            <a:t>muammeraslan@gmail.com</a:t>
          </a:r>
        </a:p>
      </xdr:txBody>
    </xdr:sp>
    <xdr:clientData/>
  </xdr:twoCellAnchor>
  <xdr:twoCellAnchor>
    <xdr:from>
      <xdr:col>7</xdr:col>
      <xdr:colOff>245350</xdr:colOff>
      <xdr:row>0</xdr:row>
      <xdr:rowOff>735717</xdr:rowOff>
    </xdr:from>
    <xdr:to>
      <xdr:col>14</xdr:col>
      <xdr:colOff>157005</xdr:colOff>
      <xdr:row>3</xdr:row>
      <xdr:rowOff>92709</xdr:rowOff>
    </xdr:to>
    <xdr:sp macro="" textlink="">
      <xdr:nvSpPr>
        <xdr:cNvPr id="12" name="Dikdörtgen: Köşeleri Yuvarlatılmış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2380625" y="735717"/>
          <a:ext cx="1889924" cy="445563"/>
        </a:xfrm>
        <a:custGeom>
          <a:avLst/>
          <a:gdLst>
            <a:gd name="connsiteX0" fmla="*/ 0 w 1889924"/>
            <a:gd name="connsiteY0" fmla="*/ 74262 h 445563"/>
            <a:gd name="connsiteX1" fmla="*/ 74262 w 1889924"/>
            <a:gd name="connsiteY1" fmla="*/ 0 h 445563"/>
            <a:gd name="connsiteX2" fmla="*/ 602487 w 1889924"/>
            <a:gd name="connsiteY2" fmla="*/ 0 h 445563"/>
            <a:gd name="connsiteX3" fmla="*/ 1165539 w 1889924"/>
            <a:gd name="connsiteY3" fmla="*/ 0 h 445563"/>
            <a:gd name="connsiteX4" fmla="*/ 1815662 w 1889924"/>
            <a:gd name="connsiteY4" fmla="*/ 0 h 445563"/>
            <a:gd name="connsiteX5" fmla="*/ 1889924 w 1889924"/>
            <a:gd name="connsiteY5" fmla="*/ 74262 h 445563"/>
            <a:gd name="connsiteX6" fmla="*/ 1889924 w 1889924"/>
            <a:gd name="connsiteY6" fmla="*/ 371301 h 445563"/>
            <a:gd name="connsiteX7" fmla="*/ 1815662 w 1889924"/>
            <a:gd name="connsiteY7" fmla="*/ 445563 h 445563"/>
            <a:gd name="connsiteX8" fmla="*/ 1200367 w 1889924"/>
            <a:gd name="connsiteY8" fmla="*/ 445563 h 445563"/>
            <a:gd name="connsiteX9" fmla="*/ 637315 w 1889924"/>
            <a:gd name="connsiteY9" fmla="*/ 445563 h 445563"/>
            <a:gd name="connsiteX10" fmla="*/ 74262 w 1889924"/>
            <a:gd name="connsiteY10" fmla="*/ 445563 h 445563"/>
            <a:gd name="connsiteX11" fmla="*/ 0 w 1889924"/>
            <a:gd name="connsiteY11" fmla="*/ 371301 h 445563"/>
            <a:gd name="connsiteX12" fmla="*/ 0 w 1889924"/>
            <a:gd name="connsiteY12" fmla="*/ 74262 h 4455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89924" h="445563" fill="none" extrusionOk="0">
              <a:moveTo>
                <a:pt x="0" y="74262"/>
              </a:moveTo>
              <a:cubicBezTo>
                <a:pt x="-2086" y="35220"/>
                <a:pt x="30559" y="-8636"/>
                <a:pt x="74262" y="0"/>
              </a:cubicBezTo>
              <a:cubicBezTo>
                <a:pt x="258210" y="-33784"/>
                <a:pt x="387073" y="20966"/>
                <a:pt x="602487" y="0"/>
              </a:cubicBezTo>
              <a:cubicBezTo>
                <a:pt x="817901" y="-20966"/>
                <a:pt x="967699" y="10766"/>
                <a:pt x="1165539" y="0"/>
              </a:cubicBezTo>
              <a:cubicBezTo>
                <a:pt x="1363379" y="-10766"/>
                <a:pt x="1546652" y="9949"/>
                <a:pt x="1815662" y="0"/>
              </a:cubicBezTo>
              <a:cubicBezTo>
                <a:pt x="1856070" y="4312"/>
                <a:pt x="1890794" y="37429"/>
                <a:pt x="1889924" y="74262"/>
              </a:cubicBezTo>
              <a:cubicBezTo>
                <a:pt x="1913352" y="142846"/>
                <a:pt x="1857285" y="262832"/>
                <a:pt x="1889924" y="371301"/>
              </a:cubicBezTo>
              <a:cubicBezTo>
                <a:pt x="1890368" y="420120"/>
                <a:pt x="1852759" y="451503"/>
                <a:pt x="1815662" y="445563"/>
              </a:cubicBezTo>
              <a:cubicBezTo>
                <a:pt x="1575030" y="446210"/>
                <a:pt x="1446178" y="415161"/>
                <a:pt x="1200367" y="445563"/>
              </a:cubicBezTo>
              <a:cubicBezTo>
                <a:pt x="954556" y="475965"/>
                <a:pt x="833347" y="421027"/>
                <a:pt x="637315" y="445563"/>
              </a:cubicBezTo>
              <a:cubicBezTo>
                <a:pt x="441283" y="470099"/>
                <a:pt x="327807" y="391409"/>
                <a:pt x="74262" y="445563"/>
              </a:cubicBezTo>
              <a:cubicBezTo>
                <a:pt x="39444" y="441659"/>
                <a:pt x="-4073" y="410942"/>
                <a:pt x="0" y="371301"/>
              </a:cubicBezTo>
              <a:cubicBezTo>
                <a:pt x="-21860" y="311052"/>
                <a:pt x="33221" y="201006"/>
                <a:pt x="0" y="74262"/>
              </a:cubicBezTo>
              <a:close/>
            </a:path>
            <a:path w="1889924" h="445563" stroke="0" extrusionOk="0">
              <a:moveTo>
                <a:pt x="0" y="74262"/>
              </a:moveTo>
              <a:cubicBezTo>
                <a:pt x="30" y="34123"/>
                <a:pt x="32335" y="777"/>
                <a:pt x="74262" y="0"/>
              </a:cubicBezTo>
              <a:cubicBezTo>
                <a:pt x="234550" y="-64553"/>
                <a:pt x="458581" y="19806"/>
                <a:pt x="637315" y="0"/>
              </a:cubicBezTo>
              <a:cubicBezTo>
                <a:pt x="816049" y="-19806"/>
                <a:pt x="964251" y="23276"/>
                <a:pt x="1217781" y="0"/>
              </a:cubicBezTo>
              <a:cubicBezTo>
                <a:pt x="1471311" y="-23276"/>
                <a:pt x="1635071" y="42714"/>
                <a:pt x="1815662" y="0"/>
              </a:cubicBezTo>
              <a:cubicBezTo>
                <a:pt x="1859832" y="-2623"/>
                <a:pt x="1888415" y="37353"/>
                <a:pt x="1889924" y="74262"/>
              </a:cubicBezTo>
              <a:cubicBezTo>
                <a:pt x="1890693" y="175223"/>
                <a:pt x="1882347" y="278810"/>
                <a:pt x="1889924" y="371301"/>
              </a:cubicBezTo>
              <a:cubicBezTo>
                <a:pt x="1898315" y="403821"/>
                <a:pt x="1866437" y="440126"/>
                <a:pt x="1815662" y="445563"/>
              </a:cubicBezTo>
              <a:cubicBezTo>
                <a:pt x="1545854" y="485207"/>
                <a:pt x="1365036" y="382746"/>
                <a:pt x="1235195" y="445563"/>
              </a:cubicBezTo>
              <a:cubicBezTo>
                <a:pt x="1105354" y="508380"/>
                <a:pt x="896352" y="418700"/>
                <a:pt x="637315" y="445563"/>
              </a:cubicBezTo>
              <a:cubicBezTo>
                <a:pt x="378278" y="472426"/>
                <a:pt x="271137" y="382721"/>
                <a:pt x="74262" y="445563"/>
              </a:cubicBezTo>
              <a:cubicBezTo>
                <a:pt x="38143" y="452792"/>
                <a:pt x="1121" y="404932"/>
                <a:pt x="0" y="371301"/>
              </a:cubicBezTo>
              <a:cubicBezTo>
                <a:pt x="-3108" y="254091"/>
                <a:pt x="13121" y="140074"/>
                <a:pt x="0" y="74262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 NOT BAREMİ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23</xdr:col>
      <xdr:colOff>402857</xdr:colOff>
      <xdr:row>12</xdr:row>
      <xdr:rowOff>88520</xdr:rowOff>
    </xdr:from>
    <xdr:ext cx="1733552" cy="1701875"/>
    <xdr:pic>
      <xdr:nvPicPr>
        <xdr:cNvPr id="15" name="Resim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1483" y="2642476"/>
          <a:ext cx="1733552" cy="1701875"/>
        </a:xfrm>
        <a:prstGeom prst="rect">
          <a:avLst/>
        </a:prstGeom>
        <a:effectLst>
          <a:reflection blurRad="6350" stA="50000" endA="275" endPos="40000" dist="101600" dir="5400000" sy="-100000" algn="bl" rotWithShape="0"/>
        </a:effectLst>
      </xdr:spPr>
    </xdr:pic>
    <xdr:clientData/>
  </xdr:oneCellAnchor>
  <xdr:twoCellAnchor>
    <xdr:from>
      <xdr:col>7</xdr:col>
      <xdr:colOff>249664</xdr:colOff>
      <xdr:row>4</xdr:row>
      <xdr:rowOff>92188</xdr:rowOff>
    </xdr:from>
    <xdr:to>
      <xdr:col>14</xdr:col>
      <xdr:colOff>157006</xdr:colOff>
      <xdr:row>7</xdr:row>
      <xdr:rowOff>41824</xdr:rowOff>
    </xdr:to>
    <xdr:sp macro="" textlink="">
      <xdr:nvSpPr>
        <xdr:cNvPr id="16" name="Dikdörtgen: Köşeleri Yuvarlatılmış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2384939" y="1337765"/>
          <a:ext cx="1885611" cy="472988"/>
        </a:xfrm>
        <a:custGeom>
          <a:avLst/>
          <a:gdLst>
            <a:gd name="connsiteX0" fmla="*/ 0 w 1885611"/>
            <a:gd name="connsiteY0" fmla="*/ 78833 h 472988"/>
            <a:gd name="connsiteX1" fmla="*/ 78833 w 1885611"/>
            <a:gd name="connsiteY1" fmla="*/ 0 h 472988"/>
            <a:gd name="connsiteX2" fmla="*/ 654815 w 1885611"/>
            <a:gd name="connsiteY2" fmla="*/ 0 h 472988"/>
            <a:gd name="connsiteX3" fmla="*/ 1196237 w 1885611"/>
            <a:gd name="connsiteY3" fmla="*/ 0 h 472988"/>
            <a:gd name="connsiteX4" fmla="*/ 1806778 w 1885611"/>
            <a:gd name="connsiteY4" fmla="*/ 0 h 472988"/>
            <a:gd name="connsiteX5" fmla="*/ 1885611 w 1885611"/>
            <a:gd name="connsiteY5" fmla="*/ 78833 h 472988"/>
            <a:gd name="connsiteX6" fmla="*/ 1885611 w 1885611"/>
            <a:gd name="connsiteY6" fmla="*/ 394155 h 472988"/>
            <a:gd name="connsiteX7" fmla="*/ 1806778 w 1885611"/>
            <a:gd name="connsiteY7" fmla="*/ 472988 h 472988"/>
            <a:gd name="connsiteX8" fmla="*/ 1196237 w 1885611"/>
            <a:gd name="connsiteY8" fmla="*/ 472988 h 472988"/>
            <a:gd name="connsiteX9" fmla="*/ 620256 w 1885611"/>
            <a:gd name="connsiteY9" fmla="*/ 472988 h 472988"/>
            <a:gd name="connsiteX10" fmla="*/ 78833 w 1885611"/>
            <a:gd name="connsiteY10" fmla="*/ 472988 h 472988"/>
            <a:gd name="connsiteX11" fmla="*/ 0 w 1885611"/>
            <a:gd name="connsiteY11" fmla="*/ 394155 h 472988"/>
            <a:gd name="connsiteX12" fmla="*/ 0 w 1885611"/>
            <a:gd name="connsiteY12" fmla="*/ 78833 h 47298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85611" h="472988" fill="none" extrusionOk="0">
              <a:moveTo>
                <a:pt x="0" y="78833"/>
              </a:moveTo>
              <a:cubicBezTo>
                <a:pt x="-11827" y="39564"/>
                <a:pt x="27912" y="6132"/>
                <a:pt x="78833" y="0"/>
              </a:cubicBezTo>
              <a:cubicBezTo>
                <a:pt x="255470" y="-40138"/>
                <a:pt x="468620" y="65313"/>
                <a:pt x="654815" y="0"/>
              </a:cubicBezTo>
              <a:cubicBezTo>
                <a:pt x="841010" y="-65313"/>
                <a:pt x="1032956" y="31209"/>
                <a:pt x="1196237" y="0"/>
              </a:cubicBezTo>
              <a:cubicBezTo>
                <a:pt x="1359518" y="-31209"/>
                <a:pt x="1559301" y="17275"/>
                <a:pt x="1806778" y="0"/>
              </a:cubicBezTo>
              <a:cubicBezTo>
                <a:pt x="1849833" y="-1252"/>
                <a:pt x="1887386" y="28240"/>
                <a:pt x="1885611" y="78833"/>
              </a:cubicBezTo>
              <a:cubicBezTo>
                <a:pt x="1922634" y="162274"/>
                <a:pt x="1873485" y="317650"/>
                <a:pt x="1885611" y="394155"/>
              </a:cubicBezTo>
              <a:cubicBezTo>
                <a:pt x="1886885" y="436359"/>
                <a:pt x="1849202" y="462463"/>
                <a:pt x="1806778" y="472988"/>
              </a:cubicBezTo>
              <a:cubicBezTo>
                <a:pt x="1679669" y="473405"/>
                <a:pt x="1354863" y="427356"/>
                <a:pt x="1196237" y="472988"/>
              </a:cubicBezTo>
              <a:cubicBezTo>
                <a:pt x="1037611" y="518620"/>
                <a:pt x="754504" y="429968"/>
                <a:pt x="620256" y="472988"/>
              </a:cubicBezTo>
              <a:cubicBezTo>
                <a:pt x="486008" y="516008"/>
                <a:pt x="234549" y="455099"/>
                <a:pt x="78833" y="472988"/>
              </a:cubicBezTo>
              <a:cubicBezTo>
                <a:pt x="31585" y="468684"/>
                <a:pt x="360" y="436214"/>
                <a:pt x="0" y="394155"/>
              </a:cubicBezTo>
              <a:cubicBezTo>
                <a:pt x="-14450" y="242126"/>
                <a:pt x="1369" y="232394"/>
                <a:pt x="0" y="78833"/>
              </a:cubicBezTo>
              <a:close/>
            </a:path>
            <a:path w="1885611" h="472988" stroke="0" extrusionOk="0">
              <a:moveTo>
                <a:pt x="0" y="78833"/>
              </a:moveTo>
              <a:cubicBezTo>
                <a:pt x="-540" y="36774"/>
                <a:pt x="29761" y="9253"/>
                <a:pt x="78833" y="0"/>
              </a:cubicBezTo>
              <a:cubicBezTo>
                <a:pt x="259857" y="-61986"/>
                <a:pt x="486602" y="67248"/>
                <a:pt x="672094" y="0"/>
              </a:cubicBezTo>
              <a:cubicBezTo>
                <a:pt x="857586" y="-67248"/>
                <a:pt x="977846" y="49912"/>
                <a:pt x="1213517" y="0"/>
              </a:cubicBezTo>
              <a:cubicBezTo>
                <a:pt x="1449188" y="-49912"/>
                <a:pt x="1682246" y="18767"/>
                <a:pt x="1806778" y="0"/>
              </a:cubicBezTo>
              <a:cubicBezTo>
                <a:pt x="1851611" y="-1598"/>
                <a:pt x="1898308" y="35661"/>
                <a:pt x="1885611" y="78833"/>
              </a:cubicBezTo>
              <a:cubicBezTo>
                <a:pt x="1893143" y="147261"/>
                <a:pt x="1851961" y="319086"/>
                <a:pt x="1885611" y="394155"/>
              </a:cubicBezTo>
              <a:cubicBezTo>
                <a:pt x="1885529" y="436424"/>
                <a:pt x="1853876" y="475616"/>
                <a:pt x="1806778" y="472988"/>
              </a:cubicBezTo>
              <a:cubicBezTo>
                <a:pt x="1687623" y="487276"/>
                <a:pt x="1437120" y="443507"/>
                <a:pt x="1230796" y="472988"/>
              </a:cubicBezTo>
              <a:cubicBezTo>
                <a:pt x="1024472" y="502469"/>
                <a:pt x="847757" y="460134"/>
                <a:pt x="637535" y="472988"/>
              </a:cubicBezTo>
              <a:cubicBezTo>
                <a:pt x="427313" y="485842"/>
                <a:pt x="331421" y="469208"/>
                <a:pt x="78833" y="472988"/>
              </a:cubicBezTo>
              <a:cubicBezTo>
                <a:pt x="39531" y="475391"/>
                <a:pt x="1605" y="438087"/>
                <a:pt x="0" y="394155"/>
              </a:cubicBezTo>
              <a:cubicBezTo>
                <a:pt x="-6927" y="301081"/>
                <a:pt x="10020" y="169107"/>
                <a:pt x="0" y="78833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 SENARYO</a:t>
          </a:r>
          <a:r>
            <a:rPr lang="tr-TR" sz="24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24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</xdr:col>
      <xdr:colOff>56157</xdr:colOff>
      <xdr:row>12</xdr:row>
      <xdr:rowOff>4035</xdr:rowOff>
    </xdr:from>
    <xdr:to>
      <xdr:col>15</xdr:col>
      <xdr:colOff>41868</xdr:colOff>
      <xdr:row>20</xdr:row>
      <xdr:rowOff>156418</xdr:rowOff>
    </xdr:to>
    <xdr:sp macro="" textlink="">
      <xdr:nvSpPr>
        <xdr:cNvPr id="17" name="Dikdörtgen: Köşeleri Yuvarlatılmış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296899" y="2557991"/>
          <a:ext cx="4141123" cy="1502630"/>
        </a:xfrm>
        <a:custGeom>
          <a:avLst/>
          <a:gdLst>
            <a:gd name="connsiteX0" fmla="*/ 0 w 4141123"/>
            <a:gd name="connsiteY0" fmla="*/ 250443 h 1502630"/>
            <a:gd name="connsiteX1" fmla="*/ 250443 w 4141123"/>
            <a:gd name="connsiteY1" fmla="*/ 0 h 1502630"/>
            <a:gd name="connsiteX2" fmla="*/ 661270 w 4141123"/>
            <a:gd name="connsiteY2" fmla="*/ 0 h 1502630"/>
            <a:gd name="connsiteX3" fmla="*/ 1072096 w 4141123"/>
            <a:gd name="connsiteY3" fmla="*/ 0 h 1502630"/>
            <a:gd name="connsiteX4" fmla="*/ 1482923 w 4141123"/>
            <a:gd name="connsiteY4" fmla="*/ 0 h 1502630"/>
            <a:gd name="connsiteX5" fmla="*/ 1966555 w 4141123"/>
            <a:gd name="connsiteY5" fmla="*/ 0 h 1502630"/>
            <a:gd name="connsiteX6" fmla="*/ 2486589 w 4141123"/>
            <a:gd name="connsiteY6" fmla="*/ 0 h 1502630"/>
            <a:gd name="connsiteX7" fmla="*/ 2933818 w 4141123"/>
            <a:gd name="connsiteY7" fmla="*/ 0 h 1502630"/>
            <a:gd name="connsiteX8" fmla="*/ 3417449 w 4141123"/>
            <a:gd name="connsiteY8" fmla="*/ 0 h 1502630"/>
            <a:gd name="connsiteX9" fmla="*/ 3890680 w 4141123"/>
            <a:gd name="connsiteY9" fmla="*/ 0 h 1502630"/>
            <a:gd name="connsiteX10" fmla="*/ 4141123 w 4141123"/>
            <a:gd name="connsiteY10" fmla="*/ 250443 h 1502630"/>
            <a:gd name="connsiteX11" fmla="*/ 4141123 w 4141123"/>
            <a:gd name="connsiteY11" fmla="*/ 741298 h 1502630"/>
            <a:gd name="connsiteX12" fmla="*/ 4141123 w 4141123"/>
            <a:gd name="connsiteY12" fmla="*/ 1252187 h 1502630"/>
            <a:gd name="connsiteX13" fmla="*/ 3890680 w 4141123"/>
            <a:gd name="connsiteY13" fmla="*/ 1502630 h 1502630"/>
            <a:gd name="connsiteX14" fmla="*/ 3407049 w 4141123"/>
            <a:gd name="connsiteY14" fmla="*/ 1502630 h 1502630"/>
            <a:gd name="connsiteX15" fmla="*/ 2923417 w 4141123"/>
            <a:gd name="connsiteY15" fmla="*/ 1502630 h 1502630"/>
            <a:gd name="connsiteX16" fmla="*/ 2439786 w 4141123"/>
            <a:gd name="connsiteY16" fmla="*/ 1502630 h 1502630"/>
            <a:gd name="connsiteX17" fmla="*/ 1846947 w 4141123"/>
            <a:gd name="connsiteY17" fmla="*/ 1502630 h 1502630"/>
            <a:gd name="connsiteX18" fmla="*/ 1254108 w 4141123"/>
            <a:gd name="connsiteY18" fmla="*/ 1502630 h 1502630"/>
            <a:gd name="connsiteX19" fmla="*/ 697672 w 4141123"/>
            <a:gd name="connsiteY19" fmla="*/ 1502630 h 1502630"/>
            <a:gd name="connsiteX20" fmla="*/ 250443 w 4141123"/>
            <a:gd name="connsiteY20" fmla="*/ 1502630 h 1502630"/>
            <a:gd name="connsiteX21" fmla="*/ 0 w 4141123"/>
            <a:gd name="connsiteY21" fmla="*/ 1252187 h 1502630"/>
            <a:gd name="connsiteX22" fmla="*/ 0 w 4141123"/>
            <a:gd name="connsiteY22" fmla="*/ 781367 h 1502630"/>
            <a:gd name="connsiteX23" fmla="*/ 0 w 4141123"/>
            <a:gd name="connsiteY23" fmla="*/ 250443 h 15026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4141123" h="1502630" fill="none" extrusionOk="0">
              <a:moveTo>
                <a:pt x="0" y="250443"/>
              </a:moveTo>
              <a:cubicBezTo>
                <a:pt x="-40557" y="109734"/>
                <a:pt x="128634" y="5638"/>
                <a:pt x="250443" y="0"/>
              </a:cubicBezTo>
              <a:cubicBezTo>
                <a:pt x="350569" y="-31878"/>
                <a:pt x="482519" y="3615"/>
                <a:pt x="661270" y="0"/>
              </a:cubicBezTo>
              <a:cubicBezTo>
                <a:pt x="840021" y="-3615"/>
                <a:pt x="965154" y="15395"/>
                <a:pt x="1072096" y="0"/>
              </a:cubicBezTo>
              <a:cubicBezTo>
                <a:pt x="1179038" y="-15395"/>
                <a:pt x="1288740" y="29176"/>
                <a:pt x="1482923" y="0"/>
              </a:cubicBezTo>
              <a:cubicBezTo>
                <a:pt x="1677106" y="-29176"/>
                <a:pt x="1725483" y="9845"/>
                <a:pt x="1966555" y="0"/>
              </a:cubicBezTo>
              <a:cubicBezTo>
                <a:pt x="2207627" y="-9845"/>
                <a:pt x="2375171" y="42132"/>
                <a:pt x="2486589" y="0"/>
              </a:cubicBezTo>
              <a:cubicBezTo>
                <a:pt x="2598007" y="-42132"/>
                <a:pt x="2751652" y="32167"/>
                <a:pt x="2933818" y="0"/>
              </a:cubicBezTo>
              <a:cubicBezTo>
                <a:pt x="3115984" y="-32167"/>
                <a:pt x="3262830" y="46706"/>
                <a:pt x="3417449" y="0"/>
              </a:cubicBezTo>
              <a:cubicBezTo>
                <a:pt x="3572068" y="-46706"/>
                <a:pt x="3790676" y="12701"/>
                <a:pt x="3890680" y="0"/>
              </a:cubicBezTo>
              <a:cubicBezTo>
                <a:pt x="4026034" y="-194"/>
                <a:pt x="4149674" y="119808"/>
                <a:pt x="4141123" y="250443"/>
              </a:cubicBezTo>
              <a:cubicBezTo>
                <a:pt x="4172511" y="458573"/>
                <a:pt x="4113249" y="559201"/>
                <a:pt x="4141123" y="741298"/>
              </a:cubicBezTo>
              <a:cubicBezTo>
                <a:pt x="4168997" y="923396"/>
                <a:pt x="4107207" y="1006621"/>
                <a:pt x="4141123" y="1252187"/>
              </a:cubicBezTo>
              <a:cubicBezTo>
                <a:pt x="4180983" y="1390541"/>
                <a:pt x="4027282" y="1498273"/>
                <a:pt x="3890680" y="1502630"/>
              </a:cubicBezTo>
              <a:cubicBezTo>
                <a:pt x="3728569" y="1509431"/>
                <a:pt x="3644665" y="1476652"/>
                <a:pt x="3407049" y="1502630"/>
              </a:cubicBezTo>
              <a:cubicBezTo>
                <a:pt x="3169433" y="1528608"/>
                <a:pt x="3030867" y="1460686"/>
                <a:pt x="2923417" y="1502630"/>
              </a:cubicBezTo>
              <a:cubicBezTo>
                <a:pt x="2815967" y="1544574"/>
                <a:pt x="2601112" y="1446988"/>
                <a:pt x="2439786" y="1502630"/>
              </a:cubicBezTo>
              <a:cubicBezTo>
                <a:pt x="2278460" y="1558272"/>
                <a:pt x="2122320" y="1439665"/>
                <a:pt x="1846947" y="1502630"/>
              </a:cubicBezTo>
              <a:cubicBezTo>
                <a:pt x="1571574" y="1565595"/>
                <a:pt x="1448004" y="1463399"/>
                <a:pt x="1254108" y="1502630"/>
              </a:cubicBezTo>
              <a:cubicBezTo>
                <a:pt x="1060212" y="1541861"/>
                <a:pt x="902328" y="1496635"/>
                <a:pt x="697672" y="1502630"/>
              </a:cubicBezTo>
              <a:cubicBezTo>
                <a:pt x="493016" y="1508625"/>
                <a:pt x="434092" y="1453610"/>
                <a:pt x="250443" y="1502630"/>
              </a:cubicBezTo>
              <a:cubicBezTo>
                <a:pt x="139116" y="1513781"/>
                <a:pt x="24468" y="1413016"/>
                <a:pt x="0" y="1252187"/>
              </a:cubicBezTo>
              <a:cubicBezTo>
                <a:pt x="-26580" y="1153314"/>
                <a:pt x="54279" y="957112"/>
                <a:pt x="0" y="781367"/>
              </a:cubicBezTo>
              <a:cubicBezTo>
                <a:pt x="-54279" y="605622"/>
                <a:pt x="56143" y="433348"/>
                <a:pt x="0" y="250443"/>
              </a:cubicBezTo>
              <a:close/>
            </a:path>
            <a:path w="4141123" h="1502630" stroke="0" extrusionOk="0">
              <a:moveTo>
                <a:pt x="0" y="250443"/>
              </a:moveTo>
              <a:cubicBezTo>
                <a:pt x="7370" y="88651"/>
                <a:pt x="111552" y="25322"/>
                <a:pt x="250443" y="0"/>
              </a:cubicBezTo>
              <a:cubicBezTo>
                <a:pt x="367020" y="-27476"/>
                <a:pt x="483172" y="19054"/>
                <a:pt x="661270" y="0"/>
              </a:cubicBezTo>
              <a:cubicBezTo>
                <a:pt x="839368" y="-19054"/>
                <a:pt x="960532" y="52955"/>
                <a:pt x="1254108" y="0"/>
              </a:cubicBezTo>
              <a:cubicBezTo>
                <a:pt x="1547684" y="-52955"/>
                <a:pt x="1537743" y="21372"/>
                <a:pt x="1774142" y="0"/>
              </a:cubicBezTo>
              <a:cubicBezTo>
                <a:pt x="2010541" y="-21372"/>
                <a:pt x="2214121" y="4130"/>
                <a:pt x="2330578" y="0"/>
              </a:cubicBezTo>
              <a:cubicBezTo>
                <a:pt x="2447035" y="-4130"/>
                <a:pt x="2674301" y="45913"/>
                <a:pt x="2850612" y="0"/>
              </a:cubicBezTo>
              <a:cubicBezTo>
                <a:pt x="3026923" y="-45913"/>
                <a:pt x="3202181" y="33727"/>
                <a:pt x="3334244" y="0"/>
              </a:cubicBezTo>
              <a:cubicBezTo>
                <a:pt x="3466307" y="-33727"/>
                <a:pt x="3637776" y="4776"/>
                <a:pt x="3890680" y="0"/>
              </a:cubicBezTo>
              <a:cubicBezTo>
                <a:pt x="4017109" y="4154"/>
                <a:pt x="4130474" y="95112"/>
                <a:pt x="4141123" y="250443"/>
              </a:cubicBezTo>
              <a:cubicBezTo>
                <a:pt x="4196270" y="480618"/>
                <a:pt x="4112713" y="605719"/>
                <a:pt x="4141123" y="721263"/>
              </a:cubicBezTo>
              <a:cubicBezTo>
                <a:pt x="4169533" y="836807"/>
                <a:pt x="4077483" y="1016983"/>
                <a:pt x="4141123" y="1252187"/>
              </a:cubicBezTo>
              <a:cubicBezTo>
                <a:pt x="4119575" y="1404328"/>
                <a:pt x="4038360" y="1526103"/>
                <a:pt x="3890680" y="1502630"/>
              </a:cubicBezTo>
              <a:cubicBezTo>
                <a:pt x="3709588" y="1556732"/>
                <a:pt x="3521853" y="1500985"/>
                <a:pt x="3370646" y="1502630"/>
              </a:cubicBezTo>
              <a:cubicBezTo>
                <a:pt x="3219439" y="1504275"/>
                <a:pt x="3118338" y="1494943"/>
                <a:pt x="2887015" y="1502630"/>
              </a:cubicBezTo>
              <a:cubicBezTo>
                <a:pt x="2655692" y="1510317"/>
                <a:pt x="2571735" y="1469507"/>
                <a:pt x="2476188" y="1502630"/>
              </a:cubicBezTo>
              <a:cubicBezTo>
                <a:pt x="2380641" y="1535753"/>
                <a:pt x="2103445" y="1465635"/>
                <a:pt x="1956154" y="1502630"/>
              </a:cubicBezTo>
              <a:cubicBezTo>
                <a:pt x="1808863" y="1539625"/>
                <a:pt x="1650833" y="1477663"/>
                <a:pt x="1472523" y="1502630"/>
              </a:cubicBezTo>
              <a:cubicBezTo>
                <a:pt x="1294213" y="1527597"/>
                <a:pt x="1131830" y="1487115"/>
                <a:pt x="916086" y="1502630"/>
              </a:cubicBezTo>
              <a:cubicBezTo>
                <a:pt x="700342" y="1518145"/>
                <a:pt x="515384" y="1471792"/>
                <a:pt x="250443" y="1502630"/>
              </a:cubicBezTo>
              <a:cubicBezTo>
                <a:pt x="82689" y="1509503"/>
                <a:pt x="-40700" y="1387134"/>
                <a:pt x="0" y="1252187"/>
              </a:cubicBezTo>
              <a:cubicBezTo>
                <a:pt x="-30707" y="1071824"/>
                <a:pt x="15924" y="903796"/>
                <a:pt x="0" y="781367"/>
              </a:cubicBezTo>
              <a:cubicBezTo>
                <a:pt x="-15924" y="658938"/>
                <a:pt x="34533" y="487638"/>
                <a:pt x="0" y="250443"/>
              </a:cubicBezTo>
              <a:close/>
            </a:path>
          </a:pathLst>
        </a:custGeom>
        <a:gradFill flip="none" rotWithShape="1">
          <a:gsLst>
            <a:gs pos="0">
              <a:schemeClr val="accent3">
                <a:lumMod val="40000"/>
                <a:lumOff val="60000"/>
              </a:schemeClr>
            </a:gs>
            <a:gs pos="46000">
              <a:schemeClr val="accent3">
                <a:lumMod val="95000"/>
                <a:lumOff val="5000"/>
              </a:schemeClr>
            </a:gs>
            <a:gs pos="100000">
              <a:schemeClr val="accent3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4728664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>
              <a:effectLst/>
            </a:rPr>
            <a:t>PROGRAMIN KULLANIMI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>
              <a:effectLst/>
            </a:rPr>
            <a:t>1. ADIM : KAYNAKLAR BUTONUNU</a:t>
          </a:r>
          <a:r>
            <a:rPr lang="tr-TR" sz="1000" b="1" baseline="0">
              <a:effectLst/>
            </a:rPr>
            <a:t> TIKLAYIP GEREKLİ YERLERİ DOLDURUN.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2. ADIM : SINIF LİSTESİ BUTONUNU TIKLAYIP LİSTENİZİ EKLEYİN.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3. ADIM : KULLANICI BİLGİLERİNİ SEÇİN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4. ADIM: SENARYO BAREMİNİZİ GİRİN.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5. ADIM : SENARYODAKİ KAZANIMLARI GİRİN.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6. ADIM: YAZILI NOTLARINIZI 1. YAZILI KISMINA GİRİN. VE ÇIKTI ALIN</a:t>
          </a:r>
        </a:p>
      </xdr:txBody>
    </xdr:sp>
    <xdr:clientData/>
  </xdr:twoCellAnchor>
  <xdr:twoCellAnchor>
    <xdr:from>
      <xdr:col>1</xdr:col>
      <xdr:colOff>76262</xdr:colOff>
      <xdr:row>0</xdr:row>
      <xdr:rowOff>717325</xdr:rowOff>
    </xdr:from>
    <xdr:to>
      <xdr:col>7</xdr:col>
      <xdr:colOff>83736</xdr:colOff>
      <xdr:row>3</xdr:row>
      <xdr:rowOff>85854</xdr:rowOff>
    </xdr:to>
    <xdr:sp macro="" textlink="">
      <xdr:nvSpPr>
        <xdr:cNvPr id="20" name="Dikdörtgen: Köşeleri Yuvarlatılmış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317004" y="717325"/>
          <a:ext cx="1902007" cy="457100"/>
        </a:xfrm>
        <a:custGeom>
          <a:avLst/>
          <a:gdLst>
            <a:gd name="connsiteX0" fmla="*/ 0 w 1902007"/>
            <a:gd name="connsiteY0" fmla="*/ 76185 h 457100"/>
            <a:gd name="connsiteX1" fmla="*/ 76185 w 1902007"/>
            <a:gd name="connsiteY1" fmla="*/ 0 h 457100"/>
            <a:gd name="connsiteX2" fmla="*/ 624405 w 1902007"/>
            <a:gd name="connsiteY2" fmla="*/ 0 h 457100"/>
            <a:gd name="connsiteX3" fmla="*/ 1242610 w 1902007"/>
            <a:gd name="connsiteY3" fmla="*/ 0 h 457100"/>
            <a:gd name="connsiteX4" fmla="*/ 1825822 w 1902007"/>
            <a:gd name="connsiteY4" fmla="*/ 0 h 457100"/>
            <a:gd name="connsiteX5" fmla="*/ 1902007 w 1902007"/>
            <a:gd name="connsiteY5" fmla="*/ 76185 h 457100"/>
            <a:gd name="connsiteX6" fmla="*/ 1902007 w 1902007"/>
            <a:gd name="connsiteY6" fmla="*/ 380915 h 457100"/>
            <a:gd name="connsiteX7" fmla="*/ 1825822 w 1902007"/>
            <a:gd name="connsiteY7" fmla="*/ 457100 h 457100"/>
            <a:gd name="connsiteX8" fmla="*/ 1207617 w 1902007"/>
            <a:gd name="connsiteY8" fmla="*/ 457100 h 457100"/>
            <a:gd name="connsiteX9" fmla="*/ 624405 w 1902007"/>
            <a:gd name="connsiteY9" fmla="*/ 457100 h 457100"/>
            <a:gd name="connsiteX10" fmla="*/ 76185 w 1902007"/>
            <a:gd name="connsiteY10" fmla="*/ 457100 h 457100"/>
            <a:gd name="connsiteX11" fmla="*/ 0 w 1902007"/>
            <a:gd name="connsiteY11" fmla="*/ 380915 h 457100"/>
            <a:gd name="connsiteX12" fmla="*/ 0 w 1902007"/>
            <a:gd name="connsiteY12" fmla="*/ 76185 h 457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02007" h="457100" fill="none" extrusionOk="0">
              <a:moveTo>
                <a:pt x="0" y="76185"/>
              </a:moveTo>
              <a:cubicBezTo>
                <a:pt x="-2754" y="41832"/>
                <a:pt x="31049" y="-6841"/>
                <a:pt x="76185" y="0"/>
              </a:cubicBezTo>
              <a:cubicBezTo>
                <a:pt x="303501" y="-9323"/>
                <a:pt x="424397" y="54671"/>
                <a:pt x="624405" y="0"/>
              </a:cubicBezTo>
              <a:cubicBezTo>
                <a:pt x="824413" y="-54671"/>
                <a:pt x="953089" y="26325"/>
                <a:pt x="1242610" y="0"/>
              </a:cubicBezTo>
              <a:cubicBezTo>
                <a:pt x="1532131" y="-26325"/>
                <a:pt x="1694124" y="38759"/>
                <a:pt x="1825822" y="0"/>
              </a:cubicBezTo>
              <a:cubicBezTo>
                <a:pt x="1870077" y="2668"/>
                <a:pt x="1906882" y="42825"/>
                <a:pt x="1902007" y="76185"/>
              </a:cubicBezTo>
              <a:cubicBezTo>
                <a:pt x="1928755" y="211813"/>
                <a:pt x="1893487" y="249839"/>
                <a:pt x="1902007" y="380915"/>
              </a:cubicBezTo>
              <a:cubicBezTo>
                <a:pt x="1892863" y="418646"/>
                <a:pt x="1856769" y="455733"/>
                <a:pt x="1825822" y="457100"/>
              </a:cubicBezTo>
              <a:cubicBezTo>
                <a:pt x="1525524" y="476031"/>
                <a:pt x="1514104" y="397172"/>
                <a:pt x="1207617" y="457100"/>
              </a:cubicBezTo>
              <a:cubicBezTo>
                <a:pt x="901130" y="517028"/>
                <a:pt x="824218" y="443158"/>
                <a:pt x="624405" y="457100"/>
              </a:cubicBezTo>
              <a:cubicBezTo>
                <a:pt x="424592" y="471042"/>
                <a:pt x="335494" y="397068"/>
                <a:pt x="76185" y="457100"/>
              </a:cubicBezTo>
              <a:cubicBezTo>
                <a:pt x="32413" y="457168"/>
                <a:pt x="7541" y="428552"/>
                <a:pt x="0" y="380915"/>
              </a:cubicBezTo>
              <a:cubicBezTo>
                <a:pt x="-29709" y="312735"/>
                <a:pt x="25287" y="171283"/>
                <a:pt x="0" y="76185"/>
              </a:cubicBezTo>
              <a:close/>
            </a:path>
            <a:path w="1902007" h="457100" stroke="0" extrusionOk="0">
              <a:moveTo>
                <a:pt x="0" y="76185"/>
              </a:moveTo>
              <a:cubicBezTo>
                <a:pt x="-1602" y="31084"/>
                <a:pt x="35544" y="-47"/>
                <a:pt x="76185" y="0"/>
              </a:cubicBezTo>
              <a:cubicBezTo>
                <a:pt x="319304" y="-39144"/>
                <a:pt x="447237" y="24749"/>
                <a:pt x="624405" y="0"/>
              </a:cubicBezTo>
              <a:cubicBezTo>
                <a:pt x="801573" y="-24749"/>
                <a:pt x="939852" y="58911"/>
                <a:pt x="1207617" y="0"/>
              </a:cubicBezTo>
              <a:cubicBezTo>
                <a:pt x="1475382" y="-58911"/>
                <a:pt x="1635080" y="23673"/>
                <a:pt x="1825822" y="0"/>
              </a:cubicBezTo>
              <a:cubicBezTo>
                <a:pt x="1863197" y="2854"/>
                <a:pt x="1901997" y="36513"/>
                <a:pt x="1902007" y="76185"/>
              </a:cubicBezTo>
              <a:cubicBezTo>
                <a:pt x="1909743" y="224324"/>
                <a:pt x="1874766" y="248833"/>
                <a:pt x="1902007" y="380915"/>
              </a:cubicBezTo>
              <a:cubicBezTo>
                <a:pt x="1901289" y="427892"/>
                <a:pt x="1872380" y="458554"/>
                <a:pt x="1825822" y="457100"/>
              </a:cubicBezTo>
              <a:cubicBezTo>
                <a:pt x="1638979" y="501393"/>
                <a:pt x="1525568" y="394069"/>
                <a:pt x="1260106" y="457100"/>
              </a:cubicBezTo>
              <a:cubicBezTo>
                <a:pt x="994644" y="520131"/>
                <a:pt x="841903" y="443684"/>
                <a:pt x="659397" y="457100"/>
              </a:cubicBezTo>
              <a:cubicBezTo>
                <a:pt x="476891" y="470516"/>
                <a:pt x="312131" y="427633"/>
                <a:pt x="76185" y="457100"/>
              </a:cubicBezTo>
              <a:cubicBezTo>
                <a:pt x="34597" y="458593"/>
                <a:pt x="4365" y="421720"/>
                <a:pt x="0" y="380915"/>
              </a:cubicBezTo>
              <a:cubicBezTo>
                <a:pt x="-30460" y="236943"/>
                <a:pt x="33654" y="152705"/>
                <a:pt x="0" y="76185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657299846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1- KAYNAKLAR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 editAs="oneCell">
    <xdr:from>
      <xdr:col>26</xdr:col>
      <xdr:colOff>62334</xdr:colOff>
      <xdr:row>0</xdr:row>
      <xdr:rowOff>609878</xdr:rowOff>
    </xdr:from>
    <xdr:to>
      <xdr:col>32</xdr:col>
      <xdr:colOff>570866</xdr:colOff>
      <xdr:row>28</xdr:row>
      <xdr:rowOff>101681</xdr:rowOff>
    </xdr:to>
    <xdr:pic>
      <xdr:nvPicPr>
        <xdr:cNvPr id="19" name="Resim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2224" y="609878"/>
          <a:ext cx="3805647" cy="4725319"/>
        </a:xfrm>
        <a:prstGeom prst="rect">
          <a:avLst/>
        </a:prstGeom>
      </xdr:spPr>
    </xdr:pic>
    <xdr:clientData/>
  </xdr:twoCellAnchor>
  <xdr:twoCellAnchor>
    <xdr:from>
      <xdr:col>31</xdr:col>
      <xdr:colOff>91560</xdr:colOff>
      <xdr:row>14</xdr:row>
      <xdr:rowOff>36055</xdr:rowOff>
    </xdr:from>
    <xdr:to>
      <xdr:col>34</xdr:col>
      <xdr:colOff>436314</xdr:colOff>
      <xdr:row>17</xdr:row>
      <xdr:rowOff>113589</xdr:rowOff>
    </xdr:to>
    <xdr:sp macro="" textlink="">
      <xdr:nvSpPr>
        <xdr:cNvPr id="21" name="Dikdörtgen: Köşeleri Yuvarlatılmış 2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11071478" y="2904022"/>
          <a:ext cx="2166017" cy="548551"/>
        </a:xfrm>
        <a:custGeom>
          <a:avLst/>
          <a:gdLst>
            <a:gd name="connsiteX0" fmla="*/ 0 w 2166017"/>
            <a:gd name="connsiteY0" fmla="*/ 91427 h 548551"/>
            <a:gd name="connsiteX1" fmla="*/ 91427 w 2166017"/>
            <a:gd name="connsiteY1" fmla="*/ 0 h 548551"/>
            <a:gd name="connsiteX2" fmla="*/ 547554 w 2166017"/>
            <a:gd name="connsiteY2" fmla="*/ 0 h 548551"/>
            <a:gd name="connsiteX3" fmla="*/ 1023514 w 2166017"/>
            <a:gd name="connsiteY3" fmla="*/ 0 h 548551"/>
            <a:gd name="connsiteX4" fmla="*/ 1519304 w 2166017"/>
            <a:gd name="connsiteY4" fmla="*/ 0 h 548551"/>
            <a:gd name="connsiteX5" fmla="*/ 2074590 w 2166017"/>
            <a:gd name="connsiteY5" fmla="*/ 0 h 548551"/>
            <a:gd name="connsiteX6" fmla="*/ 2166017 w 2166017"/>
            <a:gd name="connsiteY6" fmla="*/ 91427 h 548551"/>
            <a:gd name="connsiteX7" fmla="*/ 2166017 w 2166017"/>
            <a:gd name="connsiteY7" fmla="*/ 457124 h 548551"/>
            <a:gd name="connsiteX8" fmla="*/ 2074590 w 2166017"/>
            <a:gd name="connsiteY8" fmla="*/ 548551 h 548551"/>
            <a:gd name="connsiteX9" fmla="*/ 1638294 w 2166017"/>
            <a:gd name="connsiteY9" fmla="*/ 548551 h 548551"/>
            <a:gd name="connsiteX10" fmla="*/ 1142503 w 2166017"/>
            <a:gd name="connsiteY10" fmla="*/ 548551 h 548551"/>
            <a:gd name="connsiteX11" fmla="*/ 626881 w 2166017"/>
            <a:gd name="connsiteY11" fmla="*/ 548551 h 548551"/>
            <a:gd name="connsiteX12" fmla="*/ 91427 w 2166017"/>
            <a:gd name="connsiteY12" fmla="*/ 548551 h 548551"/>
            <a:gd name="connsiteX13" fmla="*/ 0 w 2166017"/>
            <a:gd name="connsiteY13" fmla="*/ 457124 h 548551"/>
            <a:gd name="connsiteX14" fmla="*/ 0 w 2166017"/>
            <a:gd name="connsiteY14" fmla="*/ 91427 h 5485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166017" h="548551" fill="none" extrusionOk="0">
              <a:moveTo>
                <a:pt x="0" y="91427"/>
              </a:moveTo>
              <a:cubicBezTo>
                <a:pt x="-502" y="43188"/>
                <a:pt x="28293" y="-6833"/>
                <a:pt x="91427" y="0"/>
              </a:cubicBezTo>
              <a:cubicBezTo>
                <a:pt x="306127" y="-15269"/>
                <a:pt x="383582" y="33274"/>
                <a:pt x="547554" y="0"/>
              </a:cubicBezTo>
              <a:cubicBezTo>
                <a:pt x="711526" y="-33274"/>
                <a:pt x="899398" y="32186"/>
                <a:pt x="1023514" y="0"/>
              </a:cubicBezTo>
              <a:cubicBezTo>
                <a:pt x="1147630" y="-32186"/>
                <a:pt x="1286835" y="55470"/>
                <a:pt x="1519304" y="0"/>
              </a:cubicBezTo>
              <a:cubicBezTo>
                <a:pt x="1751773" y="-55470"/>
                <a:pt x="1868410" y="9836"/>
                <a:pt x="2074590" y="0"/>
              </a:cubicBezTo>
              <a:cubicBezTo>
                <a:pt x="2127845" y="7175"/>
                <a:pt x="2174554" y="42770"/>
                <a:pt x="2166017" y="91427"/>
              </a:cubicBezTo>
              <a:cubicBezTo>
                <a:pt x="2172377" y="248469"/>
                <a:pt x="2143868" y="371603"/>
                <a:pt x="2166017" y="457124"/>
              </a:cubicBezTo>
              <a:cubicBezTo>
                <a:pt x="2172903" y="497721"/>
                <a:pt x="2118618" y="543083"/>
                <a:pt x="2074590" y="548551"/>
              </a:cubicBezTo>
              <a:cubicBezTo>
                <a:pt x="1956672" y="568177"/>
                <a:pt x="1726677" y="508086"/>
                <a:pt x="1638294" y="548551"/>
              </a:cubicBezTo>
              <a:cubicBezTo>
                <a:pt x="1549911" y="589016"/>
                <a:pt x="1280893" y="513844"/>
                <a:pt x="1142503" y="548551"/>
              </a:cubicBezTo>
              <a:cubicBezTo>
                <a:pt x="1004113" y="583258"/>
                <a:pt x="823562" y="496138"/>
                <a:pt x="626881" y="548551"/>
              </a:cubicBezTo>
              <a:cubicBezTo>
                <a:pt x="430200" y="600964"/>
                <a:pt x="356550" y="497590"/>
                <a:pt x="91427" y="548551"/>
              </a:cubicBezTo>
              <a:cubicBezTo>
                <a:pt x="38748" y="549551"/>
                <a:pt x="-12032" y="509583"/>
                <a:pt x="0" y="457124"/>
              </a:cubicBezTo>
              <a:cubicBezTo>
                <a:pt x="-23343" y="336042"/>
                <a:pt x="34513" y="244762"/>
                <a:pt x="0" y="91427"/>
              </a:cubicBezTo>
              <a:close/>
            </a:path>
            <a:path w="2166017" h="548551" stroke="0" extrusionOk="0">
              <a:moveTo>
                <a:pt x="0" y="91427"/>
              </a:moveTo>
              <a:cubicBezTo>
                <a:pt x="-7231" y="51473"/>
                <a:pt x="42786" y="-3150"/>
                <a:pt x="91427" y="0"/>
              </a:cubicBezTo>
              <a:cubicBezTo>
                <a:pt x="208487" y="-36641"/>
                <a:pt x="421716" y="50056"/>
                <a:pt x="626881" y="0"/>
              </a:cubicBezTo>
              <a:cubicBezTo>
                <a:pt x="832046" y="-50056"/>
                <a:pt x="976924" y="28258"/>
                <a:pt x="1162335" y="0"/>
              </a:cubicBezTo>
              <a:cubicBezTo>
                <a:pt x="1347746" y="-28258"/>
                <a:pt x="1388466" y="35757"/>
                <a:pt x="1598631" y="0"/>
              </a:cubicBezTo>
              <a:cubicBezTo>
                <a:pt x="1808796" y="-35757"/>
                <a:pt x="1967232" y="43679"/>
                <a:pt x="2074590" y="0"/>
              </a:cubicBezTo>
              <a:cubicBezTo>
                <a:pt x="2110967" y="4916"/>
                <a:pt x="2167437" y="34475"/>
                <a:pt x="2166017" y="91427"/>
              </a:cubicBezTo>
              <a:cubicBezTo>
                <a:pt x="2170902" y="222861"/>
                <a:pt x="2125078" y="349402"/>
                <a:pt x="2166017" y="457124"/>
              </a:cubicBezTo>
              <a:cubicBezTo>
                <a:pt x="2163929" y="503564"/>
                <a:pt x="2112630" y="546141"/>
                <a:pt x="2074590" y="548551"/>
              </a:cubicBezTo>
              <a:cubicBezTo>
                <a:pt x="1889736" y="590302"/>
                <a:pt x="1717346" y="535035"/>
                <a:pt x="1618463" y="548551"/>
              </a:cubicBezTo>
              <a:cubicBezTo>
                <a:pt x="1519580" y="562067"/>
                <a:pt x="1252144" y="516384"/>
                <a:pt x="1083009" y="548551"/>
              </a:cubicBezTo>
              <a:cubicBezTo>
                <a:pt x="913874" y="580718"/>
                <a:pt x="773294" y="538579"/>
                <a:pt x="607049" y="548551"/>
              </a:cubicBezTo>
              <a:cubicBezTo>
                <a:pt x="440804" y="558523"/>
                <a:pt x="277036" y="497628"/>
                <a:pt x="91427" y="548551"/>
              </a:cubicBezTo>
              <a:cubicBezTo>
                <a:pt x="41255" y="546407"/>
                <a:pt x="-654" y="504897"/>
                <a:pt x="0" y="457124"/>
              </a:cubicBezTo>
              <a:cubicBezTo>
                <a:pt x="-17651" y="290916"/>
                <a:pt x="7848" y="221868"/>
                <a:pt x="0" y="91427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372381039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200" b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KİTABI İNCELE</a:t>
          </a:r>
        </a:p>
      </xdr:txBody>
    </xdr:sp>
    <xdr:clientData/>
  </xdr:twoCellAnchor>
  <xdr:twoCellAnchor>
    <xdr:from>
      <xdr:col>1</xdr:col>
      <xdr:colOff>41643</xdr:colOff>
      <xdr:row>21</xdr:row>
      <xdr:rowOff>134270</xdr:rowOff>
    </xdr:from>
    <xdr:to>
      <xdr:col>26</xdr:col>
      <xdr:colOff>209341</xdr:colOff>
      <xdr:row>25</xdr:row>
      <xdr:rowOff>115137</xdr:rowOff>
    </xdr:to>
    <xdr:sp macro="" textlink="">
      <xdr:nvSpPr>
        <xdr:cNvPr id="22" name="Dikdörtgen: Köşeleri Yuvarlatılmış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282385" y="4268748"/>
          <a:ext cx="8216846" cy="608889"/>
        </a:xfrm>
        <a:custGeom>
          <a:avLst/>
          <a:gdLst>
            <a:gd name="connsiteX0" fmla="*/ 0 w 8216846"/>
            <a:gd name="connsiteY0" fmla="*/ 101484 h 608889"/>
            <a:gd name="connsiteX1" fmla="*/ 101484 w 8216846"/>
            <a:gd name="connsiteY1" fmla="*/ 0 h 608889"/>
            <a:gd name="connsiteX2" fmla="*/ 433488 w 8216846"/>
            <a:gd name="connsiteY2" fmla="*/ 0 h 608889"/>
            <a:gd name="connsiteX3" fmla="*/ 1086046 w 8216846"/>
            <a:gd name="connsiteY3" fmla="*/ 0 h 608889"/>
            <a:gd name="connsiteX4" fmla="*/ 1658466 w 8216846"/>
            <a:gd name="connsiteY4" fmla="*/ 0 h 608889"/>
            <a:gd name="connsiteX5" fmla="*/ 2150747 w 8216846"/>
            <a:gd name="connsiteY5" fmla="*/ 0 h 608889"/>
            <a:gd name="connsiteX6" fmla="*/ 2883445 w 8216846"/>
            <a:gd name="connsiteY6" fmla="*/ 0 h 608889"/>
            <a:gd name="connsiteX7" fmla="*/ 3375726 w 8216846"/>
            <a:gd name="connsiteY7" fmla="*/ 0 h 608889"/>
            <a:gd name="connsiteX8" fmla="*/ 3787868 w 8216846"/>
            <a:gd name="connsiteY8" fmla="*/ 0 h 608889"/>
            <a:gd name="connsiteX9" fmla="*/ 4440427 w 8216846"/>
            <a:gd name="connsiteY9" fmla="*/ 0 h 608889"/>
            <a:gd name="connsiteX10" fmla="*/ 5012846 w 8216846"/>
            <a:gd name="connsiteY10" fmla="*/ 0 h 608889"/>
            <a:gd name="connsiteX11" fmla="*/ 5505127 w 8216846"/>
            <a:gd name="connsiteY11" fmla="*/ 0 h 608889"/>
            <a:gd name="connsiteX12" fmla="*/ 5997409 w 8216846"/>
            <a:gd name="connsiteY12" fmla="*/ 0 h 608889"/>
            <a:gd name="connsiteX13" fmla="*/ 6569828 w 8216846"/>
            <a:gd name="connsiteY13" fmla="*/ 0 h 608889"/>
            <a:gd name="connsiteX14" fmla="*/ 7222387 w 8216846"/>
            <a:gd name="connsiteY14" fmla="*/ 0 h 608889"/>
            <a:gd name="connsiteX15" fmla="*/ 8115362 w 8216846"/>
            <a:gd name="connsiteY15" fmla="*/ 0 h 608889"/>
            <a:gd name="connsiteX16" fmla="*/ 8216846 w 8216846"/>
            <a:gd name="connsiteY16" fmla="*/ 101484 h 608889"/>
            <a:gd name="connsiteX17" fmla="*/ 8216846 w 8216846"/>
            <a:gd name="connsiteY17" fmla="*/ 507405 h 608889"/>
            <a:gd name="connsiteX18" fmla="*/ 8115362 w 8216846"/>
            <a:gd name="connsiteY18" fmla="*/ 608889 h 608889"/>
            <a:gd name="connsiteX19" fmla="*/ 7623081 w 8216846"/>
            <a:gd name="connsiteY19" fmla="*/ 608889 h 608889"/>
            <a:gd name="connsiteX20" fmla="*/ 6890384 w 8216846"/>
            <a:gd name="connsiteY20" fmla="*/ 608889 h 608889"/>
            <a:gd name="connsiteX21" fmla="*/ 6317964 w 8216846"/>
            <a:gd name="connsiteY21" fmla="*/ 608889 h 608889"/>
            <a:gd name="connsiteX22" fmla="*/ 5665405 w 8216846"/>
            <a:gd name="connsiteY22" fmla="*/ 608889 h 608889"/>
            <a:gd name="connsiteX23" fmla="*/ 5012846 w 8216846"/>
            <a:gd name="connsiteY23" fmla="*/ 608889 h 608889"/>
            <a:gd name="connsiteX24" fmla="*/ 4280149 w 8216846"/>
            <a:gd name="connsiteY24" fmla="*/ 608889 h 608889"/>
            <a:gd name="connsiteX25" fmla="*/ 3627590 w 8216846"/>
            <a:gd name="connsiteY25" fmla="*/ 608889 h 608889"/>
            <a:gd name="connsiteX26" fmla="*/ 3295587 w 8216846"/>
            <a:gd name="connsiteY26" fmla="*/ 608889 h 608889"/>
            <a:gd name="connsiteX27" fmla="*/ 2963583 w 8216846"/>
            <a:gd name="connsiteY27" fmla="*/ 608889 h 608889"/>
            <a:gd name="connsiteX28" fmla="*/ 2230886 w 8216846"/>
            <a:gd name="connsiteY28" fmla="*/ 608889 h 608889"/>
            <a:gd name="connsiteX29" fmla="*/ 1818744 w 8216846"/>
            <a:gd name="connsiteY29" fmla="*/ 608889 h 608889"/>
            <a:gd name="connsiteX30" fmla="*/ 1086046 w 8216846"/>
            <a:gd name="connsiteY30" fmla="*/ 608889 h 608889"/>
            <a:gd name="connsiteX31" fmla="*/ 754043 w 8216846"/>
            <a:gd name="connsiteY31" fmla="*/ 608889 h 608889"/>
            <a:gd name="connsiteX32" fmla="*/ 101484 w 8216846"/>
            <a:gd name="connsiteY32" fmla="*/ 608889 h 608889"/>
            <a:gd name="connsiteX33" fmla="*/ 0 w 8216846"/>
            <a:gd name="connsiteY33" fmla="*/ 507405 h 608889"/>
            <a:gd name="connsiteX34" fmla="*/ 0 w 8216846"/>
            <a:gd name="connsiteY34" fmla="*/ 101484 h 6088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</a:cxnLst>
          <a:rect l="l" t="t" r="r" b="b"/>
          <a:pathLst>
            <a:path w="8216846" h="608889" fill="none" extrusionOk="0">
              <a:moveTo>
                <a:pt x="0" y="101484"/>
              </a:moveTo>
              <a:cubicBezTo>
                <a:pt x="-776" y="50949"/>
                <a:pt x="46434" y="-4229"/>
                <a:pt x="101484" y="0"/>
              </a:cubicBezTo>
              <a:cubicBezTo>
                <a:pt x="168047" y="-31253"/>
                <a:pt x="358979" y="23114"/>
                <a:pt x="433488" y="0"/>
              </a:cubicBezTo>
              <a:cubicBezTo>
                <a:pt x="507997" y="-23114"/>
                <a:pt x="911155" y="71828"/>
                <a:pt x="1086046" y="0"/>
              </a:cubicBezTo>
              <a:cubicBezTo>
                <a:pt x="1260937" y="-71828"/>
                <a:pt x="1382208" y="16040"/>
                <a:pt x="1658466" y="0"/>
              </a:cubicBezTo>
              <a:cubicBezTo>
                <a:pt x="1934724" y="-16040"/>
                <a:pt x="2050308" y="31650"/>
                <a:pt x="2150747" y="0"/>
              </a:cubicBezTo>
              <a:cubicBezTo>
                <a:pt x="2251186" y="-31650"/>
                <a:pt x="2547279" y="40077"/>
                <a:pt x="2883445" y="0"/>
              </a:cubicBezTo>
              <a:cubicBezTo>
                <a:pt x="3219611" y="-40077"/>
                <a:pt x="3223973" y="33887"/>
                <a:pt x="3375726" y="0"/>
              </a:cubicBezTo>
              <a:cubicBezTo>
                <a:pt x="3527479" y="-33887"/>
                <a:pt x="3654262" y="4780"/>
                <a:pt x="3787868" y="0"/>
              </a:cubicBezTo>
              <a:cubicBezTo>
                <a:pt x="3921474" y="-4780"/>
                <a:pt x="4146113" y="56226"/>
                <a:pt x="4440427" y="0"/>
              </a:cubicBezTo>
              <a:cubicBezTo>
                <a:pt x="4734741" y="-56226"/>
                <a:pt x="4800728" y="10124"/>
                <a:pt x="5012846" y="0"/>
              </a:cubicBezTo>
              <a:cubicBezTo>
                <a:pt x="5224964" y="-10124"/>
                <a:pt x="5315204" y="54473"/>
                <a:pt x="5505127" y="0"/>
              </a:cubicBezTo>
              <a:cubicBezTo>
                <a:pt x="5695050" y="-54473"/>
                <a:pt x="5774856" y="2487"/>
                <a:pt x="5997409" y="0"/>
              </a:cubicBezTo>
              <a:cubicBezTo>
                <a:pt x="6219962" y="-2487"/>
                <a:pt x="6400239" y="40856"/>
                <a:pt x="6569828" y="0"/>
              </a:cubicBezTo>
              <a:cubicBezTo>
                <a:pt x="6739417" y="-40856"/>
                <a:pt x="6951829" y="11413"/>
                <a:pt x="7222387" y="0"/>
              </a:cubicBezTo>
              <a:cubicBezTo>
                <a:pt x="7492945" y="-11413"/>
                <a:pt x="7695836" y="83670"/>
                <a:pt x="8115362" y="0"/>
              </a:cubicBezTo>
              <a:cubicBezTo>
                <a:pt x="8173991" y="-4015"/>
                <a:pt x="8226116" y="52017"/>
                <a:pt x="8216846" y="101484"/>
              </a:cubicBezTo>
              <a:cubicBezTo>
                <a:pt x="8252651" y="253330"/>
                <a:pt x="8215435" y="345222"/>
                <a:pt x="8216846" y="507405"/>
              </a:cubicBezTo>
              <a:cubicBezTo>
                <a:pt x="8213045" y="558742"/>
                <a:pt x="8156728" y="603248"/>
                <a:pt x="8115362" y="608889"/>
              </a:cubicBezTo>
              <a:cubicBezTo>
                <a:pt x="7968232" y="623896"/>
                <a:pt x="7826905" y="591058"/>
                <a:pt x="7623081" y="608889"/>
              </a:cubicBezTo>
              <a:cubicBezTo>
                <a:pt x="7419257" y="626720"/>
                <a:pt x="7054190" y="555470"/>
                <a:pt x="6890384" y="608889"/>
              </a:cubicBezTo>
              <a:cubicBezTo>
                <a:pt x="6726578" y="662308"/>
                <a:pt x="6448955" y="588441"/>
                <a:pt x="6317964" y="608889"/>
              </a:cubicBezTo>
              <a:cubicBezTo>
                <a:pt x="6186973" y="629337"/>
                <a:pt x="5831617" y="533619"/>
                <a:pt x="5665405" y="608889"/>
              </a:cubicBezTo>
              <a:cubicBezTo>
                <a:pt x="5499193" y="684159"/>
                <a:pt x="5243230" y="545090"/>
                <a:pt x="5012846" y="608889"/>
              </a:cubicBezTo>
              <a:cubicBezTo>
                <a:pt x="4782462" y="672688"/>
                <a:pt x="4638919" y="564798"/>
                <a:pt x="4280149" y="608889"/>
              </a:cubicBezTo>
              <a:cubicBezTo>
                <a:pt x="3921379" y="652980"/>
                <a:pt x="3771751" y="577016"/>
                <a:pt x="3627590" y="608889"/>
              </a:cubicBezTo>
              <a:cubicBezTo>
                <a:pt x="3483429" y="640762"/>
                <a:pt x="3431208" y="599098"/>
                <a:pt x="3295587" y="608889"/>
              </a:cubicBezTo>
              <a:cubicBezTo>
                <a:pt x="3159966" y="618680"/>
                <a:pt x="3100489" y="587995"/>
                <a:pt x="2963583" y="608889"/>
              </a:cubicBezTo>
              <a:cubicBezTo>
                <a:pt x="2826677" y="629783"/>
                <a:pt x="2472636" y="577817"/>
                <a:pt x="2230886" y="608889"/>
              </a:cubicBezTo>
              <a:cubicBezTo>
                <a:pt x="1989136" y="639961"/>
                <a:pt x="1977425" y="562124"/>
                <a:pt x="1818744" y="608889"/>
              </a:cubicBezTo>
              <a:cubicBezTo>
                <a:pt x="1660063" y="655654"/>
                <a:pt x="1381257" y="600268"/>
                <a:pt x="1086046" y="608889"/>
              </a:cubicBezTo>
              <a:cubicBezTo>
                <a:pt x="790835" y="617510"/>
                <a:pt x="856645" y="608265"/>
                <a:pt x="754043" y="608889"/>
              </a:cubicBezTo>
              <a:cubicBezTo>
                <a:pt x="651441" y="609513"/>
                <a:pt x="304520" y="586644"/>
                <a:pt x="101484" y="608889"/>
              </a:cubicBezTo>
              <a:cubicBezTo>
                <a:pt x="34137" y="608591"/>
                <a:pt x="-3045" y="556826"/>
                <a:pt x="0" y="507405"/>
              </a:cubicBezTo>
              <a:cubicBezTo>
                <a:pt x="-16657" y="346512"/>
                <a:pt x="4693" y="194548"/>
                <a:pt x="0" y="101484"/>
              </a:cubicBezTo>
              <a:close/>
            </a:path>
            <a:path w="8216846" h="608889" stroke="0" extrusionOk="0">
              <a:moveTo>
                <a:pt x="0" y="101484"/>
              </a:moveTo>
              <a:cubicBezTo>
                <a:pt x="395" y="40084"/>
                <a:pt x="31211" y="5959"/>
                <a:pt x="101484" y="0"/>
              </a:cubicBezTo>
              <a:cubicBezTo>
                <a:pt x="372424" y="-33316"/>
                <a:pt x="480949" y="72465"/>
                <a:pt x="754043" y="0"/>
              </a:cubicBezTo>
              <a:cubicBezTo>
                <a:pt x="1027137" y="-72465"/>
                <a:pt x="1063782" y="41730"/>
                <a:pt x="1166185" y="0"/>
              </a:cubicBezTo>
              <a:cubicBezTo>
                <a:pt x="1268588" y="-41730"/>
                <a:pt x="1619617" y="46289"/>
                <a:pt x="1818744" y="0"/>
              </a:cubicBezTo>
              <a:cubicBezTo>
                <a:pt x="2017871" y="-46289"/>
                <a:pt x="1987936" y="1070"/>
                <a:pt x="2150747" y="0"/>
              </a:cubicBezTo>
              <a:cubicBezTo>
                <a:pt x="2313558" y="-1070"/>
                <a:pt x="2479167" y="42837"/>
                <a:pt x="2803306" y="0"/>
              </a:cubicBezTo>
              <a:cubicBezTo>
                <a:pt x="3127445" y="-42837"/>
                <a:pt x="3086471" y="8752"/>
                <a:pt x="3215448" y="0"/>
              </a:cubicBezTo>
              <a:cubicBezTo>
                <a:pt x="3344425" y="-8752"/>
                <a:pt x="3634266" y="69687"/>
                <a:pt x="3948145" y="0"/>
              </a:cubicBezTo>
              <a:cubicBezTo>
                <a:pt x="4262024" y="-69687"/>
                <a:pt x="4164605" y="33024"/>
                <a:pt x="4280149" y="0"/>
              </a:cubicBezTo>
              <a:cubicBezTo>
                <a:pt x="4395693" y="-33024"/>
                <a:pt x="4610217" y="71088"/>
                <a:pt x="4932708" y="0"/>
              </a:cubicBezTo>
              <a:cubicBezTo>
                <a:pt x="5255199" y="-71088"/>
                <a:pt x="5243490" y="38725"/>
                <a:pt x="5424989" y="0"/>
              </a:cubicBezTo>
              <a:cubicBezTo>
                <a:pt x="5606488" y="-38725"/>
                <a:pt x="5663649" y="27993"/>
                <a:pt x="5837131" y="0"/>
              </a:cubicBezTo>
              <a:cubicBezTo>
                <a:pt x="6010613" y="-27993"/>
                <a:pt x="6287647" y="52414"/>
                <a:pt x="6489690" y="0"/>
              </a:cubicBezTo>
              <a:cubicBezTo>
                <a:pt x="6691733" y="-52414"/>
                <a:pt x="6659441" y="14250"/>
                <a:pt x="6821693" y="0"/>
              </a:cubicBezTo>
              <a:cubicBezTo>
                <a:pt x="6983945" y="-14250"/>
                <a:pt x="7318649" y="54509"/>
                <a:pt x="7474252" y="0"/>
              </a:cubicBezTo>
              <a:cubicBezTo>
                <a:pt x="7629855" y="-54509"/>
                <a:pt x="7894021" y="51293"/>
                <a:pt x="8115362" y="0"/>
              </a:cubicBezTo>
              <a:cubicBezTo>
                <a:pt x="8157744" y="-5104"/>
                <a:pt x="8210296" y="37046"/>
                <a:pt x="8216846" y="101484"/>
              </a:cubicBezTo>
              <a:cubicBezTo>
                <a:pt x="8263944" y="191303"/>
                <a:pt x="8172676" y="406397"/>
                <a:pt x="8216846" y="507405"/>
              </a:cubicBezTo>
              <a:cubicBezTo>
                <a:pt x="8207091" y="570429"/>
                <a:pt x="8178987" y="599065"/>
                <a:pt x="8115362" y="608889"/>
              </a:cubicBezTo>
              <a:cubicBezTo>
                <a:pt x="7884712" y="668726"/>
                <a:pt x="7686273" y="543726"/>
                <a:pt x="7542942" y="608889"/>
              </a:cubicBezTo>
              <a:cubicBezTo>
                <a:pt x="7399611" y="674052"/>
                <a:pt x="7085721" y="555822"/>
                <a:pt x="6890384" y="608889"/>
              </a:cubicBezTo>
              <a:cubicBezTo>
                <a:pt x="6695047" y="661956"/>
                <a:pt x="6648588" y="576020"/>
                <a:pt x="6558380" y="608889"/>
              </a:cubicBezTo>
              <a:cubicBezTo>
                <a:pt x="6468172" y="641758"/>
                <a:pt x="6255140" y="584660"/>
                <a:pt x="5985960" y="608889"/>
              </a:cubicBezTo>
              <a:cubicBezTo>
                <a:pt x="5716780" y="633118"/>
                <a:pt x="5597878" y="604908"/>
                <a:pt x="5413540" y="608889"/>
              </a:cubicBezTo>
              <a:cubicBezTo>
                <a:pt x="5229202" y="612870"/>
                <a:pt x="4958726" y="579775"/>
                <a:pt x="4841120" y="608889"/>
              </a:cubicBezTo>
              <a:cubicBezTo>
                <a:pt x="4723514" y="638003"/>
                <a:pt x="4580324" y="550383"/>
                <a:pt x="4348839" y="608889"/>
              </a:cubicBezTo>
              <a:cubicBezTo>
                <a:pt x="4117354" y="667395"/>
                <a:pt x="4018026" y="585768"/>
                <a:pt x="3696281" y="608889"/>
              </a:cubicBezTo>
              <a:cubicBezTo>
                <a:pt x="3374536" y="632010"/>
                <a:pt x="3397611" y="583784"/>
                <a:pt x="3284138" y="608889"/>
              </a:cubicBezTo>
              <a:cubicBezTo>
                <a:pt x="3170665" y="633994"/>
                <a:pt x="2787901" y="548106"/>
                <a:pt x="2631580" y="608889"/>
              </a:cubicBezTo>
              <a:cubicBezTo>
                <a:pt x="2475259" y="669672"/>
                <a:pt x="2098667" y="579302"/>
                <a:pt x="1898882" y="608889"/>
              </a:cubicBezTo>
              <a:cubicBezTo>
                <a:pt x="1699097" y="638476"/>
                <a:pt x="1483896" y="589426"/>
                <a:pt x="1166185" y="608889"/>
              </a:cubicBezTo>
              <a:cubicBezTo>
                <a:pt x="848474" y="628352"/>
                <a:pt x="489473" y="496440"/>
                <a:pt x="101484" y="608889"/>
              </a:cubicBezTo>
              <a:cubicBezTo>
                <a:pt x="51590" y="604373"/>
                <a:pt x="862" y="555910"/>
                <a:pt x="0" y="507405"/>
              </a:cubicBezTo>
              <a:cubicBezTo>
                <a:pt x="-29789" y="335785"/>
                <a:pt x="7242" y="250864"/>
                <a:pt x="0" y="101484"/>
              </a:cubicBezTo>
              <a:close/>
            </a:path>
          </a:pathLst>
        </a:custGeom>
        <a:solidFill>
          <a:srgbClr val="FF0000"/>
        </a:solidFill>
        <a:ln w="41275" cap="rnd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6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PROGRAMIN EN GÜNCEL HALİ İÇİN TIKLAYIN</a:t>
          </a:r>
          <a:endParaRPr lang="tr-TR" sz="60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15</xdr:col>
      <xdr:colOff>219807</xdr:colOff>
      <xdr:row>13</xdr:row>
      <xdr:rowOff>62800</xdr:rowOff>
    </xdr:from>
    <xdr:to>
      <xdr:col>23</xdr:col>
      <xdr:colOff>177940</xdr:colOff>
      <xdr:row>20</xdr:row>
      <xdr:rowOff>209341</xdr:rowOff>
    </xdr:to>
    <xdr:sp macro="" textlink="">
      <xdr:nvSpPr>
        <xdr:cNvPr id="6" name="Dikdörtgen: Köşeleri Yuvarlatılmış 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4615961" y="2773762"/>
          <a:ext cx="2030605" cy="1339782"/>
        </a:xfrm>
        <a:custGeom>
          <a:avLst/>
          <a:gdLst>
            <a:gd name="connsiteX0" fmla="*/ 0 w 2030605"/>
            <a:gd name="connsiteY0" fmla="*/ 223301 h 1339782"/>
            <a:gd name="connsiteX1" fmla="*/ 223301 w 2030605"/>
            <a:gd name="connsiteY1" fmla="*/ 0 h 1339782"/>
            <a:gd name="connsiteX2" fmla="*/ 703782 w 2030605"/>
            <a:gd name="connsiteY2" fmla="*/ 0 h 1339782"/>
            <a:gd name="connsiteX3" fmla="*/ 1200103 w 2030605"/>
            <a:gd name="connsiteY3" fmla="*/ 0 h 1339782"/>
            <a:gd name="connsiteX4" fmla="*/ 1807304 w 2030605"/>
            <a:gd name="connsiteY4" fmla="*/ 0 h 1339782"/>
            <a:gd name="connsiteX5" fmla="*/ 2030605 w 2030605"/>
            <a:gd name="connsiteY5" fmla="*/ 223301 h 1339782"/>
            <a:gd name="connsiteX6" fmla="*/ 2030605 w 2030605"/>
            <a:gd name="connsiteY6" fmla="*/ 652027 h 1339782"/>
            <a:gd name="connsiteX7" fmla="*/ 2030605 w 2030605"/>
            <a:gd name="connsiteY7" fmla="*/ 1116481 h 1339782"/>
            <a:gd name="connsiteX8" fmla="*/ 1807304 w 2030605"/>
            <a:gd name="connsiteY8" fmla="*/ 1339782 h 1339782"/>
            <a:gd name="connsiteX9" fmla="*/ 1263463 w 2030605"/>
            <a:gd name="connsiteY9" fmla="*/ 1339782 h 1339782"/>
            <a:gd name="connsiteX10" fmla="*/ 767142 w 2030605"/>
            <a:gd name="connsiteY10" fmla="*/ 1339782 h 1339782"/>
            <a:gd name="connsiteX11" fmla="*/ 223301 w 2030605"/>
            <a:gd name="connsiteY11" fmla="*/ 1339782 h 1339782"/>
            <a:gd name="connsiteX12" fmla="*/ 0 w 2030605"/>
            <a:gd name="connsiteY12" fmla="*/ 1116481 h 1339782"/>
            <a:gd name="connsiteX13" fmla="*/ 0 w 2030605"/>
            <a:gd name="connsiteY13" fmla="*/ 660959 h 1339782"/>
            <a:gd name="connsiteX14" fmla="*/ 0 w 2030605"/>
            <a:gd name="connsiteY14" fmla="*/ 223301 h 13397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30605" h="1339782" fill="none" extrusionOk="0">
              <a:moveTo>
                <a:pt x="0" y="223301"/>
              </a:moveTo>
              <a:cubicBezTo>
                <a:pt x="8745" y="85438"/>
                <a:pt x="86977" y="-10401"/>
                <a:pt x="223301" y="0"/>
              </a:cubicBezTo>
              <a:cubicBezTo>
                <a:pt x="409798" y="-31379"/>
                <a:pt x="538311" y="10967"/>
                <a:pt x="703782" y="0"/>
              </a:cubicBezTo>
              <a:cubicBezTo>
                <a:pt x="869253" y="-10967"/>
                <a:pt x="1075362" y="35136"/>
                <a:pt x="1200103" y="0"/>
              </a:cubicBezTo>
              <a:cubicBezTo>
                <a:pt x="1324844" y="-35136"/>
                <a:pt x="1621146" y="47951"/>
                <a:pt x="1807304" y="0"/>
              </a:cubicBezTo>
              <a:cubicBezTo>
                <a:pt x="1923106" y="12230"/>
                <a:pt x="2028655" y="74467"/>
                <a:pt x="2030605" y="223301"/>
              </a:cubicBezTo>
              <a:cubicBezTo>
                <a:pt x="2063022" y="341268"/>
                <a:pt x="2007211" y="483298"/>
                <a:pt x="2030605" y="652027"/>
              </a:cubicBezTo>
              <a:cubicBezTo>
                <a:pt x="2053999" y="820756"/>
                <a:pt x="2000272" y="997426"/>
                <a:pt x="2030605" y="1116481"/>
              </a:cubicBezTo>
              <a:cubicBezTo>
                <a:pt x="2043760" y="1261380"/>
                <a:pt x="1950340" y="1333081"/>
                <a:pt x="1807304" y="1339782"/>
              </a:cubicBezTo>
              <a:cubicBezTo>
                <a:pt x="1542639" y="1371294"/>
                <a:pt x="1403107" y="1338679"/>
                <a:pt x="1263463" y="1339782"/>
              </a:cubicBezTo>
              <a:cubicBezTo>
                <a:pt x="1123819" y="1340885"/>
                <a:pt x="935040" y="1325331"/>
                <a:pt x="767142" y="1339782"/>
              </a:cubicBezTo>
              <a:cubicBezTo>
                <a:pt x="599244" y="1354233"/>
                <a:pt x="441687" y="1323421"/>
                <a:pt x="223301" y="1339782"/>
              </a:cubicBezTo>
              <a:cubicBezTo>
                <a:pt x="75946" y="1356571"/>
                <a:pt x="-2809" y="1209719"/>
                <a:pt x="0" y="1116481"/>
              </a:cubicBezTo>
              <a:cubicBezTo>
                <a:pt x="-21954" y="920567"/>
                <a:pt x="11948" y="798436"/>
                <a:pt x="0" y="660959"/>
              </a:cubicBezTo>
              <a:cubicBezTo>
                <a:pt x="-11948" y="523482"/>
                <a:pt x="33255" y="408746"/>
                <a:pt x="0" y="223301"/>
              </a:cubicBezTo>
              <a:close/>
            </a:path>
            <a:path w="2030605" h="1339782" stroke="0" extrusionOk="0">
              <a:moveTo>
                <a:pt x="0" y="223301"/>
              </a:moveTo>
              <a:cubicBezTo>
                <a:pt x="-26497" y="99998"/>
                <a:pt x="103297" y="5461"/>
                <a:pt x="223301" y="0"/>
              </a:cubicBezTo>
              <a:cubicBezTo>
                <a:pt x="443110" y="-20089"/>
                <a:pt x="516625" y="49220"/>
                <a:pt x="719622" y="0"/>
              </a:cubicBezTo>
              <a:cubicBezTo>
                <a:pt x="922619" y="-49220"/>
                <a:pt x="1077469" y="7915"/>
                <a:pt x="1247623" y="0"/>
              </a:cubicBezTo>
              <a:cubicBezTo>
                <a:pt x="1417777" y="-7915"/>
                <a:pt x="1692208" y="48490"/>
                <a:pt x="1807304" y="0"/>
              </a:cubicBezTo>
              <a:cubicBezTo>
                <a:pt x="1911808" y="17036"/>
                <a:pt x="2029014" y="133204"/>
                <a:pt x="2030605" y="223301"/>
              </a:cubicBezTo>
              <a:cubicBezTo>
                <a:pt x="2041414" y="346164"/>
                <a:pt x="2021314" y="534951"/>
                <a:pt x="2030605" y="669891"/>
              </a:cubicBezTo>
              <a:cubicBezTo>
                <a:pt x="2039896" y="804831"/>
                <a:pt x="1992129" y="943840"/>
                <a:pt x="2030605" y="1116481"/>
              </a:cubicBezTo>
              <a:cubicBezTo>
                <a:pt x="1996488" y="1232124"/>
                <a:pt x="1925564" y="1319080"/>
                <a:pt x="1807304" y="1339782"/>
              </a:cubicBezTo>
              <a:cubicBezTo>
                <a:pt x="1587673" y="1364938"/>
                <a:pt x="1512344" y="1301847"/>
                <a:pt x="1310983" y="1339782"/>
              </a:cubicBezTo>
              <a:cubicBezTo>
                <a:pt x="1109622" y="1377717"/>
                <a:pt x="968232" y="1280596"/>
                <a:pt x="814662" y="1339782"/>
              </a:cubicBezTo>
              <a:cubicBezTo>
                <a:pt x="661092" y="1398968"/>
                <a:pt x="387209" y="1326665"/>
                <a:pt x="223301" y="1339782"/>
              </a:cubicBezTo>
              <a:cubicBezTo>
                <a:pt x="87568" y="1312864"/>
                <a:pt x="795" y="1247893"/>
                <a:pt x="0" y="1116481"/>
              </a:cubicBezTo>
              <a:cubicBezTo>
                <a:pt x="-36246" y="962576"/>
                <a:pt x="27994" y="818521"/>
                <a:pt x="0" y="696686"/>
              </a:cubicBezTo>
              <a:cubicBezTo>
                <a:pt x="-27994" y="574852"/>
                <a:pt x="26771" y="394955"/>
                <a:pt x="0" y="223301"/>
              </a:cubicBezTo>
              <a:close/>
            </a:path>
          </a:pathLst>
        </a:custGeom>
        <a:solidFill>
          <a:srgbClr val="FFC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313070379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t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tx1">
                  <a:lumMod val="95000"/>
                  <a:lumOff val="5000"/>
                </a:schemeClr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NASIL</a:t>
          </a:r>
          <a:r>
            <a:rPr lang="tr-TR" sz="2400" b="1" baseline="0">
              <a:solidFill>
                <a:schemeClr val="tx1">
                  <a:lumMod val="95000"/>
                  <a:lumOff val="5000"/>
                </a:schemeClr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KULLANILIR VİDEOSU İÇİN TIKLA </a:t>
          </a:r>
          <a:endParaRPr lang="tr-TR" sz="2400" b="1">
            <a:solidFill>
              <a:schemeClr val="tx1">
                <a:lumMod val="95000"/>
                <a:lumOff val="5000"/>
              </a:schemeClr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23</xdr:col>
      <xdr:colOff>537268</xdr:colOff>
      <xdr:row>27</xdr:row>
      <xdr:rowOff>146539</xdr:rowOff>
    </xdr:from>
    <xdr:ext cx="3495949" cy="479251"/>
    <xdr:pic>
      <xdr:nvPicPr>
        <xdr:cNvPr id="24" name="Resim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869B2A-B44F-4A5D-A215-624D4CDDC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5894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29</xdr:col>
      <xdr:colOff>401196</xdr:colOff>
      <xdr:row>27</xdr:row>
      <xdr:rowOff>146539</xdr:rowOff>
    </xdr:from>
    <xdr:ext cx="3495949" cy="479251"/>
    <xdr:pic>
      <xdr:nvPicPr>
        <xdr:cNvPr id="25" name="Resim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74D18B-248D-420B-A196-1B3230DA0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2350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11</xdr:col>
      <xdr:colOff>223257</xdr:colOff>
      <xdr:row>27</xdr:row>
      <xdr:rowOff>146539</xdr:rowOff>
    </xdr:from>
    <xdr:ext cx="3495949" cy="479251"/>
    <xdr:pic>
      <xdr:nvPicPr>
        <xdr:cNvPr id="28" name="Resim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86496-3707-4415-ADC6-2422F5222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971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146539</xdr:rowOff>
    </xdr:from>
    <xdr:ext cx="3495949" cy="479251"/>
    <xdr:pic>
      <xdr:nvPicPr>
        <xdr:cNvPr id="29" name="Resim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33C7A-3A51-4835-AD30-EA27876D3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36</xdr:col>
      <xdr:colOff>33247</xdr:colOff>
      <xdr:row>0</xdr:row>
      <xdr:rowOff>0</xdr:rowOff>
    </xdr:from>
    <xdr:ext cx="391702" cy="2809886"/>
    <xdr:pic>
      <xdr:nvPicPr>
        <xdr:cNvPr id="30" name="Resim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8FC10-07E3-499A-A6C0-699CA02B7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839512" y="1209092"/>
          <a:ext cx="2809886" cy="391702"/>
        </a:xfrm>
        <a:prstGeom prst="rect">
          <a:avLst/>
        </a:prstGeom>
      </xdr:spPr>
    </xdr:pic>
    <xdr:clientData/>
  </xdr:oneCellAnchor>
  <xdr:oneCellAnchor>
    <xdr:from>
      <xdr:col>36</xdr:col>
      <xdr:colOff>43714</xdr:colOff>
      <xdr:row>13</xdr:row>
      <xdr:rowOff>115140</xdr:rowOff>
    </xdr:from>
    <xdr:ext cx="391702" cy="2809888"/>
    <xdr:pic>
      <xdr:nvPicPr>
        <xdr:cNvPr id="32" name="Resim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CC452-006B-4966-9739-283A3D5E9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849978" y="4035195"/>
          <a:ext cx="2809888" cy="391702"/>
        </a:xfrm>
        <a:prstGeom prst="rect">
          <a:avLst/>
        </a:prstGeom>
      </xdr:spPr>
    </xdr:pic>
    <xdr:clientData/>
  </xdr:oneCellAnchor>
  <xdr:twoCellAnchor editAs="oneCell">
    <xdr:from>
      <xdr:col>15</xdr:col>
      <xdr:colOff>236135</xdr:colOff>
      <xdr:row>19</xdr:row>
      <xdr:rowOff>13110</xdr:rowOff>
    </xdr:from>
    <xdr:to>
      <xdr:col>18</xdr:col>
      <xdr:colOff>157005</xdr:colOff>
      <xdr:row>20</xdr:row>
      <xdr:rowOff>215230</xdr:rowOff>
    </xdr:to>
    <xdr:pic>
      <xdr:nvPicPr>
        <xdr:cNvPr id="36" name="Resim 3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18C4930-360F-4853-BB68-C203F39A4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2289" y="3687039"/>
          <a:ext cx="768700" cy="432394"/>
        </a:xfrm>
        <a:prstGeom prst="rect">
          <a:avLst/>
        </a:prstGeom>
      </xdr:spPr>
    </xdr:pic>
    <xdr:clientData/>
  </xdr:twoCellAnchor>
  <xdr:twoCellAnchor>
    <xdr:from>
      <xdr:col>15</xdr:col>
      <xdr:colOff>20935</xdr:colOff>
      <xdr:row>0</xdr:row>
      <xdr:rowOff>722226</xdr:rowOff>
    </xdr:from>
    <xdr:to>
      <xdr:col>23</xdr:col>
      <xdr:colOff>10467</xdr:colOff>
      <xdr:row>3</xdr:row>
      <xdr:rowOff>115138</xdr:rowOff>
    </xdr:to>
    <xdr:sp macro="" textlink="">
      <xdr:nvSpPr>
        <xdr:cNvPr id="26" name="Dikdörtgen: Köşeleri Yuvarlatılmış 2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C7B1830-5396-49CE-8B3D-CD6105075E22}"/>
            </a:ext>
          </a:extLst>
        </xdr:cNvPr>
        <xdr:cNvSpPr/>
      </xdr:nvSpPr>
      <xdr:spPr bwMode="auto">
        <a:xfrm>
          <a:off x="4417089" y="722226"/>
          <a:ext cx="2062004" cy="481483"/>
        </a:xfrm>
        <a:custGeom>
          <a:avLst/>
          <a:gdLst>
            <a:gd name="connsiteX0" fmla="*/ 0 w 2062004"/>
            <a:gd name="connsiteY0" fmla="*/ 80249 h 481483"/>
            <a:gd name="connsiteX1" fmla="*/ 80249 w 2062004"/>
            <a:gd name="connsiteY1" fmla="*/ 0 h 481483"/>
            <a:gd name="connsiteX2" fmla="*/ 593656 w 2062004"/>
            <a:gd name="connsiteY2" fmla="*/ 0 h 481483"/>
            <a:gd name="connsiteX3" fmla="*/ 1107062 w 2062004"/>
            <a:gd name="connsiteY3" fmla="*/ 0 h 481483"/>
            <a:gd name="connsiteX4" fmla="*/ 1544409 w 2062004"/>
            <a:gd name="connsiteY4" fmla="*/ 0 h 481483"/>
            <a:gd name="connsiteX5" fmla="*/ 1981755 w 2062004"/>
            <a:gd name="connsiteY5" fmla="*/ 0 h 481483"/>
            <a:gd name="connsiteX6" fmla="*/ 2062004 w 2062004"/>
            <a:gd name="connsiteY6" fmla="*/ 80249 h 481483"/>
            <a:gd name="connsiteX7" fmla="*/ 2062004 w 2062004"/>
            <a:gd name="connsiteY7" fmla="*/ 401234 h 481483"/>
            <a:gd name="connsiteX8" fmla="*/ 1981755 w 2062004"/>
            <a:gd name="connsiteY8" fmla="*/ 481483 h 481483"/>
            <a:gd name="connsiteX9" fmla="*/ 1563424 w 2062004"/>
            <a:gd name="connsiteY9" fmla="*/ 481483 h 481483"/>
            <a:gd name="connsiteX10" fmla="*/ 1126077 w 2062004"/>
            <a:gd name="connsiteY10" fmla="*/ 481483 h 481483"/>
            <a:gd name="connsiteX11" fmla="*/ 631686 w 2062004"/>
            <a:gd name="connsiteY11" fmla="*/ 481483 h 481483"/>
            <a:gd name="connsiteX12" fmla="*/ 80249 w 2062004"/>
            <a:gd name="connsiteY12" fmla="*/ 481483 h 481483"/>
            <a:gd name="connsiteX13" fmla="*/ 0 w 2062004"/>
            <a:gd name="connsiteY13" fmla="*/ 401234 h 481483"/>
            <a:gd name="connsiteX14" fmla="*/ 0 w 2062004"/>
            <a:gd name="connsiteY14" fmla="*/ 80249 h 4814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62004" h="481483" fill="none" extrusionOk="0">
              <a:moveTo>
                <a:pt x="0" y="80249"/>
              </a:moveTo>
              <a:cubicBezTo>
                <a:pt x="-1562" y="38027"/>
                <a:pt x="48084" y="1864"/>
                <a:pt x="80249" y="0"/>
              </a:cubicBezTo>
              <a:cubicBezTo>
                <a:pt x="334413" y="-35609"/>
                <a:pt x="467594" y="26028"/>
                <a:pt x="593656" y="0"/>
              </a:cubicBezTo>
              <a:cubicBezTo>
                <a:pt x="719718" y="-26028"/>
                <a:pt x="932493" y="27637"/>
                <a:pt x="1107062" y="0"/>
              </a:cubicBezTo>
              <a:cubicBezTo>
                <a:pt x="1281631" y="-27637"/>
                <a:pt x="1345249" y="43970"/>
                <a:pt x="1544409" y="0"/>
              </a:cubicBezTo>
              <a:cubicBezTo>
                <a:pt x="1743569" y="-43970"/>
                <a:pt x="1810559" y="25921"/>
                <a:pt x="1981755" y="0"/>
              </a:cubicBezTo>
              <a:cubicBezTo>
                <a:pt x="2030138" y="-5205"/>
                <a:pt x="2055498" y="31669"/>
                <a:pt x="2062004" y="80249"/>
              </a:cubicBezTo>
              <a:cubicBezTo>
                <a:pt x="2097845" y="219160"/>
                <a:pt x="2050141" y="262673"/>
                <a:pt x="2062004" y="401234"/>
              </a:cubicBezTo>
              <a:cubicBezTo>
                <a:pt x="2067690" y="453375"/>
                <a:pt x="2021278" y="486350"/>
                <a:pt x="1981755" y="481483"/>
              </a:cubicBezTo>
              <a:cubicBezTo>
                <a:pt x="1788577" y="513088"/>
                <a:pt x="1755096" y="431303"/>
                <a:pt x="1563424" y="481483"/>
              </a:cubicBezTo>
              <a:cubicBezTo>
                <a:pt x="1371752" y="531663"/>
                <a:pt x="1252804" y="437405"/>
                <a:pt x="1126077" y="481483"/>
              </a:cubicBezTo>
              <a:cubicBezTo>
                <a:pt x="999350" y="525561"/>
                <a:pt x="794856" y="449508"/>
                <a:pt x="631686" y="481483"/>
              </a:cubicBezTo>
              <a:cubicBezTo>
                <a:pt x="468516" y="513458"/>
                <a:pt x="222607" y="445923"/>
                <a:pt x="80249" y="481483"/>
              </a:cubicBezTo>
              <a:cubicBezTo>
                <a:pt x="35471" y="482525"/>
                <a:pt x="986" y="440903"/>
                <a:pt x="0" y="401234"/>
              </a:cubicBezTo>
              <a:cubicBezTo>
                <a:pt x="-1355" y="326769"/>
                <a:pt x="21315" y="167380"/>
                <a:pt x="0" y="80249"/>
              </a:cubicBezTo>
              <a:close/>
            </a:path>
            <a:path w="2062004" h="481483" stroke="0" extrusionOk="0">
              <a:moveTo>
                <a:pt x="0" y="80249"/>
              </a:moveTo>
              <a:cubicBezTo>
                <a:pt x="267" y="32315"/>
                <a:pt x="27280" y="3623"/>
                <a:pt x="80249" y="0"/>
              </a:cubicBezTo>
              <a:cubicBezTo>
                <a:pt x="201417" y="-40826"/>
                <a:pt x="359508" y="31753"/>
                <a:pt x="574641" y="0"/>
              </a:cubicBezTo>
              <a:cubicBezTo>
                <a:pt x="789774" y="-31753"/>
                <a:pt x="919198" y="42451"/>
                <a:pt x="1011987" y="0"/>
              </a:cubicBezTo>
              <a:cubicBezTo>
                <a:pt x="1104776" y="-42451"/>
                <a:pt x="1376472" y="49722"/>
                <a:pt x="1506379" y="0"/>
              </a:cubicBezTo>
              <a:cubicBezTo>
                <a:pt x="1636286" y="-49722"/>
                <a:pt x="1777423" y="56241"/>
                <a:pt x="1981755" y="0"/>
              </a:cubicBezTo>
              <a:cubicBezTo>
                <a:pt x="2025196" y="408"/>
                <a:pt x="2059656" y="35584"/>
                <a:pt x="2062004" y="80249"/>
              </a:cubicBezTo>
              <a:cubicBezTo>
                <a:pt x="2069036" y="236049"/>
                <a:pt x="2032575" y="258346"/>
                <a:pt x="2062004" y="401234"/>
              </a:cubicBezTo>
              <a:cubicBezTo>
                <a:pt x="2062892" y="445902"/>
                <a:pt x="2034598" y="477567"/>
                <a:pt x="1981755" y="481483"/>
              </a:cubicBezTo>
              <a:cubicBezTo>
                <a:pt x="1881205" y="487360"/>
                <a:pt x="1719788" y="463921"/>
                <a:pt x="1544409" y="481483"/>
              </a:cubicBezTo>
              <a:cubicBezTo>
                <a:pt x="1369030" y="499045"/>
                <a:pt x="1292774" y="438812"/>
                <a:pt x="1107062" y="481483"/>
              </a:cubicBezTo>
              <a:cubicBezTo>
                <a:pt x="921350" y="524154"/>
                <a:pt x="835053" y="438260"/>
                <a:pt x="612671" y="481483"/>
              </a:cubicBezTo>
              <a:cubicBezTo>
                <a:pt x="390289" y="524706"/>
                <a:pt x="282032" y="460672"/>
                <a:pt x="80249" y="481483"/>
              </a:cubicBezTo>
              <a:cubicBezTo>
                <a:pt x="36066" y="485048"/>
                <a:pt x="466" y="450462"/>
                <a:pt x="0" y="401234"/>
              </a:cubicBezTo>
              <a:cubicBezTo>
                <a:pt x="-17584" y="312388"/>
                <a:pt x="22739" y="182965"/>
                <a:pt x="0" y="80249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6-TÜRKÇE</a:t>
          </a:r>
          <a:r>
            <a:rPr lang="tr-TR" sz="2200" b="1" baseline="0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 </a:t>
          </a: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15</xdr:col>
      <xdr:colOff>46010</xdr:colOff>
      <xdr:row>4</xdr:row>
      <xdr:rowOff>130425</xdr:rowOff>
    </xdr:from>
    <xdr:to>
      <xdr:col>23</xdr:col>
      <xdr:colOff>73270</xdr:colOff>
      <xdr:row>7</xdr:row>
      <xdr:rowOff>54411</xdr:rowOff>
    </xdr:to>
    <xdr:sp macro="" textlink="">
      <xdr:nvSpPr>
        <xdr:cNvPr id="27" name="Dikdörtgen: Köşeleri Yuvarlatılmış 2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DC699F9-E165-4B82-94FC-4F84DB7A67E2}"/>
            </a:ext>
          </a:extLst>
        </xdr:cNvPr>
        <xdr:cNvSpPr/>
      </xdr:nvSpPr>
      <xdr:spPr bwMode="auto">
        <a:xfrm>
          <a:off x="4442164" y="1376002"/>
          <a:ext cx="2099732" cy="447338"/>
        </a:xfrm>
        <a:custGeom>
          <a:avLst/>
          <a:gdLst>
            <a:gd name="connsiteX0" fmla="*/ 0 w 2099732"/>
            <a:gd name="connsiteY0" fmla="*/ 74558 h 447338"/>
            <a:gd name="connsiteX1" fmla="*/ 74558 w 2099732"/>
            <a:gd name="connsiteY1" fmla="*/ 0 h 447338"/>
            <a:gd name="connsiteX2" fmla="*/ 523200 w 2099732"/>
            <a:gd name="connsiteY2" fmla="*/ 0 h 447338"/>
            <a:gd name="connsiteX3" fmla="*/ 1030360 w 2099732"/>
            <a:gd name="connsiteY3" fmla="*/ 0 h 447338"/>
            <a:gd name="connsiteX4" fmla="*/ 1498508 w 2099732"/>
            <a:gd name="connsiteY4" fmla="*/ 0 h 447338"/>
            <a:gd name="connsiteX5" fmla="*/ 2025174 w 2099732"/>
            <a:gd name="connsiteY5" fmla="*/ 0 h 447338"/>
            <a:gd name="connsiteX6" fmla="*/ 2099732 w 2099732"/>
            <a:gd name="connsiteY6" fmla="*/ 74558 h 447338"/>
            <a:gd name="connsiteX7" fmla="*/ 2099732 w 2099732"/>
            <a:gd name="connsiteY7" fmla="*/ 372780 h 447338"/>
            <a:gd name="connsiteX8" fmla="*/ 2025174 w 2099732"/>
            <a:gd name="connsiteY8" fmla="*/ 447338 h 447338"/>
            <a:gd name="connsiteX9" fmla="*/ 1557026 w 2099732"/>
            <a:gd name="connsiteY9" fmla="*/ 447338 h 447338"/>
            <a:gd name="connsiteX10" fmla="*/ 1088878 w 2099732"/>
            <a:gd name="connsiteY10" fmla="*/ 447338 h 447338"/>
            <a:gd name="connsiteX11" fmla="*/ 659743 w 2099732"/>
            <a:gd name="connsiteY11" fmla="*/ 447338 h 447338"/>
            <a:gd name="connsiteX12" fmla="*/ 74558 w 2099732"/>
            <a:gd name="connsiteY12" fmla="*/ 447338 h 447338"/>
            <a:gd name="connsiteX13" fmla="*/ 0 w 2099732"/>
            <a:gd name="connsiteY13" fmla="*/ 372780 h 447338"/>
            <a:gd name="connsiteX14" fmla="*/ 0 w 2099732"/>
            <a:gd name="connsiteY14" fmla="*/ 74558 h 4473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99732" h="447338" fill="none" extrusionOk="0">
              <a:moveTo>
                <a:pt x="0" y="74558"/>
              </a:moveTo>
              <a:cubicBezTo>
                <a:pt x="-11383" y="37036"/>
                <a:pt x="36904" y="943"/>
                <a:pt x="74558" y="0"/>
              </a:cubicBezTo>
              <a:cubicBezTo>
                <a:pt x="164392" y="-13842"/>
                <a:pt x="353428" y="37629"/>
                <a:pt x="523200" y="0"/>
              </a:cubicBezTo>
              <a:cubicBezTo>
                <a:pt x="692972" y="-37629"/>
                <a:pt x="842819" y="55143"/>
                <a:pt x="1030360" y="0"/>
              </a:cubicBezTo>
              <a:cubicBezTo>
                <a:pt x="1217901" y="-55143"/>
                <a:pt x="1276327" y="3715"/>
                <a:pt x="1498508" y="0"/>
              </a:cubicBezTo>
              <a:cubicBezTo>
                <a:pt x="1720689" y="-3715"/>
                <a:pt x="1763759" y="3708"/>
                <a:pt x="2025174" y="0"/>
              </a:cubicBezTo>
              <a:cubicBezTo>
                <a:pt x="2058759" y="7658"/>
                <a:pt x="2100638" y="31802"/>
                <a:pt x="2099732" y="74558"/>
              </a:cubicBezTo>
              <a:cubicBezTo>
                <a:pt x="2130061" y="156351"/>
                <a:pt x="2071160" y="307769"/>
                <a:pt x="2099732" y="372780"/>
              </a:cubicBezTo>
              <a:cubicBezTo>
                <a:pt x="2107829" y="419362"/>
                <a:pt x="2075487" y="448390"/>
                <a:pt x="2025174" y="447338"/>
              </a:cubicBezTo>
              <a:cubicBezTo>
                <a:pt x="1930488" y="488752"/>
                <a:pt x="1765530" y="419247"/>
                <a:pt x="1557026" y="447338"/>
              </a:cubicBezTo>
              <a:cubicBezTo>
                <a:pt x="1348522" y="475429"/>
                <a:pt x="1186317" y="444693"/>
                <a:pt x="1088878" y="447338"/>
              </a:cubicBezTo>
              <a:cubicBezTo>
                <a:pt x="991439" y="449983"/>
                <a:pt x="858998" y="408968"/>
                <a:pt x="659743" y="447338"/>
              </a:cubicBezTo>
              <a:cubicBezTo>
                <a:pt x="460489" y="485708"/>
                <a:pt x="244748" y="402875"/>
                <a:pt x="74558" y="447338"/>
              </a:cubicBezTo>
              <a:cubicBezTo>
                <a:pt x="32917" y="444261"/>
                <a:pt x="537" y="414653"/>
                <a:pt x="0" y="372780"/>
              </a:cubicBezTo>
              <a:cubicBezTo>
                <a:pt x="-34436" y="261322"/>
                <a:pt x="4509" y="177675"/>
                <a:pt x="0" y="74558"/>
              </a:cubicBezTo>
              <a:close/>
            </a:path>
            <a:path w="2099732" h="447338" stroke="0" extrusionOk="0">
              <a:moveTo>
                <a:pt x="0" y="74558"/>
              </a:moveTo>
              <a:cubicBezTo>
                <a:pt x="3065" y="33913"/>
                <a:pt x="35607" y="-441"/>
                <a:pt x="74558" y="0"/>
              </a:cubicBezTo>
              <a:cubicBezTo>
                <a:pt x="205445" y="-13927"/>
                <a:pt x="344401" y="31163"/>
                <a:pt x="523200" y="0"/>
              </a:cubicBezTo>
              <a:cubicBezTo>
                <a:pt x="701999" y="-31163"/>
                <a:pt x="850045" y="26169"/>
                <a:pt x="1049866" y="0"/>
              </a:cubicBezTo>
              <a:cubicBezTo>
                <a:pt x="1249687" y="-26169"/>
                <a:pt x="1308559" y="43742"/>
                <a:pt x="1479002" y="0"/>
              </a:cubicBezTo>
              <a:cubicBezTo>
                <a:pt x="1649445" y="-43742"/>
                <a:pt x="1908085" y="31230"/>
                <a:pt x="2025174" y="0"/>
              </a:cubicBezTo>
              <a:cubicBezTo>
                <a:pt x="2076795" y="-1252"/>
                <a:pt x="2100551" y="29940"/>
                <a:pt x="2099732" y="74558"/>
              </a:cubicBezTo>
              <a:cubicBezTo>
                <a:pt x="2125112" y="214501"/>
                <a:pt x="2093363" y="284914"/>
                <a:pt x="2099732" y="372780"/>
              </a:cubicBezTo>
              <a:cubicBezTo>
                <a:pt x="2099205" y="418736"/>
                <a:pt x="2065164" y="453464"/>
                <a:pt x="2025174" y="447338"/>
              </a:cubicBezTo>
              <a:cubicBezTo>
                <a:pt x="1912994" y="478714"/>
                <a:pt x="1696552" y="422950"/>
                <a:pt x="1557026" y="447338"/>
              </a:cubicBezTo>
              <a:cubicBezTo>
                <a:pt x="1417500" y="471726"/>
                <a:pt x="1295856" y="423363"/>
                <a:pt x="1069372" y="447338"/>
              </a:cubicBezTo>
              <a:cubicBezTo>
                <a:pt x="842888" y="471313"/>
                <a:pt x="710043" y="408240"/>
                <a:pt x="601224" y="447338"/>
              </a:cubicBezTo>
              <a:cubicBezTo>
                <a:pt x="492405" y="486436"/>
                <a:pt x="288025" y="388861"/>
                <a:pt x="74558" y="447338"/>
              </a:cubicBezTo>
              <a:cubicBezTo>
                <a:pt x="33264" y="438162"/>
                <a:pt x="-6152" y="416431"/>
                <a:pt x="0" y="372780"/>
              </a:cubicBezTo>
              <a:cubicBezTo>
                <a:pt x="-29526" y="243497"/>
                <a:pt x="33069" y="185506"/>
                <a:pt x="0" y="74558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7-TÜRKÇE</a:t>
          </a:r>
          <a:r>
            <a:rPr lang="tr-TR" sz="2200" b="1" baseline="0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 </a:t>
          </a: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23</xdr:col>
      <xdr:colOff>125604</xdr:colOff>
      <xdr:row>0</xdr:row>
      <xdr:rowOff>764093</xdr:rowOff>
    </xdr:from>
    <xdr:to>
      <xdr:col>26</xdr:col>
      <xdr:colOff>230274</xdr:colOff>
      <xdr:row>8</xdr:row>
      <xdr:rowOff>31401</xdr:rowOff>
    </xdr:to>
    <xdr:sp macro="" textlink="">
      <xdr:nvSpPr>
        <xdr:cNvPr id="31" name="Dikdörtgen: Köşeleri Yuvarlatılmış 3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C336D217-BFD4-40FE-B122-37AD0B2DD30E}"/>
            </a:ext>
          </a:extLst>
        </xdr:cNvPr>
        <xdr:cNvSpPr/>
      </xdr:nvSpPr>
      <xdr:spPr bwMode="auto">
        <a:xfrm>
          <a:off x="6594230" y="764093"/>
          <a:ext cx="1925934" cy="1193242"/>
        </a:xfrm>
        <a:custGeom>
          <a:avLst/>
          <a:gdLst>
            <a:gd name="connsiteX0" fmla="*/ 0 w 1925934"/>
            <a:gd name="connsiteY0" fmla="*/ 198878 h 1193242"/>
            <a:gd name="connsiteX1" fmla="*/ 198878 w 1925934"/>
            <a:gd name="connsiteY1" fmla="*/ 0 h 1193242"/>
            <a:gd name="connsiteX2" fmla="*/ 677707 w 1925934"/>
            <a:gd name="connsiteY2" fmla="*/ 0 h 1193242"/>
            <a:gd name="connsiteX3" fmla="*/ 1202382 w 1925934"/>
            <a:gd name="connsiteY3" fmla="*/ 0 h 1193242"/>
            <a:gd name="connsiteX4" fmla="*/ 1727056 w 1925934"/>
            <a:gd name="connsiteY4" fmla="*/ 0 h 1193242"/>
            <a:gd name="connsiteX5" fmla="*/ 1925934 w 1925934"/>
            <a:gd name="connsiteY5" fmla="*/ 198878 h 1193242"/>
            <a:gd name="connsiteX6" fmla="*/ 1925934 w 1925934"/>
            <a:gd name="connsiteY6" fmla="*/ 612531 h 1193242"/>
            <a:gd name="connsiteX7" fmla="*/ 1925934 w 1925934"/>
            <a:gd name="connsiteY7" fmla="*/ 994364 h 1193242"/>
            <a:gd name="connsiteX8" fmla="*/ 1727056 w 1925934"/>
            <a:gd name="connsiteY8" fmla="*/ 1193242 h 1193242"/>
            <a:gd name="connsiteX9" fmla="*/ 1232945 w 1925934"/>
            <a:gd name="connsiteY9" fmla="*/ 1193242 h 1193242"/>
            <a:gd name="connsiteX10" fmla="*/ 738834 w 1925934"/>
            <a:gd name="connsiteY10" fmla="*/ 1193242 h 1193242"/>
            <a:gd name="connsiteX11" fmla="*/ 198878 w 1925934"/>
            <a:gd name="connsiteY11" fmla="*/ 1193242 h 1193242"/>
            <a:gd name="connsiteX12" fmla="*/ 0 w 1925934"/>
            <a:gd name="connsiteY12" fmla="*/ 994364 h 1193242"/>
            <a:gd name="connsiteX13" fmla="*/ 0 w 1925934"/>
            <a:gd name="connsiteY13" fmla="*/ 604576 h 1193242"/>
            <a:gd name="connsiteX14" fmla="*/ 0 w 1925934"/>
            <a:gd name="connsiteY14" fmla="*/ 198878 h 119324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25934" h="1193242" fill="none" extrusionOk="0">
              <a:moveTo>
                <a:pt x="0" y="198878"/>
              </a:moveTo>
              <a:cubicBezTo>
                <a:pt x="-11082" y="92599"/>
                <a:pt x="114146" y="6722"/>
                <a:pt x="198878" y="0"/>
              </a:cubicBezTo>
              <a:cubicBezTo>
                <a:pt x="296883" y="-35824"/>
                <a:pt x="528347" y="24078"/>
                <a:pt x="677707" y="0"/>
              </a:cubicBezTo>
              <a:cubicBezTo>
                <a:pt x="827067" y="-24078"/>
                <a:pt x="1013992" y="37938"/>
                <a:pt x="1202382" y="0"/>
              </a:cubicBezTo>
              <a:cubicBezTo>
                <a:pt x="1390772" y="-37938"/>
                <a:pt x="1480092" y="31573"/>
                <a:pt x="1727056" y="0"/>
              </a:cubicBezTo>
              <a:cubicBezTo>
                <a:pt x="1845358" y="-3292"/>
                <a:pt x="1924179" y="71672"/>
                <a:pt x="1925934" y="198878"/>
              </a:cubicBezTo>
              <a:cubicBezTo>
                <a:pt x="1931531" y="340257"/>
                <a:pt x="1894386" y="416152"/>
                <a:pt x="1925934" y="612531"/>
              </a:cubicBezTo>
              <a:cubicBezTo>
                <a:pt x="1957482" y="808910"/>
                <a:pt x="1924909" y="912216"/>
                <a:pt x="1925934" y="994364"/>
              </a:cubicBezTo>
              <a:cubicBezTo>
                <a:pt x="1944847" y="1116826"/>
                <a:pt x="1849367" y="1194678"/>
                <a:pt x="1727056" y="1193242"/>
              </a:cubicBezTo>
              <a:cubicBezTo>
                <a:pt x="1600209" y="1250358"/>
                <a:pt x="1340064" y="1164575"/>
                <a:pt x="1232945" y="1193242"/>
              </a:cubicBezTo>
              <a:cubicBezTo>
                <a:pt x="1125826" y="1221909"/>
                <a:pt x="853944" y="1185002"/>
                <a:pt x="738834" y="1193242"/>
              </a:cubicBezTo>
              <a:cubicBezTo>
                <a:pt x="623724" y="1201482"/>
                <a:pt x="418945" y="1173819"/>
                <a:pt x="198878" y="1193242"/>
              </a:cubicBezTo>
              <a:cubicBezTo>
                <a:pt x="70377" y="1206926"/>
                <a:pt x="11192" y="1093358"/>
                <a:pt x="0" y="994364"/>
              </a:cubicBezTo>
              <a:cubicBezTo>
                <a:pt x="-40841" y="841015"/>
                <a:pt x="14736" y="713041"/>
                <a:pt x="0" y="604576"/>
              </a:cubicBezTo>
              <a:cubicBezTo>
                <a:pt x="-14736" y="496111"/>
                <a:pt x="26620" y="346725"/>
                <a:pt x="0" y="198878"/>
              </a:cubicBezTo>
              <a:close/>
            </a:path>
            <a:path w="1925934" h="1193242" stroke="0" extrusionOk="0">
              <a:moveTo>
                <a:pt x="0" y="198878"/>
              </a:moveTo>
              <a:cubicBezTo>
                <a:pt x="15420" y="91718"/>
                <a:pt x="114449" y="-5035"/>
                <a:pt x="198878" y="0"/>
              </a:cubicBezTo>
              <a:cubicBezTo>
                <a:pt x="419329" y="-46614"/>
                <a:pt x="570690" y="54954"/>
                <a:pt x="677707" y="0"/>
              </a:cubicBezTo>
              <a:cubicBezTo>
                <a:pt x="784724" y="-54954"/>
                <a:pt x="990246" y="10271"/>
                <a:pt x="1217663" y="0"/>
              </a:cubicBezTo>
              <a:cubicBezTo>
                <a:pt x="1445080" y="-10271"/>
                <a:pt x="1567745" y="57654"/>
                <a:pt x="1727056" y="0"/>
              </a:cubicBezTo>
              <a:cubicBezTo>
                <a:pt x="1822506" y="1661"/>
                <a:pt x="1913710" y="100144"/>
                <a:pt x="1925934" y="198878"/>
              </a:cubicBezTo>
              <a:cubicBezTo>
                <a:pt x="1965907" y="328146"/>
                <a:pt x="1888784" y="461238"/>
                <a:pt x="1925934" y="588666"/>
              </a:cubicBezTo>
              <a:cubicBezTo>
                <a:pt x="1963084" y="716094"/>
                <a:pt x="1925492" y="892618"/>
                <a:pt x="1925934" y="994364"/>
              </a:cubicBezTo>
              <a:cubicBezTo>
                <a:pt x="1925432" y="1108751"/>
                <a:pt x="1834025" y="1208047"/>
                <a:pt x="1727056" y="1193242"/>
              </a:cubicBezTo>
              <a:cubicBezTo>
                <a:pt x="1578852" y="1221709"/>
                <a:pt x="1346784" y="1167732"/>
                <a:pt x="1232945" y="1193242"/>
              </a:cubicBezTo>
              <a:cubicBezTo>
                <a:pt x="1119106" y="1218752"/>
                <a:pt x="959694" y="1157212"/>
                <a:pt x="723552" y="1193242"/>
              </a:cubicBezTo>
              <a:cubicBezTo>
                <a:pt x="487410" y="1229272"/>
                <a:pt x="327657" y="1162177"/>
                <a:pt x="198878" y="1193242"/>
              </a:cubicBezTo>
              <a:cubicBezTo>
                <a:pt x="94447" y="1174193"/>
                <a:pt x="-7442" y="1107640"/>
                <a:pt x="0" y="994364"/>
              </a:cubicBezTo>
              <a:cubicBezTo>
                <a:pt x="-22549" y="908393"/>
                <a:pt x="25923" y="699103"/>
                <a:pt x="0" y="604576"/>
              </a:cubicBezTo>
              <a:cubicBezTo>
                <a:pt x="-25923" y="510049"/>
                <a:pt x="7748" y="321030"/>
                <a:pt x="0" y="198878"/>
              </a:cubicBezTo>
              <a:close/>
            </a:path>
          </a:pathLst>
        </a:custGeom>
        <a:solidFill>
          <a:schemeClr val="accent2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8- SON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TEDBİR RAPORU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1609724</xdr:colOff>
      <xdr:row>0</xdr:row>
      <xdr:rowOff>85725</xdr:rowOff>
    </xdr:from>
    <xdr:to>
      <xdr:col>19</xdr:col>
      <xdr:colOff>561975</xdr:colOff>
      <xdr:row>1</xdr:row>
      <xdr:rowOff>400050</xdr:rowOff>
    </xdr:to>
    <xdr:sp macro="" textlink="">
      <xdr:nvSpPr>
        <xdr:cNvPr id="24" name="Açıklama Balonu: Aşağı Ok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48024" y="85725"/>
          <a:ext cx="8324851" cy="476250"/>
        </a:xfrm>
        <a:prstGeom prst="downArrowCallout">
          <a:avLst>
            <a:gd name="adj1" fmla="val 21176"/>
            <a:gd name="adj2" fmla="val 25000"/>
            <a:gd name="adj3" fmla="val 25000"/>
            <a:gd name="adj4" fmla="val 64977"/>
          </a:avLst>
        </a:prstGeom>
        <a:solidFill>
          <a:srgbClr val="92D05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wrap="square" lIns="91440" tIns="45720" rIns="91440" bIns="45720" rtlCol="0" anchor="ctr" anchorCtr="1" upright="1"/>
        <a:lstStyle/>
        <a:p>
          <a:pPr algn="ctr"/>
          <a:r>
            <a:rPr lang="tr-TR" sz="1050"/>
            <a:t>Liste KULLANIMI:   </a:t>
          </a:r>
          <a:r>
            <a:rPr lang="tr-TR" sz="1200" b="1"/>
            <a:t>E-okul</a:t>
          </a:r>
          <a:r>
            <a:rPr lang="tr-TR" sz="1200" b="1" baseline="0"/>
            <a:t> Hızlı ders Notu ekranından</a:t>
          </a:r>
          <a:r>
            <a:rPr lang="tr-TR" sz="1200" b="1"/>
            <a:t> </a:t>
          </a:r>
          <a:r>
            <a:rPr lang="tr-TR" sz="1050"/>
            <a:t>aldığınız sınıf  listesini </a:t>
          </a:r>
          <a:r>
            <a:rPr lang="tr-TR" sz="1400" b="1"/>
            <a:t>ALT </a:t>
          </a:r>
          <a:r>
            <a:rPr lang="tr-TR" sz="1050"/>
            <a:t>taraftaki </a:t>
          </a:r>
          <a:r>
            <a:rPr lang="tr-TR" sz="1400">
              <a:solidFill>
                <a:srgbClr val="FF0000"/>
              </a:solidFill>
            </a:rPr>
            <a:t>kırmızı</a:t>
          </a:r>
          <a:r>
            <a:rPr lang="tr-TR" sz="1050"/>
            <a:t> alana yapıştırın.</a:t>
          </a:r>
          <a:r>
            <a:rPr lang="tr-TR" sz="1050" baseline="0"/>
            <a:t> </a:t>
          </a:r>
          <a:endParaRPr lang="tr-TR" sz="1050"/>
        </a:p>
      </xdr:txBody>
    </xdr:sp>
    <xdr:clientData/>
  </xdr:twoCellAnchor>
  <xdr:twoCellAnchor>
    <xdr:from>
      <xdr:col>4</xdr:col>
      <xdr:colOff>28575</xdr:colOff>
      <xdr:row>13</xdr:row>
      <xdr:rowOff>92110</xdr:rowOff>
    </xdr:from>
    <xdr:to>
      <xdr:col>4</xdr:col>
      <xdr:colOff>2476500</xdr:colOff>
      <xdr:row>15</xdr:row>
      <xdr:rowOff>104774</xdr:rowOff>
    </xdr:to>
    <xdr:sp macro="" textlink="">
      <xdr:nvSpPr>
        <xdr:cNvPr id="25" name="Dikdörtgen: Köşeleri Yuvarlatılmış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4057650" y="3368710"/>
          <a:ext cx="2447925" cy="479389"/>
        </a:xfrm>
        <a:custGeom>
          <a:avLst/>
          <a:gdLst>
            <a:gd name="connsiteX0" fmla="*/ 0 w 2447925"/>
            <a:gd name="connsiteY0" fmla="*/ 79900 h 479389"/>
            <a:gd name="connsiteX1" fmla="*/ 79900 w 2447925"/>
            <a:gd name="connsiteY1" fmla="*/ 0 h 479389"/>
            <a:gd name="connsiteX2" fmla="*/ 651931 w 2447925"/>
            <a:gd name="connsiteY2" fmla="*/ 0 h 479389"/>
            <a:gd name="connsiteX3" fmla="*/ 1223963 w 2447925"/>
            <a:gd name="connsiteY3" fmla="*/ 0 h 479389"/>
            <a:gd name="connsiteX4" fmla="*/ 1841756 w 2447925"/>
            <a:gd name="connsiteY4" fmla="*/ 0 h 479389"/>
            <a:gd name="connsiteX5" fmla="*/ 2368025 w 2447925"/>
            <a:gd name="connsiteY5" fmla="*/ 0 h 479389"/>
            <a:gd name="connsiteX6" fmla="*/ 2447925 w 2447925"/>
            <a:gd name="connsiteY6" fmla="*/ 79900 h 479389"/>
            <a:gd name="connsiteX7" fmla="*/ 2447925 w 2447925"/>
            <a:gd name="connsiteY7" fmla="*/ 399489 h 479389"/>
            <a:gd name="connsiteX8" fmla="*/ 2368025 w 2447925"/>
            <a:gd name="connsiteY8" fmla="*/ 479389 h 479389"/>
            <a:gd name="connsiteX9" fmla="*/ 1773113 w 2447925"/>
            <a:gd name="connsiteY9" fmla="*/ 479389 h 479389"/>
            <a:gd name="connsiteX10" fmla="*/ 1246844 w 2447925"/>
            <a:gd name="connsiteY10" fmla="*/ 479389 h 479389"/>
            <a:gd name="connsiteX11" fmla="*/ 651931 w 2447925"/>
            <a:gd name="connsiteY11" fmla="*/ 479389 h 479389"/>
            <a:gd name="connsiteX12" fmla="*/ 79900 w 2447925"/>
            <a:gd name="connsiteY12" fmla="*/ 479389 h 479389"/>
            <a:gd name="connsiteX13" fmla="*/ 0 w 2447925"/>
            <a:gd name="connsiteY13" fmla="*/ 399489 h 479389"/>
            <a:gd name="connsiteX14" fmla="*/ 0 w 2447925"/>
            <a:gd name="connsiteY14" fmla="*/ 79900 h 4793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47925" h="479389" fill="none" extrusionOk="0">
              <a:moveTo>
                <a:pt x="0" y="79900"/>
              </a:moveTo>
              <a:cubicBezTo>
                <a:pt x="-7746" y="43979"/>
                <a:pt x="34572" y="8649"/>
                <a:pt x="79900" y="0"/>
              </a:cubicBezTo>
              <a:cubicBezTo>
                <a:pt x="233590" y="-31772"/>
                <a:pt x="478447" y="23655"/>
                <a:pt x="651931" y="0"/>
              </a:cubicBezTo>
              <a:cubicBezTo>
                <a:pt x="825415" y="-23655"/>
                <a:pt x="1096152" y="25934"/>
                <a:pt x="1223963" y="0"/>
              </a:cubicBezTo>
              <a:cubicBezTo>
                <a:pt x="1351774" y="-25934"/>
                <a:pt x="1629871" y="66068"/>
                <a:pt x="1841756" y="0"/>
              </a:cubicBezTo>
              <a:cubicBezTo>
                <a:pt x="2053641" y="-66068"/>
                <a:pt x="2171650" y="37067"/>
                <a:pt x="2368025" y="0"/>
              </a:cubicBezTo>
              <a:cubicBezTo>
                <a:pt x="2412186" y="1357"/>
                <a:pt x="2443902" y="29589"/>
                <a:pt x="2447925" y="79900"/>
              </a:cubicBezTo>
              <a:cubicBezTo>
                <a:pt x="2456841" y="217016"/>
                <a:pt x="2441826" y="280749"/>
                <a:pt x="2447925" y="399489"/>
              </a:cubicBezTo>
              <a:cubicBezTo>
                <a:pt x="2435255" y="440685"/>
                <a:pt x="2412120" y="469032"/>
                <a:pt x="2368025" y="479389"/>
              </a:cubicBezTo>
              <a:cubicBezTo>
                <a:pt x="2156438" y="495087"/>
                <a:pt x="1897195" y="409588"/>
                <a:pt x="1773113" y="479389"/>
              </a:cubicBezTo>
              <a:cubicBezTo>
                <a:pt x="1649031" y="549190"/>
                <a:pt x="1412019" y="417379"/>
                <a:pt x="1246844" y="479389"/>
              </a:cubicBezTo>
              <a:cubicBezTo>
                <a:pt x="1081669" y="541399"/>
                <a:pt x="813293" y="446878"/>
                <a:pt x="651931" y="479389"/>
              </a:cubicBezTo>
              <a:cubicBezTo>
                <a:pt x="490569" y="511900"/>
                <a:pt x="306623" y="458137"/>
                <a:pt x="79900" y="479389"/>
              </a:cubicBezTo>
              <a:cubicBezTo>
                <a:pt x="34760" y="489850"/>
                <a:pt x="4137" y="441791"/>
                <a:pt x="0" y="399489"/>
              </a:cubicBezTo>
              <a:cubicBezTo>
                <a:pt x="-5450" y="312802"/>
                <a:pt x="8212" y="167795"/>
                <a:pt x="0" y="79900"/>
              </a:cubicBezTo>
              <a:close/>
            </a:path>
            <a:path w="2447925" h="479389" stroke="0" extrusionOk="0">
              <a:moveTo>
                <a:pt x="0" y="79900"/>
              </a:moveTo>
              <a:cubicBezTo>
                <a:pt x="9425" y="27523"/>
                <a:pt x="25624" y="-2565"/>
                <a:pt x="79900" y="0"/>
              </a:cubicBezTo>
              <a:cubicBezTo>
                <a:pt x="311200" y="-28296"/>
                <a:pt x="422934" y="30304"/>
                <a:pt x="583288" y="0"/>
              </a:cubicBezTo>
              <a:cubicBezTo>
                <a:pt x="743642" y="-30304"/>
                <a:pt x="958477" y="47411"/>
                <a:pt x="1086675" y="0"/>
              </a:cubicBezTo>
              <a:cubicBezTo>
                <a:pt x="1214873" y="-47411"/>
                <a:pt x="1524721" y="4919"/>
                <a:pt x="1635825" y="0"/>
              </a:cubicBezTo>
              <a:cubicBezTo>
                <a:pt x="1746929" y="-4919"/>
                <a:pt x="2145617" y="72461"/>
                <a:pt x="2368025" y="0"/>
              </a:cubicBezTo>
              <a:cubicBezTo>
                <a:pt x="2413412" y="-1466"/>
                <a:pt x="2447023" y="35236"/>
                <a:pt x="2447925" y="79900"/>
              </a:cubicBezTo>
              <a:cubicBezTo>
                <a:pt x="2462675" y="163761"/>
                <a:pt x="2418903" y="276638"/>
                <a:pt x="2447925" y="399489"/>
              </a:cubicBezTo>
              <a:cubicBezTo>
                <a:pt x="2445558" y="447155"/>
                <a:pt x="2406989" y="488690"/>
                <a:pt x="2368025" y="479389"/>
              </a:cubicBezTo>
              <a:cubicBezTo>
                <a:pt x="2204542" y="509210"/>
                <a:pt x="2067277" y="454376"/>
                <a:pt x="1841756" y="479389"/>
              </a:cubicBezTo>
              <a:cubicBezTo>
                <a:pt x="1616235" y="504402"/>
                <a:pt x="1489286" y="477568"/>
                <a:pt x="1338369" y="479389"/>
              </a:cubicBezTo>
              <a:cubicBezTo>
                <a:pt x="1187452" y="481210"/>
                <a:pt x="963160" y="425129"/>
                <a:pt x="720575" y="479389"/>
              </a:cubicBezTo>
              <a:cubicBezTo>
                <a:pt x="477990" y="533649"/>
                <a:pt x="244821" y="435192"/>
                <a:pt x="79900" y="479389"/>
              </a:cubicBezTo>
              <a:cubicBezTo>
                <a:pt x="31744" y="480485"/>
                <a:pt x="5738" y="434961"/>
                <a:pt x="0" y="399489"/>
              </a:cubicBezTo>
              <a:cubicBezTo>
                <a:pt x="-29355" y="299613"/>
                <a:pt x="16910" y="186605"/>
                <a:pt x="0" y="79900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24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3 </a:t>
          </a:r>
          <a:r>
            <a:rPr lang="tr-TR" sz="32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- </a:t>
          </a:r>
          <a:r>
            <a:rPr lang="tr-TR" sz="20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KULLANICI BİLGİLERİ</a:t>
          </a:r>
        </a:p>
      </xdr:txBody>
    </xdr:sp>
    <xdr:clientData/>
  </xdr:twoCellAnchor>
  <xdr:twoCellAnchor>
    <xdr:from>
      <xdr:col>4</xdr:col>
      <xdr:colOff>24598</xdr:colOff>
      <xdr:row>5</xdr:row>
      <xdr:rowOff>57150</xdr:rowOff>
    </xdr:from>
    <xdr:to>
      <xdr:col>4</xdr:col>
      <xdr:colOff>2467909</xdr:colOff>
      <xdr:row>8</xdr:row>
      <xdr:rowOff>47624</xdr:rowOff>
    </xdr:to>
    <xdr:sp macro="" textlink="">
      <xdr:nvSpPr>
        <xdr:cNvPr id="26" name="Dikdörtgen: Köşeleri Yuvarlatılmış 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4053673" y="2038350"/>
          <a:ext cx="2443311" cy="476249"/>
        </a:xfrm>
        <a:custGeom>
          <a:avLst/>
          <a:gdLst>
            <a:gd name="connsiteX0" fmla="*/ 0 w 2443311"/>
            <a:gd name="connsiteY0" fmla="*/ 79376 h 476249"/>
            <a:gd name="connsiteX1" fmla="*/ 79376 w 2443311"/>
            <a:gd name="connsiteY1" fmla="*/ 0 h 476249"/>
            <a:gd name="connsiteX2" fmla="*/ 581979 w 2443311"/>
            <a:gd name="connsiteY2" fmla="*/ 0 h 476249"/>
            <a:gd name="connsiteX3" fmla="*/ 1175964 w 2443311"/>
            <a:gd name="connsiteY3" fmla="*/ 0 h 476249"/>
            <a:gd name="connsiteX4" fmla="*/ 1747104 w 2443311"/>
            <a:gd name="connsiteY4" fmla="*/ 0 h 476249"/>
            <a:gd name="connsiteX5" fmla="*/ 2363935 w 2443311"/>
            <a:gd name="connsiteY5" fmla="*/ 0 h 476249"/>
            <a:gd name="connsiteX6" fmla="*/ 2443311 w 2443311"/>
            <a:gd name="connsiteY6" fmla="*/ 79376 h 476249"/>
            <a:gd name="connsiteX7" fmla="*/ 2443311 w 2443311"/>
            <a:gd name="connsiteY7" fmla="*/ 396873 h 476249"/>
            <a:gd name="connsiteX8" fmla="*/ 2363935 w 2443311"/>
            <a:gd name="connsiteY8" fmla="*/ 476249 h 476249"/>
            <a:gd name="connsiteX9" fmla="*/ 1747104 w 2443311"/>
            <a:gd name="connsiteY9" fmla="*/ 476249 h 476249"/>
            <a:gd name="connsiteX10" fmla="*/ 1130273 w 2443311"/>
            <a:gd name="connsiteY10" fmla="*/ 476249 h 476249"/>
            <a:gd name="connsiteX11" fmla="*/ 604825 w 2443311"/>
            <a:gd name="connsiteY11" fmla="*/ 476249 h 476249"/>
            <a:gd name="connsiteX12" fmla="*/ 79376 w 2443311"/>
            <a:gd name="connsiteY12" fmla="*/ 476249 h 476249"/>
            <a:gd name="connsiteX13" fmla="*/ 0 w 2443311"/>
            <a:gd name="connsiteY13" fmla="*/ 396873 h 476249"/>
            <a:gd name="connsiteX14" fmla="*/ 0 w 2443311"/>
            <a:gd name="connsiteY14" fmla="*/ 79376 h 47624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43311" h="476249" fill="none" extrusionOk="0">
              <a:moveTo>
                <a:pt x="0" y="79376"/>
              </a:moveTo>
              <a:cubicBezTo>
                <a:pt x="-10387" y="30799"/>
                <a:pt x="37093" y="1732"/>
                <a:pt x="79376" y="0"/>
              </a:cubicBezTo>
              <a:cubicBezTo>
                <a:pt x="226334" y="-18837"/>
                <a:pt x="417933" y="44842"/>
                <a:pt x="581979" y="0"/>
              </a:cubicBezTo>
              <a:cubicBezTo>
                <a:pt x="746025" y="-44842"/>
                <a:pt x="910490" y="31559"/>
                <a:pt x="1175964" y="0"/>
              </a:cubicBezTo>
              <a:cubicBezTo>
                <a:pt x="1441438" y="-31559"/>
                <a:pt x="1557670" y="23189"/>
                <a:pt x="1747104" y="0"/>
              </a:cubicBezTo>
              <a:cubicBezTo>
                <a:pt x="1936538" y="-23189"/>
                <a:pt x="2100307" y="10337"/>
                <a:pt x="2363935" y="0"/>
              </a:cubicBezTo>
              <a:cubicBezTo>
                <a:pt x="2403641" y="-1963"/>
                <a:pt x="2434330" y="34435"/>
                <a:pt x="2443311" y="79376"/>
              </a:cubicBezTo>
              <a:cubicBezTo>
                <a:pt x="2448500" y="220740"/>
                <a:pt x="2442233" y="306521"/>
                <a:pt x="2443311" y="396873"/>
              </a:cubicBezTo>
              <a:cubicBezTo>
                <a:pt x="2454396" y="444571"/>
                <a:pt x="2414109" y="470192"/>
                <a:pt x="2363935" y="476249"/>
              </a:cubicBezTo>
              <a:cubicBezTo>
                <a:pt x="2238232" y="509725"/>
                <a:pt x="1995542" y="429732"/>
                <a:pt x="1747104" y="476249"/>
              </a:cubicBezTo>
              <a:cubicBezTo>
                <a:pt x="1498666" y="522766"/>
                <a:pt x="1338732" y="453953"/>
                <a:pt x="1130273" y="476249"/>
              </a:cubicBezTo>
              <a:cubicBezTo>
                <a:pt x="921814" y="498545"/>
                <a:pt x="816461" y="451025"/>
                <a:pt x="604825" y="476249"/>
              </a:cubicBezTo>
              <a:cubicBezTo>
                <a:pt x="393189" y="501473"/>
                <a:pt x="301727" y="451021"/>
                <a:pt x="79376" y="476249"/>
              </a:cubicBezTo>
              <a:cubicBezTo>
                <a:pt x="34186" y="475517"/>
                <a:pt x="-3916" y="448518"/>
                <a:pt x="0" y="396873"/>
              </a:cubicBezTo>
              <a:cubicBezTo>
                <a:pt x="-29110" y="259636"/>
                <a:pt x="4644" y="171074"/>
                <a:pt x="0" y="79376"/>
              </a:cubicBezTo>
              <a:close/>
            </a:path>
            <a:path w="2443311" h="476249" stroke="0" extrusionOk="0">
              <a:moveTo>
                <a:pt x="0" y="79376"/>
              </a:moveTo>
              <a:cubicBezTo>
                <a:pt x="-2800" y="30251"/>
                <a:pt x="38250" y="-89"/>
                <a:pt x="79376" y="0"/>
              </a:cubicBezTo>
              <a:cubicBezTo>
                <a:pt x="185165" y="-26393"/>
                <a:pt x="380586" y="26147"/>
                <a:pt x="604825" y="0"/>
              </a:cubicBezTo>
              <a:cubicBezTo>
                <a:pt x="829064" y="-26147"/>
                <a:pt x="972051" y="14077"/>
                <a:pt x="1175964" y="0"/>
              </a:cubicBezTo>
              <a:cubicBezTo>
                <a:pt x="1379877" y="-14077"/>
                <a:pt x="1500625" y="26092"/>
                <a:pt x="1769950" y="0"/>
              </a:cubicBezTo>
              <a:cubicBezTo>
                <a:pt x="2039275" y="-26092"/>
                <a:pt x="2088582" y="28935"/>
                <a:pt x="2363935" y="0"/>
              </a:cubicBezTo>
              <a:cubicBezTo>
                <a:pt x="2407889" y="-3068"/>
                <a:pt x="2449924" y="40301"/>
                <a:pt x="2443311" y="79376"/>
              </a:cubicBezTo>
              <a:cubicBezTo>
                <a:pt x="2466180" y="147205"/>
                <a:pt x="2423782" y="294713"/>
                <a:pt x="2443311" y="396873"/>
              </a:cubicBezTo>
              <a:cubicBezTo>
                <a:pt x="2444168" y="446422"/>
                <a:pt x="2400625" y="467844"/>
                <a:pt x="2363935" y="476249"/>
              </a:cubicBezTo>
              <a:cubicBezTo>
                <a:pt x="2174742" y="532884"/>
                <a:pt x="2079285" y="451335"/>
                <a:pt x="1815641" y="476249"/>
              </a:cubicBezTo>
              <a:cubicBezTo>
                <a:pt x="1551997" y="501163"/>
                <a:pt x="1436182" y="416045"/>
                <a:pt x="1244501" y="476249"/>
              </a:cubicBezTo>
              <a:cubicBezTo>
                <a:pt x="1052820" y="536453"/>
                <a:pt x="906721" y="426053"/>
                <a:pt x="673361" y="476249"/>
              </a:cubicBezTo>
              <a:cubicBezTo>
                <a:pt x="440001" y="526445"/>
                <a:pt x="222435" y="444343"/>
                <a:pt x="79376" y="476249"/>
              </a:cubicBezTo>
              <a:cubicBezTo>
                <a:pt x="35956" y="482682"/>
                <a:pt x="1259" y="439630"/>
                <a:pt x="0" y="396873"/>
              </a:cubicBezTo>
              <a:cubicBezTo>
                <a:pt x="-6909" y="290454"/>
                <a:pt x="32777" y="210739"/>
                <a:pt x="0" y="7937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657299846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r>
            <a:rPr lang="tr-TR" sz="20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1 -KAYNAKLAR</a:t>
          </a:r>
          <a:endParaRPr lang="tr-TR" sz="28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4</xdr:col>
      <xdr:colOff>628650</xdr:colOff>
      <xdr:row>15</xdr:row>
      <xdr:rowOff>76200</xdr:rowOff>
    </xdr:from>
    <xdr:ext cx="1800517" cy="1767617"/>
    <xdr:pic>
      <xdr:nvPicPr>
        <xdr:cNvPr id="35" name="Resim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3819525"/>
          <a:ext cx="1800517" cy="1767617"/>
        </a:xfrm>
        <a:prstGeom prst="rect">
          <a:avLst/>
        </a:prstGeom>
      </xdr:spPr>
    </xdr:pic>
    <xdr:clientData/>
  </xdr:oneCellAnchor>
  <xdr:oneCellAnchor>
    <xdr:from>
      <xdr:col>4</xdr:col>
      <xdr:colOff>628650</xdr:colOff>
      <xdr:row>37</xdr:row>
      <xdr:rowOff>95250</xdr:rowOff>
    </xdr:from>
    <xdr:ext cx="1800517" cy="1767617"/>
    <xdr:pic>
      <xdr:nvPicPr>
        <xdr:cNvPr id="36" name="Resim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7543800"/>
          <a:ext cx="1800517" cy="1767617"/>
        </a:xfrm>
        <a:prstGeom prst="rect">
          <a:avLst/>
        </a:prstGeom>
      </xdr:spPr>
    </xdr:pic>
    <xdr:clientData/>
  </xdr:oneCellAnchor>
  <xdr:twoCellAnchor editAs="oneCell">
    <xdr:from>
      <xdr:col>18</xdr:col>
      <xdr:colOff>304800</xdr:colOff>
      <xdr:row>2</xdr:row>
      <xdr:rowOff>526340</xdr:rowOff>
    </xdr:from>
    <xdr:to>
      <xdr:col>25</xdr:col>
      <xdr:colOff>76996</xdr:colOff>
      <xdr:row>23</xdr:row>
      <xdr:rowOff>115120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D17D790C-422D-47EB-9C59-4268ECBB8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1135940"/>
          <a:ext cx="4039396" cy="4160780"/>
        </a:xfrm>
        <a:prstGeom prst="rect">
          <a:avLst/>
        </a:prstGeom>
      </xdr:spPr>
    </xdr:pic>
    <xdr:clientData/>
  </xdr:twoCellAnchor>
  <xdr:twoCellAnchor>
    <xdr:from>
      <xdr:col>6</xdr:col>
      <xdr:colOff>1447800</xdr:colOff>
      <xdr:row>1</xdr:row>
      <xdr:rowOff>314324</xdr:rowOff>
    </xdr:from>
    <xdr:to>
      <xdr:col>18</xdr:col>
      <xdr:colOff>400050</xdr:colOff>
      <xdr:row>8</xdr:row>
      <xdr:rowOff>85725</xdr:rowOff>
    </xdr:to>
    <xdr:sp macro="" textlink="">
      <xdr:nvSpPr>
        <xdr:cNvPr id="4" name="Ok: Sağ 3">
          <a:extLst>
            <a:ext uri="{FF2B5EF4-FFF2-40B4-BE49-F238E27FC236}">
              <a16:creationId xmlns:a16="http://schemas.microsoft.com/office/drawing/2014/main" id="{D86166A7-3895-46B1-91CF-090B5A281815}"/>
            </a:ext>
          </a:extLst>
        </xdr:cNvPr>
        <xdr:cNvSpPr/>
      </xdr:nvSpPr>
      <xdr:spPr bwMode="auto">
        <a:xfrm>
          <a:off x="9153525" y="476249"/>
          <a:ext cx="1647825" cy="2076451"/>
        </a:xfrm>
        <a:prstGeom prst="rightArrow">
          <a:avLst/>
        </a:prstGeom>
        <a:solidFill>
          <a:srgbClr val="FF0000"/>
        </a:solidFill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wrap="square" lIns="91440" tIns="45720" rIns="91440" bIns="45720" rtlCol="0" anchor="ctr" anchorCtr="1" upright="1"/>
        <a:lstStyle/>
        <a:p>
          <a:pPr algn="ctr"/>
          <a:r>
            <a:rPr lang="tr-TR" sz="1050"/>
            <a:t>e okulda kopyalamaya</a:t>
          </a:r>
          <a:r>
            <a:rPr lang="tr-TR" sz="1050" baseline="0"/>
            <a:t> burdan başla tam O HARFİNİN SOLUNDAN</a:t>
          </a:r>
          <a:endParaRPr lang="tr-TR" sz="1050"/>
        </a:p>
      </xdr:txBody>
    </xdr:sp>
    <xdr:clientData/>
  </xdr:twoCellAnchor>
  <xdr:twoCellAnchor>
    <xdr:from>
      <xdr:col>4</xdr:col>
      <xdr:colOff>28575</xdr:colOff>
      <xdr:row>9</xdr:row>
      <xdr:rowOff>38100</xdr:rowOff>
    </xdr:from>
    <xdr:to>
      <xdr:col>4</xdr:col>
      <xdr:colOff>2971800</xdr:colOff>
      <xdr:row>12</xdr:row>
      <xdr:rowOff>114300</xdr:rowOff>
    </xdr:to>
    <xdr:sp macro="" textlink="">
      <xdr:nvSpPr>
        <xdr:cNvPr id="10" name="Dikdörtgen: Köşeleri Yuvarlatılmış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88B801-4E3D-47E7-AD37-31521FEDCA01}"/>
            </a:ext>
          </a:extLst>
        </xdr:cNvPr>
        <xdr:cNvSpPr/>
      </xdr:nvSpPr>
      <xdr:spPr bwMode="auto">
        <a:xfrm>
          <a:off x="4057650" y="2667000"/>
          <a:ext cx="2943225" cy="561975"/>
        </a:xfrm>
        <a:custGeom>
          <a:avLst/>
          <a:gdLst>
            <a:gd name="connsiteX0" fmla="*/ 0 w 2943225"/>
            <a:gd name="connsiteY0" fmla="*/ 93664 h 561975"/>
            <a:gd name="connsiteX1" fmla="*/ 93664 w 2943225"/>
            <a:gd name="connsiteY1" fmla="*/ 0 h 561975"/>
            <a:gd name="connsiteX2" fmla="*/ 589725 w 2943225"/>
            <a:gd name="connsiteY2" fmla="*/ 0 h 561975"/>
            <a:gd name="connsiteX3" fmla="*/ 1140905 w 2943225"/>
            <a:gd name="connsiteY3" fmla="*/ 0 h 561975"/>
            <a:gd name="connsiteX4" fmla="*/ 1636966 w 2943225"/>
            <a:gd name="connsiteY4" fmla="*/ 0 h 561975"/>
            <a:gd name="connsiteX5" fmla="*/ 2188146 w 2943225"/>
            <a:gd name="connsiteY5" fmla="*/ 0 h 561975"/>
            <a:gd name="connsiteX6" fmla="*/ 2849561 w 2943225"/>
            <a:gd name="connsiteY6" fmla="*/ 0 h 561975"/>
            <a:gd name="connsiteX7" fmla="*/ 2943225 w 2943225"/>
            <a:gd name="connsiteY7" fmla="*/ 93664 h 561975"/>
            <a:gd name="connsiteX8" fmla="*/ 2943225 w 2943225"/>
            <a:gd name="connsiteY8" fmla="*/ 468311 h 561975"/>
            <a:gd name="connsiteX9" fmla="*/ 2849561 w 2943225"/>
            <a:gd name="connsiteY9" fmla="*/ 561975 h 561975"/>
            <a:gd name="connsiteX10" fmla="*/ 2325941 w 2943225"/>
            <a:gd name="connsiteY10" fmla="*/ 561975 h 561975"/>
            <a:gd name="connsiteX11" fmla="*/ 1857438 w 2943225"/>
            <a:gd name="connsiteY11" fmla="*/ 561975 h 561975"/>
            <a:gd name="connsiteX12" fmla="*/ 1278700 w 2943225"/>
            <a:gd name="connsiteY12" fmla="*/ 561975 h 561975"/>
            <a:gd name="connsiteX13" fmla="*/ 782638 w 2943225"/>
            <a:gd name="connsiteY13" fmla="*/ 561975 h 561975"/>
            <a:gd name="connsiteX14" fmla="*/ 93664 w 2943225"/>
            <a:gd name="connsiteY14" fmla="*/ 561975 h 561975"/>
            <a:gd name="connsiteX15" fmla="*/ 0 w 2943225"/>
            <a:gd name="connsiteY15" fmla="*/ 468311 h 561975"/>
            <a:gd name="connsiteX16" fmla="*/ 0 w 2943225"/>
            <a:gd name="connsiteY16" fmla="*/ 93664 h 5619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43225" h="561975" fill="none" extrusionOk="0">
              <a:moveTo>
                <a:pt x="0" y="93664"/>
              </a:moveTo>
              <a:cubicBezTo>
                <a:pt x="-6825" y="54138"/>
                <a:pt x="50980" y="6721"/>
                <a:pt x="93664" y="0"/>
              </a:cubicBezTo>
              <a:cubicBezTo>
                <a:pt x="254661" y="-10945"/>
                <a:pt x="428928" y="5347"/>
                <a:pt x="589725" y="0"/>
              </a:cubicBezTo>
              <a:cubicBezTo>
                <a:pt x="750522" y="-5347"/>
                <a:pt x="978667" y="2718"/>
                <a:pt x="1140905" y="0"/>
              </a:cubicBezTo>
              <a:cubicBezTo>
                <a:pt x="1303143" y="-2718"/>
                <a:pt x="1403296" y="53398"/>
                <a:pt x="1636966" y="0"/>
              </a:cubicBezTo>
              <a:cubicBezTo>
                <a:pt x="1870636" y="-53398"/>
                <a:pt x="1912935" y="23064"/>
                <a:pt x="2188146" y="0"/>
              </a:cubicBezTo>
              <a:cubicBezTo>
                <a:pt x="2463357" y="-23064"/>
                <a:pt x="2648436" y="30431"/>
                <a:pt x="2849561" y="0"/>
              </a:cubicBezTo>
              <a:cubicBezTo>
                <a:pt x="2901907" y="-1898"/>
                <a:pt x="2952117" y="51550"/>
                <a:pt x="2943225" y="93664"/>
              </a:cubicBezTo>
              <a:cubicBezTo>
                <a:pt x="2959603" y="175814"/>
                <a:pt x="2907810" y="385670"/>
                <a:pt x="2943225" y="468311"/>
              </a:cubicBezTo>
              <a:cubicBezTo>
                <a:pt x="2942996" y="515298"/>
                <a:pt x="2903524" y="563382"/>
                <a:pt x="2849561" y="561975"/>
              </a:cubicBezTo>
              <a:cubicBezTo>
                <a:pt x="2600235" y="592975"/>
                <a:pt x="2526643" y="517403"/>
                <a:pt x="2325941" y="561975"/>
              </a:cubicBezTo>
              <a:cubicBezTo>
                <a:pt x="2125239" y="606547"/>
                <a:pt x="1966232" y="524741"/>
                <a:pt x="1857438" y="561975"/>
              </a:cubicBezTo>
              <a:cubicBezTo>
                <a:pt x="1748644" y="599209"/>
                <a:pt x="1405040" y="493532"/>
                <a:pt x="1278700" y="561975"/>
              </a:cubicBezTo>
              <a:cubicBezTo>
                <a:pt x="1152360" y="630418"/>
                <a:pt x="941826" y="540533"/>
                <a:pt x="782638" y="561975"/>
              </a:cubicBezTo>
              <a:cubicBezTo>
                <a:pt x="623450" y="583417"/>
                <a:pt x="280883" y="489269"/>
                <a:pt x="93664" y="561975"/>
              </a:cubicBezTo>
              <a:cubicBezTo>
                <a:pt x="44644" y="550153"/>
                <a:pt x="-9277" y="519741"/>
                <a:pt x="0" y="468311"/>
              </a:cubicBezTo>
              <a:cubicBezTo>
                <a:pt x="-10142" y="311298"/>
                <a:pt x="567" y="220352"/>
                <a:pt x="0" y="93664"/>
              </a:cubicBezTo>
              <a:close/>
            </a:path>
            <a:path w="2943225" h="561975" stroke="0" extrusionOk="0">
              <a:moveTo>
                <a:pt x="0" y="93664"/>
              </a:moveTo>
              <a:cubicBezTo>
                <a:pt x="-12272" y="34365"/>
                <a:pt x="38811" y="1173"/>
                <a:pt x="93664" y="0"/>
              </a:cubicBezTo>
              <a:cubicBezTo>
                <a:pt x="365946" y="-20839"/>
                <a:pt x="403734" y="25670"/>
                <a:pt x="699961" y="0"/>
              </a:cubicBezTo>
              <a:cubicBezTo>
                <a:pt x="996188" y="-25670"/>
                <a:pt x="1108552" y="61147"/>
                <a:pt x="1223582" y="0"/>
              </a:cubicBezTo>
              <a:cubicBezTo>
                <a:pt x="1338612" y="-61147"/>
                <a:pt x="1595255" y="4599"/>
                <a:pt x="1719643" y="0"/>
              </a:cubicBezTo>
              <a:cubicBezTo>
                <a:pt x="1844031" y="-4599"/>
                <a:pt x="2049113" y="25810"/>
                <a:pt x="2298382" y="0"/>
              </a:cubicBezTo>
              <a:cubicBezTo>
                <a:pt x="2547651" y="-25810"/>
                <a:pt x="2689554" y="22716"/>
                <a:pt x="2849561" y="0"/>
              </a:cubicBezTo>
              <a:cubicBezTo>
                <a:pt x="2903858" y="-4179"/>
                <a:pt x="2942231" y="42808"/>
                <a:pt x="2943225" y="93664"/>
              </a:cubicBezTo>
              <a:cubicBezTo>
                <a:pt x="2948142" y="268979"/>
                <a:pt x="2920437" y="305093"/>
                <a:pt x="2943225" y="468311"/>
              </a:cubicBezTo>
              <a:cubicBezTo>
                <a:pt x="2948730" y="521364"/>
                <a:pt x="2889149" y="560011"/>
                <a:pt x="2849561" y="561975"/>
              </a:cubicBezTo>
              <a:cubicBezTo>
                <a:pt x="2643844" y="576629"/>
                <a:pt x="2421835" y="552234"/>
                <a:pt x="2298382" y="561975"/>
              </a:cubicBezTo>
              <a:cubicBezTo>
                <a:pt x="2174929" y="571716"/>
                <a:pt x="1943294" y="539629"/>
                <a:pt x="1774761" y="561975"/>
              </a:cubicBezTo>
              <a:cubicBezTo>
                <a:pt x="1606228" y="584321"/>
                <a:pt x="1464815" y="552914"/>
                <a:pt x="1168464" y="561975"/>
              </a:cubicBezTo>
              <a:cubicBezTo>
                <a:pt x="872113" y="571036"/>
                <a:pt x="781538" y="495750"/>
                <a:pt x="562166" y="561975"/>
              </a:cubicBezTo>
              <a:cubicBezTo>
                <a:pt x="342794" y="628200"/>
                <a:pt x="284328" y="520531"/>
                <a:pt x="93664" y="561975"/>
              </a:cubicBezTo>
              <a:cubicBezTo>
                <a:pt x="30986" y="551659"/>
                <a:pt x="-4291" y="513625"/>
                <a:pt x="0" y="468311"/>
              </a:cubicBezTo>
              <a:cubicBezTo>
                <a:pt x="-17781" y="307605"/>
                <a:pt x="9198" y="220788"/>
                <a:pt x="0" y="93664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32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2 -SINIF LİSTESİ</a:t>
          </a:r>
          <a:endParaRPr lang="tr-TR" sz="5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6</xdr:col>
      <xdr:colOff>1000125</xdr:colOff>
      <xdr:row>1</xdr:row>
      <xdr:rowOff>209550</xdr:rowOff>
    </xdr:from>
    <xdr:to>
      <xdr:col>19</xdr:col>
      <xdr:colOff>333375</xdr:colOff>
      <xdr:row>10</xdr:row>
      <xdr:rowOff>142875</xdr:rowOff>
    </xdr:to>
    <xdr:sp macro="" textlink="">
      <xdr:nvSpPr>
        <xdr:cNvPr id="5" name="Daire: Boş 4">
          <a:extLst>
            <a:ext uri="{FF2B5EF4-FFF2-40B4-BE49-F238E27FC236}">
              <a16:creationId xmlns:a16="http://schemas.microsoft.com/office/drawing/2014/main" id="{6D844D51-04B3-421C-806E-F19665331CDA}"/>
            </a:ext>
          </a:extLst>
        </xdr:cNvPr>
        <xdr:cNvSpPr/>
      </xdr:nvSpPr>
      <xdr:spPr bwMode="auto">
        <a:xfrm>
          <a:off x="8705850" y="371475"/>
          <a:ext cx="2638425" cy="2562225"/>
        </a:xfrm>
        <a:prstGeom prst="donut">
          <a:avLst>
            <a:gd name="adj" fmla="val 7997"/>
          </a:avLst>
        </a:prstGeom>
        <a:solidFill>
          <a:srgbClr val="FF0000"/>
        </a:solidFill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wrap="square" lIns="91440" tIns="45720" rIns="91440" bIns="45720" rtlCol="0" anchor="ctr" anchorCtr="1" upright="1"/>
        <a:lstStyle/>
        <a:p>
          <a:pPr algn="ctr"/>
          <a:endParaRPr lang="tr-TR" sz="105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10</xdr:row>
      <xdr:rowOff>57694</xdr:rowOff>
    </xdr:from>
    <xdr:to>
      <xdr:col>14</xdr:col>
      <xdr:colOff>295274</xdr:colOff>
      <xdr:row>13</xdr:row>
      <xdr:rowOff>127791</xdr:rowOff>
    </xdr:to>
    <xdr:sp macro="" textlink="">
      <xdr:nvSpPr>
        <xdr:cNvPr id="10" name="Dikdörtgen: Köşeleri Yuvarlatılmış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 bwMode="auto">
        <a:xfrm>
          <a:off x="3819525" y="1762669"/>
          <a:ext cx="2076449" cy="584447"/>
        </a:xfrm>
        <a:custGeom>
          <a:avLst/>
          <a:gdLst>
            <a:gd name="connsiteX0" fmla="*/ 0 w 2076449"/>
            <a:gd name="connsiteY0" fmla="*/ 97410 h 584447"/>
            <a:gd name="connsiteX1" fmla="*/ 97410 w 2076449"/>
            <a:gd name="connsiteY1" fmla="*/ 0 h 584447"/>
            <a:gd name="connsiteX2" fmla="*/ 586634 w 2076449"/>
            <a:gd name="connsiteY2" fmla="*/ 0 h 584447"/>
            <a:gd name="connsiteX3" fmla="*/ 1019408 w 2076449"/>
            <a:gd name="connsiteY3" fmla="*/ 0 h 584447"/>
            <a:gd name="connsiteX4" fmla="*/ 1527448 w 2076449"/>
            <a:gd name="connsiteY4" fmla="*/ 0 h 584447"/>
            <a:gd name="connsiteX5" fmla="*/ 1979039 w 2076449"/>
            <a:gd name="connsiteY5" fmla="*/ 0 h 584447"/>
            <a:gd name="connsiteX6" fmla="*/ 2076449 w 2076449"/>
            <a:gd name="connsiteY6" fmla="*/ 97410 h 584447"/>
            <a:gd name="connsiteX7" fmla="*/ 2076449 w 2076449"/>
            <a:gd name="connsiteY7" fmla="*/ 487037 h 584447"/>
            <a:gd name="connsiteX8" fmla="*/ 1979039 w 2076449"/>
            <a:gd name="connsiteY8" fmla="*/ 584447 h 584447"/>
            <a:gd name="connsiteX9" fmla="*/ 1470999 w 2076449"/>
            <a:gd name="connsiteY9" fmla="*/ 584447 h 584447"/>
            <a:gd name="connsiteX10" fmla="*/ 981776 w 2076449"/>
            <a:gd name="connsiteY10" fmla="*/ 584447 h 584447"/>
            <a:gd name="connsiteX11" fmla="*/ 549001 w 2076449"/>
            <a:gd name="connsiteY11" fmla="*/ 584447 h 584447"/>
            <a:gd name="connsiteX12" fmla="*/ 97410 w 2076449"/>
            <a:gd name="connsiteY12" fmla="*/ 584447 h 584447"/>
            <a:gd name="connsiteX13" fmla="*/ 0 w 2076449"/>
            <a:gd name="connsiteY13" fmla="*/ 487037 h 584447"/>
            <a:gd name="connsiteX14" fmla="*/ 0 w 2076449"/>
            <a:gd name="connsiteY14" fmla="*/ 97410 h 5844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76449" h="584447" fill="none" extrusionOk="0">
              <a:moveTo>
                <a:pt x="0" y="97410"/>
              </a:moveTo>
              <a:cubicBezTo>
                <a:pt x="-798" y="41986"/>
                <a:pt x="44605" y="-13431"/>
                <a:pt x="97410" y="0"/>
              </a:cubicBezTo>
              <a:cubicBezTo>
                <a:pt x="248953" y="-57227"/>
                <a:pt x="432705" y="58179"/>
                <a:pt x="586634" y="0"/>
              </a:cubicBezTo>
              <a:cubicBezTo>
                <a:pt x="740563" y="-58179"/>
                <a:pt x="913252" y="21761"/>
                <a:pt x="1019408" y="0"/>
              </a:cubicBezTo>
              <a:cubicBezTo>
                <a:pt x="1125564" y="-21761"/>
                <a:pt x="1290314" y="56029"/>
                <a:pt x="1527448" y="0"/>
              </a:cubicBezTo>
              <a:cubicBezTo>
                <a:pt x="1764582" y="-56029"/>
                <a:pt x="1870830" y="17729"/>
                <a:pt x="1979039" y="0"/>
              </a:cubicBezTo>
              <a:cubicBezTo>
                <a:pt x="2035252" y="4782"/>
                <a:pt x="2070473" y="46763"/>
                <a:pt x="2076449" y="97410"/>
              </a:cubicBezTo>
              <a:cubicBezTo>
                <a:pt x="2115668" y="189368"/>
                <a:pt x="2043217" y="378874"/>
                <a:pt x="2076449" y="487037"/>
              </a:cubicBezTo>
              <a:cubicBezTo>
                <a:pt x="2079001" y="532985"/>
                <a:pt x="2036618" y="588535"/>
                <a:pt x="1979039" y="584447"/>
              </a:cubicBezTo>
              <a:cubicBezTo>
                <a:pt x="1876979" y="640860"/>
                <a:pt x="1598750" y="576216"/>
                <a:pt x="1470999" y="584447"/>
              </a:cubicBezTo>
              <a:cubicBezTo>
                <a:pt x="1343248" y="592678"/>
                <a:pt x="1195208" y="561033"/>
                <a:pt x="981776" y="584447"/>
              </a:cubicBezTo>
              <a:cubicBezTo>
                <a:pt x="768344" y="607861"/>
                <a:pt x="698172" y="583926"/>
                <a:pt x="549001" y="584447"/>
              </a:cubicBezTo>
              <a:cubicBezTo>
                <a:pt x="399831" y="584968"/>
                <a:pt x="270754" y="554519"/>
                <a:pt x="97410" y="584447"/>
              </a:cubicBezTo>
              <a:cubicBezTo>
                <a:pt x="42646" y="585425"/>
                <a:pt x="-4594" y="550667"/>
                <a:pt x="0" y="487037"/>
              </a:cubicBezTo>
              <a:cubicBezTo>
                <a:pt x="-1753" y="405753"/>
                <a:pt x="7898" y="202990"/>
                <a:pt x="0" y="97410"/>
              </a:cubicBezTo>
              <a:close/>
            </a:path>
            <a:path w="2076449" h="584447" stroke="0" extrusionOk="0">
              <a:moveTo>
                <a:pt x="0" y="97410"/>
              </a:moveTo>
              <a:cubicBezTo>
                <a:pt x="-10609" y="37068"/>
                <a:pt x="30736" y="4833"/>
                <a:pt x="97410" y="0"/>
              </a:cubicBezTo>
              <a:cubicBezTo>
                <a:pt x="280854" y="-32316"/>
                <a:pt x="357808" y="56823"/>
                <a:pt x="605450" y="0"/>
              </a:cubicBezTo>
              <a:cubicBezTo>
                <a:pt x="853092" y="-56823"/>
                <a:pt x="840947" y="43651"/>
                <a:pt x="1057041" y="0"/>
              </a:cubicBezTo>
              <a:cubicBezTo>
                <a:pt x="1273135" y="-43651"/>
                <a:pt x="1316919" y="35143"/>
                <a:pt x="1489815" y="0"/>
              </a:cubicBezTo>
              <a:cubicBezTo>
                <a:pt x="1662711" y="-35143"/>
                <a:pt x="1758033" y="34655"/>
                <a:pt x="1979039" y="0"/>
              </a:cubicBezTo>
              <a:cubicBezTo>
                <a:pt x="2034753" y="-3943"/>
                <a:pt x="2074711" y="43346"/>
                <a:pt x="2076449" y="97410"/>
              </a:cubicBezTo>
              <a:cubicBezTo>
                <a:pt x="2097039" y="210457"/>
                <a:pt x="2054306" y="399721"/>
                <a:pt x="2076449" y="487037"/>
              </a:cubicBezTo>
              <a:cubicBezTo>
                <a:pt x="2073793" y="545229"/>
                <a:pt x="2025198" y="575587"/>
                <a:pt x="1979039" y="584447"/>
              </a:cubicBezTo>
              <a:cubicBezTo>
                <a:pt x="1797871" y="615092"/>
                <a:pt x="1717962" y="557016"/>
                <a:pt x="1546264" y="584447"/>
              </a:cubicBezTo>
              <a:cubicBezTo>
                <a:pt x="1374567" y="611878"/>
                <a:pt x="1275768" y="569874"/>
                <a:pt x="1075857" y="584447"/>
              </a:cubicBezTo>
              <a:cubicBezTo>
                <a:pt x="875946" y="599020"/>
                <a:pt x="759484" y="567669"/>
                <a:pt x="624266" y="584447"/>
              </a:cubicBezTo>
              <a:cubicBezTo>
                <a:pt x="489048" y="601225"/>
                <a:pt x="261879" y="564943"/>
                <a:pt x="97410" y="584447"/>
              </a:cubicBezTo>
              <a:cubicBezTo>
                <a:pt x="45509" y="582092"/>
                <a:pt x="-1779" y="540147"/>
                <a:pt x="0" y="487037"/>
              </a:cubicBezTo>
              <a:cubicBezTo>
                <a:pt x="-29873" y="346263"/>
                <a:pt x="16024" y="208977"/>
                <a:pt x="0" y="97410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b" upright="1"/>
        <a:lstStyle/>
        <a:p>
          <a:pPr algn="ctr"/>
          <a:r>
            <a:rPr lang="tr-TR" sz="32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2-SINIF LİSTESİ</a:t>
          </a:r>
          <a:endParaRPr lang="tr-TR" sz="5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16</xdr:col>
      <xdr:colOff>478135</xdr:colOff>
      <xdr:row>15</xdr:row>
      <xdr:rowOff>50451</xdr:rowOff>
    </xdr:from>
    <xdr:to>
      <xdr:col>19</xdr:col>
      <xdr:colOff>375705</xdr:colOff>
      <xdr:row>18</xdr:row>
      <xdr:rowOff>107705</xdr:rowOff>
    </xdr:to>
    <xdr:sp macro="" textlink="">
      <xdr:nvSpPr>
        <xdr:cNvPr id="12" name="Dikdörtgen: Köşeleri Yuvarlatılmış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7302640" y="2573006"/>
          <a:ext cx="1718834" cy="559672"/>
        </a:xfrm>
        <a:custGeom>
          <a:avLst/>
          <a:gdLst>
            <a:gd name="connsiteX0" fmla="*/ 0 w 1726370"/>
            <a:gd name="connsiteY0" fmla="*/ 93664 h 561975"/>
            <a:gd name="connsiteX1" fmla="*/ 93664 w 1726370"/>
            <a:gd name="connsiteY1" fmla="*/ 0 h 561975"/>
            <a:gd name="connsiteX2" fmla="*/ 622068 w 1726370"/>
            <a:gd name="connsiteY2" fmla="*/ 0 h 561975"/>
            <a:gd name="connsiteX3" fmla="*/ 1119692 w 1726370"/>
            <a:gd name="connsiteY3" fmla="*/ 0 h 561975"/>
            <a:gd name="connsiteX4" fmla="*/ 1632706 w 1726370"/>
            <a:gd name="connsiteY4" fmla="*/ 0 h 561975"/>
            <a:gd name="connsiteX5" fmla="*/ 1726370 w 1726370"/>
            <a:gd name="connsiteY5" fmla="*/ 93664 h 561975"/>
            <a:gd name="connsiteX6" fmla="*/ 1726370 w 1726370"/>
            <a:gd name="connsiteY6" fmla="*/ 468311 h 561975"/>
            <a:gd name="connsiteX7" fmla="*/ 1632706 w 1726370"/>
            <a:gd name="connsiteY7" fmla="*/ 561975 h 561975"/>
            <a:gd name="connsiteX8" fmla="*/ 1119692 w 1726370"/>
            <a:gd name="connsiteY8" fmla="*/ 561975 h 561975"/>
            <a:gd name="connsiteX9" fmla="*/ 652849 w 1726370"/>
            <a:gd name="connsiteY9" fmla="*/ 561975 h 561975"/>
            <a:gd name="connsiteX10" fmla="*/ 93664 w 1726370"/>
            <a:gd name="connsiteY10" fmla="*/ 561975 h 561975"/>
            <a:gd name="connsiteX11" fmla="*/ 0 w 1726370"/>
            <a:gd name="connsiteY11" fmla="*/ 468311 h 561975"/>
            <a:gd name="connsiteX12" fmla="*/ 0 w 1726370"/>
            <a:gd name="connsiteY12" fmla="*/ 93664 h 5619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26370" h="561975" fill="none" extrusionOk="0">
              <a:moveTo>
                <a:pt x="0" y="93664"/>
              </a:moveTo>
              <a:cubicBezTo>
                <a:pt x="8947" y="40089"/>
                <a:pt x="39435" y="-13957"/>
                <a:pt x="93664" y="0"/>
              </a:cubicBezTo>
              <a:cubicBezTo>
                <a:pt x="210099" y="-55816"/>
                <a:pt x="457429" y="37700"/>
                <a:pt x="622068" y="0"/>
              </a:cubicBezTo>
              <a:cubicBezTo>
                <a:pt x="786707" y="-37700"/>
                <a:pt x="1016558" y="27087"/>
                <a:pt x="1119692" y="0"/>
              </a:cubicBezTo>
              <a:cubicBezTo>
                <a:pt x="1222826" y="-27087"/>
                <a:pt x="1426469" y="40963"/>
                <a:pt x="1632706" y="0"/>
              </a:cubicBezTo>
              <a:cubicBezTo>
                <a:pt x="1683183" y="1976"/>
                <a:pt x="1734601" y="41219"/>
                <a:pt x="1726370" y="93664"/>
              </a:cubicBezTo>
              <a:cubicBezTo>
                <a:pt x="1764240" y="169410"/>
                <a:pt x="1702046" y="352036"/>
                <a:pt x="1726370" y="468311"/>
              </a:cubicBezTo>
              <a:cubicBezTo>
                <a:pt x="1727251" y="520904"/>
                <a:pt x="1677935" y="561433"/>
                <a:pt x="1632706" y="561975"/>
              </a:cubicBezTo>
              <a:cubicBezTo>
                <a:pt x="1470987" y="587866"/>
                <a:pt x="1297383" y="536381"/>
                <a:pt x="1119692" y="561975"/>
              </a:cubicBezTo>
              <a:cubicBezTo>
                <a:pt x="942001" y="587569"/>
                <a:pt x="834473" y="533288"/>
                <a:pt x="652849" y="561975"/>
              </a:cubicBezTo>
              <a:cubicBezTo>
                <a:pt x="471225" y="590662"/>
                <a:pt x="259914" y="517995"/>
                <a:pt x="93664" y="561975"/>
              </a:cubicBezTo>
              <a:cubicBezTo>
                <a:pt x="35256" y="571493"/>
                <a:pt x="-10471" y="516383"/>
                <a:pt x="0" y="468311"/>
              </a:cubicBezTo>
              <a:cubicBezTo>
                <a:pt x="-14889" y="291413"/>
                <a:pt x="35172" y="254742"/>
                <a:pt x="0" y="93664"/>
              </a:cubicBezTo>
              <a:close/>
            </a:path>
            <a:path w="1726370" h="561975" stroke="0" extrusionOk="0">
              <a:moveTo>
                <a:pt x="0" y="93664"/>
              </a:moveTo>
              <a:cubicBezTo>
                <a:pt x="2954" y="55062"/>
                <a:pt x="42829" y="2574"/>
                <a:pt x="93664" y="0"/>
              </a:cubicBezTo>
              <a:cubicBezTo>
                <a:pt x="332391" y="-11902"/>
                <a:pt x="488720" y="30037"/>
                <a:pt x="591288" y="0"/>
              </a:cubicBezTo>
              <a:cubicBezTo>
                <a:pt x="693856" y="-30037"/>
                <a:pt x="827522" y="49807"/>
                <a:pt x="1058130" y="0"/>
              </a:cubicBezTo>
              <a:cubicBezTo>
                <a:pt x="1288738" y="-49807"/>
                <a:pt x="1509425" y="26012"/>
                <a:pt x="1632706" y="0"/>
              </a:cubicBezTo>
              <a:cubicBezTo>
                <a:pt x="1684045" y="7028"/>
                <a:pt x="1725422" y="42973"/>
                <a:pt x="1726370" y="93664"/>
              </a:cubicBezTo>
              <a:cubicBezTo>
                <a:pt x="1761890" y="204050"/>
                <a:pt x="1684773" y="310882"/>
                <a:pt x="1726370" y="468311"/>
              </a:cubicBezTo>
              <a:cubicBezTo>
                <a:pt x="1719422" y="514531"/>
                <a:pt x="1690484" y="557363"/>
                <a:pt x="1632706" y="561975"/>
              </a:cubicBezTo>
              <a:cubicBezTo>
                <a:pt x="1479126" y="593840"/>
                <a:pt x="1231877" y="534512"/>
                <a:pt x="1119692" y="561975"/>
              </a:cubicBezTo>
              <a:cubicBezTo>
                <a:pt x="1007507" y="589438"/>
                <a:pt x="822452" y="518921"/>
                <a:pt x="652849" y="561975"/>
              </a:cubicBezTo>
              <a:cubicBezTo>
                <a:pt x="483246" y="605029"/>
                <a:pt x="224090" y="551816"/>
                <a:pt x="93664" y="561975"/>
              </a:cubicBezTo>
              <a:cubicBezTo>
                <a:pt x="40271" y="568494"/>
                <a:pt x="22" y="525356"/>
                <a:pt x="0" y="468311"/>
              </a:cubicBezTo>
              <a:cubicBezTo>
                <a:pt x="-42194" y="288636"/>
                <a:pt x="13652" y="181794"/>
                <a:pt x="0" y="93664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800" b="1">
              <a:effectLst/>
              <a:latin typeface="Burbank Big Cd Bd" pitchFamily="50" charset="-94"/>
            </a:rPr>
            <a:t>ANASAYFA</a:t>
          </a:r>
        </a:p>
      </xdr:txBody>
    </xdr:sp>
    <xdr:clientData/>
  </xdr:twoCellAnchor>
  <xdr:oneCellAnchor>
    <xdr:from>
      <xdr:col>16</xdr:col>
      <xdr:colOff>49941</xdr:colOff>
      <xdr:row>3</xdr:row>
      <xdr:rowOff>216981</xdr:rowOff>
    </xdr:from>
    <xdr:ext cx="2654027" cy="2476501"/>
    <xdr:pic>
      <xdr:nvPicPr>
        <xdr:cNvPr id="13" name="Pictur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74446" y="216981"/>
          <a:ext cx="2654027" cy="2476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47625</xdr:colOff>
      <xdr:row>19</xdr:row>
      <xdr:rowOff>0</xdr:rowOff>
    </xdr:from>
    <xdr:to>
      <xdr:col>14</xdr:col>
      <xdr:colOff>295275</xdr:colOff>
      <xdr:row>22</xdr:row>
      <xdr:rowOff>76200</xdr:rowOff>
    </xdr:to>
    <xdr:sp macro="" textlink="">
      <xdr:nvSpPr>
        <xdr:cNvPr id="15" name="Dikdörtgen: Köşeleri Yuvarlatılmış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 bwMode="auto">
        <a:xfrm>
          <a:off x="3819525" y="3248025"/>
          <a:ext cx="2076450" cy="590550"/>
        </a:xfrm>
        <a:custGeom>
          <a:avLst/>
          <a:gdLst>
            <a:gd name="connsiteX0" fmla="*/ 0 w 2076450"/>
            <a:gd name="connsiteY0" fmla="*/ 98427 h 590550"/>
            <a:gd name="connsiteX1" fmla="*/ 98427 w 2076450"/>
            <a:gd name="connsiteY1" fmla="*/ 0 h 590550"/>
            <a:gd name="connsiteX2" fmla="*/ 587122 w 2076450"/>
            <a:gd name="connsiteY2" fmla="*/ 0 h 590550"/>
            <a:gd name="connsiteX3" fmla="*/ 1019429 w 2076450"/>
            <a:gd name="connsiteY3" fmla="*/ 0 h 590550"/>
            <a:gd name="connsiteX4" fmla="*/ 1470532 w 2076450"/>
            <a:gd name="connsiteY4" fmla="*/ 0 h 590550"/>
            <a:gd name="connsiteX5" fmla="*/ 1978023 w 2076450"/>
            <a:gd name="connsiteY5" fmla="*/ 0 h 590550"/>
            <a:gd name="connsiteX6" fmla="*/ 2076450 w 2076450"/>
            <a:gd name="connsiteY6" fmla="*/ 98427 h 590550"/>
            <a:gd name="connsiteX7" fmla="*/ 2076450 w 2076450"/>
            <a:gd name="connsiteY7" fmla="*/ 492123 h 590550"/>
            <a:gd name="connsiteX8" fmla="*/ 1978023 w 2076450"/>
            <a:gd name="connsiteY8" fmla="*/ 590550 h 590550"/>
            <a:gd name="connsiteX9" fmla="*/ 1564512 w 2076450"/>
            <a:gd name="connsiteY9" fmla="*/ 590550 h 590550"/>
            <a:gd name="connsiteX10" fmla="*/ 1113409 w 2076450"/>
            <a:gd name="connsiteY10" fmla="*/ 590550 h 590550"/>
            <a:gd name="connsiteX11" fmla="*/ 643510 w 2076450"/>
            <a:gd name="connsiteY11" fmla="*/ 590550 h 590550"/>
            <a:gd name="connsiteX12" fmla="*/ 98427 w 2076450"/>
            <a:gd name="connsiteY12" fmla="*/ 590550 h 590550"/>
            <a:gd name="connsiteX13" fmla="*/ 0 w 2076450"/>
            <a:gd name="connsiteY13" fmla="*/ 492123 h 590550"/>
            <a:gd name="connsiteX14" fmla="*/ 0 w 2076450"/>
            <a:gd name="connsiteY14" fmla="*/ 98427 h 590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76450" h="590550" fill="none" extrusionOk="0">
              <a:moveTo>
                <a:pt x="0" y="98427"/>
              </a:moveTo>
              <a:cubicBezTo>
                <a:pt x="-13220" y="44032"/>
                <a:pt x="33347" y="-383"/>
                <a:pt x="98427" y="0"/>
              </a:cubicBezTo>
              <a:cubicBezTo>
                <a:pt x="231091" y="-44418"/>
                <a:pt x="346655" y="7001"/>
                <a:pt x="587122" y="0"/>
              </a:cubicBezTo>
              <a:cubicBezTo>
                <a:pt x="827590" y="-7001"/>
                <a:pt x="923677" y="48819"/>
                <a:pt x="1019429" y="0"/>
              </a:cubicBezTo>
              <a:cubicBezTo>
                <a:pt x="1115181" y="-48819"/>
                <a:pt x="1304390" y="1301"/>
                <a:pt x="1470532" y="0"/>
              </a:cubicBezTo>
              <a:cubicBezTo>
                <a:pt x="1636674" y="-1301"/>
                <a:pt x="1832509" y="19518"/>
                <a:pt x="1978023" y="0"/>
              </a:cubicBezTo>
              <a:cubicBezTo>
                <a:pt x="2046472" y="-5622"/>
                <a:pt x="2067690" y="49753"/>
                <a:pt x="2076450" y="98427"/>
              </a:cubicBezTo>
              <a:cubicBezTo>
                <a:pt x="2092016" y="178639"/>
                <a:pt x="2065483" y="368405"/>
                <a:pt x="2076450" y="492123"/>
              </a:cubicBezTo>
              <a:cubicBezTo>
                <a:pt x="2060959" y="546911"/>
                <a:pt x="2031059" y="588958"/>
                <a:pt x="1978023" y="590550"/>
              </a:cubicBezTo>
              <a:cubicBezTo>
                <a:pt x="1793607" y="606866"/>
                <a:pt x="1697421" y="579343"/>
                <a:pt x="1564512" y="590550"/>
              </a:cubicBezTo>
              <a:cubicBezTo>
                <a:pt x="1431603" y="601757"/>
                <a:pt x="1302012" y="558175"/>
                <a:pt x="1113409" y="590550"/>
              </a:cubicBezTo>
              <a:cubicBezTo>
                <a:pt x="924806" y="622925"/>
                <a:pt x="749347" y="537371"/>
                <a:pt x="643510" y="590550"/>
              </a:cubicBezTo>
              <a:cubicBezTo>
                <a:pt x="537673" y="643729"/>
                <a:pt x="307687" y="547895"/>
                <a:pt x="98427" y="590550"/>
              </a:cubicBezTo>
              <a:cubicBezTo>
                <a:pt x="41899" y="600930"/>
                <a:pt x="-5366" y="547441"/>
                <a:pt x="0" y="492123"/>
              </a:cubicBezTo>
              <a:cubicBezTo>
                <a:pt x="-36421" y="381350"/>
                <a:pt x="36644" y="259775"/>
                <a:pt x="0" y="98427"/>
              </a:cubicBezTo>
              <a:close/>
            </a:path>
            <a:path w="2076450" h="590550" stroke="0" extrusionOk="0">
              <a:moveTo>
                <a:pt x="0" y="98427"/>
              </a:moveTo>
              <a:cubicBezTo>
                <a:pt x="105" y="47162"/>
                <a:pt x="35762" y="7071"/>
                <a:pt x="98427" y="0"/>
              </a:cubicBezTo>
              <a:cubicBezTo>
                <a:pt x="250646" y="-22579"/>
                <a:pt x="355846" y="8973"/>
                <a:pt x="549530" y="0"/>
              </a:cubicBezTo>
              <a:cubicBezTo>
                <a:pt x="743214" y="-8973"/>
                <a:pt x="805167" y="47358"/>
                <a:pt x="1019429" y="0"/>
              </a:cubicBezTo>
              <a:cubicBezTo>
                <a:pt x="1233691" y="-47358"/>
                <a:pt x="1349234" y="120"/>
                <a:pt x="1451736" y="0"/>
              </a:cubicBezTo>
              <a:cubicBezTo>
                <a:pt x="1554238" y="-120"/>
                <a:pt x="1792510" y="8675"/>
                <a:pt x="1978023" y="0"/>
              </a:cubicBezTo>
              <a:cubicBezTo>
                <a:pt x="2032826" y="-7695"/>
                <a:pt x="2071281" y="46200"/>
                <a:pt x="2076450" y="98427"/>
              </a:cubicBezTo>
              <a:cubicBezTo>
                <a:pt x="2113919" y="186497"/>
                <a:pt x="2073535" y="369214"/>
                <a:pt x="2076450" y="492123"/>
              </a:cubicBezTo>
              <a:cubicBezTo>
                <a:pt x="2073606" y="561306"/>
                <a:pt x="2031962" y="584291"/>
                <a:pt x="1978023" y="590550"/>
              </a:cubicBezTo>
              <a:cubicBezTo>
                <a:pt x="1742393" y="610418"/>
                <a:pt x="1712308" y="574534"/>
                <a:pt x="1470532" y="590550"/>
              </a:cubicBezTo>
              <a:cubicBezTo>
                <a:pt x="1228756" y="606566"/>
                <a:pt x="1187688" y="550035"/>
                <a:pt x="981837" y="590550"/>
              </a:cubicBezTo>
              <a:cubicBezTo>
                <a:pt x="775986" y="631065"/>
                <a:pt x="413730" y="510001"/>
                <a:pt x="98427" y="590550"/>
              </a:cubicBezTo>
              <a:cubicBezTo>
                <a:pt x="51891" y="589773"/>
                <a:pt x="-8088" y="556302"/>
                <a:pt x="0" y="492123"/>
              </a:cubicBezTo>
              <a:cubicBezTo>
                <a:pt x="-13562" y="369674"/>
                <a:pt x="39274" y="284292"/>
                <a:pt x="0" y="98427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4-SENARYO BAREMİ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11</xdr:col>
      <xdr:colOff>66674</xdr:colOff>
      <xdr:row>14</xdr:row>
      <xdr:rowOff>123825</xdr:rowOff>
    </xdr:from>
    <xdr:to>
      <xdr:col>15</xdr:col>
      <xdr:colOff>457199</xdr:colOff>
      <xdr:row>18</xdr:row>
      <xdr:rowOff>85725</xdr:rowOff>
    </xdr:to>
    <xdr:sp macro="" textlink="">
      <xdr:nvSpPr>
        <xdr:cNvPr id="7" name="Dikdörtgen: Köşeleri Yuvarlatılmış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E63CF7-E654-414C-9D72-A77EA6FC8FB1}"/>
            </a:ext>
          </a:extLst>
        </xdr:cNvPr>
        <xdr:cNvSpPr/>
      </xdr:nvSpPr>
      <xdr:spPr bwMode="auto">
        <a:xfrm>
          <a:off x="3838574" y="2514600"/>
          <a:ext cx="2828925" cy="647700"/>
        </a:xfrm>
        <a:custGeom>
          <a:avLst/>
          <a:gdLst>
            <a:gd name="connsiteX0" fmla="*/ 0 w 2828925"/>
            <a:gd name="connsiteY0" fmla="*/ 107952 h 647700"/>
            <a:gd name="connsiteX1" fmla="*/ 107952 w 2828925"/>
            <a:gd name="connsiteY1" fmla="*/ 0 h 647700"/>
            <a:gd name="connsiteX2" fmla="*/ 578296 w 2828925"/>
            <a:gd name="connsiteY2" fmla="*/ 0 h 647700"/>
            <a:gd name="connsiteX3" fmla="*/ 1022509 w 2828925"/>
            <a:gd name="connsiteY3" fmla="*/ 0 h 647700"/>
            <a:gd name="connsiteX4" fmla="*/ 1518983 w 2828925"/>
            <a:gd name="connsiteY4" fmla="*/ 0 h 647700"/>
            <a:gd name="connsiteX5" fmla="*/ 1963197 w 2828925"/>
            <a:gd name="connsiteY5" fmla="*/ 0 h 647700"/>
            <a:gd name="connsiteX6" fmla="*/ 2720973 w 2828925"/>
            <a:gd name="connsiteY6" fmla="*/ 0 h 647700"/>
            <a:gd name="connsiteX7" fmla="*/ 2828925 w 2828925"/>
            <a:gd name="connsiteY7" fmla="*/ 107952 h 647700"/>
            <a:gd name="connsiteX8" fmla="*/ 2828925 w 2828925"/>
            <a:gd name="connsiteY8" fmla="*/ 539748 h 647700"/>
            <a:gd name="connsiteX9" fmla="*/ 2720973 w 2828925"/>
            <a:gd name="connsiteY9" fmla="*/ 647700 h 647700"/>
            <a:gd name="connsiteX10" fmla="*/ 2172239 w 2828925"/>
            <a:gd name="connsiteY10" fmla="*/ 647700 h 647700"/>
            <a:gd name="connsiteX11" fmla="*/ 1675765 w 2828925"/>
            <a:gd name="connsiteY11" fmla="*/ 647700 h 647700"/>
            <a:gd name="connsiteX12" fmla="*/ 1205421 w 2828925"/>
            <a:gd name="connsiteY12" fmla="*/ 647700 h 647700"/>
            <a:gd name="connsiteX13" fmla="*/ 682817 w 2828925"/>
            <a:gd name="connsiteY13" fmla="*/ 647700 h 647700"/>
            <a:gd name="connsiteX14" fmla="*/ 107952 w 2828925"/>
            <a:gd name="connsiteY14" fmla="*/ 647700 h 647700"/>
            <a:gd name="connsiteX15" fmla="*/ 0 w 2828925"/>
            <a:gd name="connsiteY15" fmla="*/ 539748 h 647700"/>
            <a:gd name="connsiteX16" fmla="*/ 0 w 2828925"/>
            <a:gd name="connsiteY16" fmla="*/ 107952 h 6477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828925" h="647700" fill="none" extrusionOk="0">
              <a:moveTo>
                <a:pt x="0" y="107952"/>
              </a:moveTo>
              <a:cubicBezTo>
                <a:pt x="637" y="37607"/>
                <a:pt x="58488" y="9660"/>
                <a:pt x="107952" y="0"/>
              </a:cubicBezTo>
              <a:cubicBezTo>
                <a:pt x="254004" y="-44215"/>
                <a:pt x="362747" y="30133"/>
                <a:pt x="578296" y="0"/>
              </a:cubicBezTo>
              <a:cubicBezTo>
                <a:pt x="793845" y="-30133"/>
                <a:pt x="835265" y="47127"/>
                <a:pt x="1022509" y="0"/>
              </a:cubicBezTo>
              <a:cubicBezTo>
                <a:pt x="1209753" y="-47127"/>
                <a:pt x="1388539" y="51060"/>
                <a:pt x="1518983" y="0"/>
              </a:cubicBezTo>
              <a:cubicBezTo>
                <a:pt x="1649427" y="-51060"/>
                <a:pt x="1747315" y="35067"/>
                <a:pt x="1963197" y="0"/>
              </a:cubicBezTo>
              <a:cubicBezTo>
                <a:pt x="2179079" y="-35067"/>
                <a:pt x="2479879" y="61654"/>
                <a:pt x="2720973" y="0"/>
              </a:cubicBezTo>
              <a:cubicBezTo>
                <a:pt x="2775198" y="-1248"/>
                <a:pt x="2828875" y="32807"/>
                <a:pt x="2828925" y="107952"/>
              </a:cubicBezTo>
              <a:cubicBezTo>
                <a:pt x="2880709" y="200089"/>
                <a:pt x="2826101" y="342733"/>
                <a:pt x="2828925" y="539748"/>
              </a:cubicBezTo>
              <a:cubicBezTo>
                <a:pt x="2833647" y="611695"/>
                <a:pt x="2783194" y="649853"/>
                <a:pt x="2720973" y="647700"/>
              </a:cubicBezTo>
              <a:cubicBezTo>
                <a:pt x="2456132" y="709237"/>
                <a:pt x="2283364" y="598548"/>
                <a:pt x="2172239" y="647700"/>
              </a:cubicBezTo>
              <a:cubicBezTo>
                <a:pt x="2061114" y="696852"/>
                <a:pt x="1852173" y="609854"/>
                <a:pt x="1675765" y="647700"/>
              </a:cubicBezTo>
              <a:cubicBezTo>
                <a:pt x="1499357" y="685546"/>
                <a:pt x="1411452" y="625486"/>
                <a:pt x="1205421" y="647700"/>
              </a:cubicBezTo>
              <a:cubicBezTo>
                <a:pt x="999390" y="669914"/>
                <a:pt x="801404" y="608597"/>
                <a:pt x="682817" y="647700"/>
              </a:cubicBezTo>
              <a:cubicBezTo>
                <a:pt x="564230" y="686803"/>
                <a:pt x="241678" y="586394"/>
                <a:pt x="107952" y="647700"/>
              </a:cubicBezTo>
              <a:cubicBezTo>
                <a:pt x="53940" y="662288"/>
                <a:pt x="11461" y="593713"/>
                <a:pt x="0" y="539748"/>
              </a:cubicBezTo>
              <a:cubicBezTo>
                <a:pt x="-43888" y="378192"/>
                <a:pt x="13129" y="249048"/>
                <a:pt x="0" y="107952"/>
              </a:cubicBezTo>
              <a:close/>
            </a:path>
            <a:path w="2828925" h="647700" stroke="0" extrusionOk="0">
              <a:moveTo>
                <a:pt x="0" y="107952"/>
              </a:moveTo>
              <a:cubicBezTo>
                <a:pt x="9713" y="39831"/>
                <a:pt x="44345" y="-1008"/>
                <a:pt x="107952" y="0"/>
              </a:cubicBezTo>
              <a:cubicBezTo>
                <a:pt x="282395" y="-35151"/>
                <a:pt x="447633" y="38569"/>
                <a:pt x="552166" y="0"/>
              </a:cubicBezTo>
              <a:cubicBezTo>
                <a:pt x="656699" y="-38569"/>
                <a:pt x="793177" y="25720"/>
                <a:pt x="996379" y="0"/>
              </a:cubicBezTo>
              <a:cubicBezTo>
                <a:pt x="1199581" y="-25720"/>
                <a:pt x="1285581" y="1961"/>
                <a:pt x="1492853" y="0"/>
              </a:cubicBezTo>
              <a:cubicBezTo>
                <a:pt x="1700125" y="-1961"/>
                <a:pt x="1898514" y="5614"/>
                <a:pt x="2041588" y="0"/>
              </a:cubicBezTo>
              <a:cubicBezTo>
                <a:pt x="2184663" y="-5614"/>
                <a:pt x="2549445" y="23806"/>
                <a:pt x="2720973" y="0"/>
              </a:cubicBezTo>
              <a:cubicBezTo>
                <a:pt x="2773183" y="9929"/>
                <a:pt x="2818763" y="36019"/>
                <a:pt x="2828925" y="107952"/>
              </a:cubicBezTo>
              <a:cubicBezTo>
                <a:pt x="2839693" y="291440"/>
                <a:pt x="2824186" y="390204"/>
                <a:pt x="2828925" y="539748"/>
              </a:cubicBezTo>
              <a:cubicBezTo>
                <a:pt x="2823894" y="593978"/>
                <a:pt x="2778376" y="650437"/>
                <a:pt x="2720973" y="647700"/>
              </a:cubicBezTo>
              <a:cubicBezTo>
                <a:pt x="2488950" y="649822"/>
                <a:pt x="2306239" y="620055"/>
                <a:pt x="2172239" y="647700"/>
              </a:cubicBezTo>
              <a:cubicBezTo>
                <a:pt x="2038239" y="675345"/>
                <a:pt x="1765289" y="640086"/>
                <a:pt x="1597374" y="647700"/>
              </a:cubicBezTo>
              <a:cubicBezTo>
                <a:pt x="1429459" y="655314"/>
                <a:pt x="1249518" y="625391"/>
                <a:pt x="1100900" y="647700"/>
              </a:cubicBezTo>
              <a:cubicBezTo>
                <a:pt x="952282" y="670009"/>
                <a:pt x="825238" y="603086"/>
                <a:pt x="656686" y="647700"/>
              </a:cubicBezTo>
              <a:cubicBezTo>
                <a:pt x="488134" y="692314"/>
                <a:pt x="324896" y="590348"/>
                <a:pt x="107952" y="647700"/>
              </a:cubicBezTo>
              <a:cubicBezTo>
                <a:pt x="59129" y="644793"/>
                <a:pt x="-9749" y="593439"/>
                <a:pt x="0" y="539748"/>
              </a:cubicBezTo>
              <a:cubicBezTo>
                <a:pt x="-1349" y="384833"/>
                <a:pt x="17295" y="245738"/>
                <a:pt x="0" y="107952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40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3- </a:t>
          </a:r>
          <a:r>
            <a:rPr lang="tr-TR" sz="28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KULLANICI BİLGİLERİ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545788</xdr:colOff>
      <xdr:row>12</xdr:row>
      <xdr:rowOff>37300</xdr:rowOff>
    </xdr:from>
    <xdr:ext cx="1573954" cy="1529621"/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188" y="2332825"/>
          <a:ext cx="1573954" cy="1529621"/>
        </a:xfrm>
        <a:prstGeom prst="rect">
          <a:avLst/>
        </a:prstGeom>
      </xdr:spPr>
    </xdr:pic>
    <xdr:clientData/>
  </xdr:oneCellAnchor>
  <xdr:twoCellAnchor>
    <xdr:from>
      <xdr:col>3</xdr:col>
      <xdr:colOff>104775</xdr:colOff>
      <xdr:row>14</xdr:row>
      <xdr:rowOff>104775</xdr:rowOff>
    </xdr:from>
    <xdr:to>
      <xdr:col>6</xdr:col>
      <xdr:colOff>409574</xdr:colOff>
      <xdr:row>18</xdr:row>
      <xdr:rowOff>0</xdr:rowOff>
    </xdr:to>
    <xdr:sp macro="" textlink="">
      <xdr:nvSpPr>
        <xdr:cNvPr id="5" name="Dikdörtgen: Köşeleri Yuvarlatılmış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3686175" y="2828925"/>
          <a:ext cx="2209799" cy="542925"/>
        </a:xfrm>
        <a:custGeom>
          <a:avLst/>
          <a:gdLst>
            <a:gd name="connsiteX0" fmla="*/ 0 w 2209799"/>
            <a:gd name="connsiteY0" fmla="*/ 90489 h 542925"/>
            <a:gd name="connsiteX1" fmla="*/ 90489 w 2209799"/>
            <a:gd name="connsiteY1" fmla="*/ 0 h 542925"/>
            <a:gd name="connsiteX2" fmla="*/ 617982 w 2209799"/>
            <a:gd name="connsiteY2" fmla="*/ 0 h 542925"/>
            <a:gd name="connsiteX3" fmla="*/ 1145476 w 2209799"/>
            <a:gd name="connsiteY3" fmla="*/ 0 h 542925"/>
            <a:gd name="connsiteX4" fmla="*/ 1672969 w 2209799"/>
            <a:gd name="connsiteY4" fmla="*/ 0 h 542925"/>
            <a:gd name="connsiteX5" fmla="*/ 2119310 w 2209799"/>
            <a:gd name="connsiteY5" fmla="*/ 0 h 542925"/>
            <a:gd name="connsiteX6" fmla="*/ 2209799 w 2209799"/>
            <a:gd name="connsiteY6" fmla="*/ 90489 h 542925"/>
            <a:gd name="connsiteX7" fmla="*/ 2209799 w 2209799"/>
            <a:gd name="connsiteY7" fmla="*/ 452436 h 542925"/>
            <a:gd name="connsiteX8" fmla="*/ 2119310 w 2209799"/>
            <a:gd name="connsiteY8" fmla="*/ 542925 h 542925"/>
            <a:gd name="connsiteX9" fmla="*/ 1632393 w 2209799"/>
            <a:gd name="connsiteY9" fmla="*/ 542925 h 542925"/>
            <a:gd name="connsiteX10" fmla="*/ 1125188 w 2209799"/>
            <a:gd name="connsiteY10" fmla="*/ 542925 h 542925"/>
            <a:gd name="connsiteX11" fmla="*/ 597694 w 2209799"/>
            <a:gd name="connsiteY11" fmla="*/ 542925 h 542925"/>
            <a:gd name="connsiteX12" fmla="*/ 90489 w 2209799"/>
            <a:gd name="connsiteY12" fmla="*/ 542925 h 542925"/>
            <a:gd name="connsiteX13" fmla="*/ 0 w 2209799"/>
            <a:gd name="connsiteY13" fmla="*/ 452436 h 542925"/>
            <a:gd name="connsiteX14" fmla="*/ 0 w 2209799"/>
            <a:gd name="connsiteY14" fmla="*/ 90489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209799" h="542925" fill="none" extrusionOk="0">
              <a:moveTo>
                <a:pt x="0" y="90489"/>
              </a:moveTo>
              <a:cubicBezTo>
                <a:pt x="850" y="41196"/>
                <a:pt x="43443" y="-3295"/>
                <a:pt x="90489" y="0"/>
              </a:cubicBezTo>
              <a:cubicBezTo>
                <a:pt x="349138" y="-42414"/>
                <a:pt x="427315" y="23098"/>
                <a:pt x="617982" y="0"/>
              </a:cubicBezTo>
              <a:cubicBezTo>
                <a:pt x="808649" y="-23098"/>
                <a:pt x="1002906" y="12137"/>
                <a:pt x="1145476" y="0"/>
              </a:cubicBezTo>
              <a:cubicBezTo>
                <a:pt x="1288046" y="-12137"/>
                <a:pt x="1562526" y="22938"/>
                <a:pt x="1672969" y="0"/>
              </a:cubicBezTo>
              <a:cubicBezTo>
                <a:pt x="1783412" y="-22938"/>
                <a:pt x="1961001" y="33979"/>
                <a:pt x="2119310" y="0"/>
              </a:cubicBezTo>
              <a:cubicBezTo>
                <a:pt x="2176981" y="7546"/>
                <a:pt x="2200659" y="39751"/>
                <a:pt x="2209799" y="90489"/>
              </a:cubicBezTo>
              <a:cubicBezTo>
                <a:pt x="2250225" y="267400"/>
                <a:pt x="2197441" y="316829"/>
                <a:pt x="2209799" y="452436"/>
              </a:cubicBezTo>
              <a:cubicBezTo>
                <a:pt x="2202337" y="500448"/>
                <a:pt x="2175850" y="538453"/>
                <a:pt x="2119310" y="542925"/>
              </a:cubicBezTo>
              <a:cubicBezTo>
                <a:pt x="1896500" y="589753"/>
                <a:pt x="1734025" y="526175"/>
                <a:pt x="1632393" y="542925"/>
              </a:cubicBezTo>
              <a:cubicBezTo>
                <a:pt x="1530761" y="559675"/>
                <a:pt x="1321696" y="498340"/>
                <a:pt x="1125188" y="542925"/>
              </a:cubicBezTo>
              <a:cubicBezTo>
                <a:pt x="928680" y="587510"/>
                <a:pt x="755901" y="532375"/>
                <a:pt x="597694" y="542925"/>
              </a:cubicBezTo>
              <a:cubicBezTo>
                <a:pt x="439487" y="553475"/>
                <a:pt x="206188" y="533669"/>
                <a:pt x="90489" y="542925"/>
              </a:cubicBezTo>
              <a:cubicBezTo>
                <a:pt x="34841" y="554397"/>
                <a:pt x="12316" y="505725"/>
                <a:pt x="0" y="452436"/>
              </a:cubicBezTo>
              <a:cubicBezTo>
                <a:pt x="-2826" y="285030"/>
                <a:pt x="42342" y="244749"/>
                <a:pt x="0" y="90489"/>
              </a:cubicBezTo>
              <a:close/>
            </a:path>
            <a:path w="2209799" h="542925" stroke="0" extrusionOk="0">
              <a:moveTo>
                <a:pt x="0" y="90489"/>
              </a:moveTo>
              <a:cubicBezTo>
                <a:pt x="2333" y="50879"/>
                <a:pt x="43071" y="7364"/>
                <a:pt x="90489" y="0"/>
              </a:cubicBezTo>
              <a:cubicBezTo>
                <a:pt x="322160" y="-8850"/>
                <a:pt x="471873" y="6729"/>
                <a:pt x="577406" y="0"/>
              </a:cubicBezTo>
              <a:cubicBezTo>
                <a:pt x="682939" y="-6729"/>
                <a:pt x="882869" y="40846"/>
                <a:pt x="1023747" y="0"/>
              </a:cubicBezTo>
              <a:cubicBezTo>
                <a:pt x="1164625" y="-40846"/>
                <a:pt x="1319092" y="525"/>
                <a:pt x="1490375" y="0"/>
              </a:cubicBezTo>
              <a:cubicBezTo>
                <a:pt x="1661658" y="-525"/>
                <a:pt x="1965855" y="59798"/>
                <a:pt x="2119310" y="0"/>
              </a:cubicBezTo>
              <a:cubicBezTo>
                <a:pt x="2171039" y="4965"/>
                <a:pt x="2207857" y="36634"/>
                <a:pt x="2209799" y="90489"/>
              </a:cubicBezTo>
              <a:cubicBezTo>
                <a:pt x="2240886" y="252197"/>
                <a:pt x="2167819" y="346590"/>
                <a:pt x="2209799" y="452436"/>
              </a:cubicBezTo>
              <a:cubicBezTo>
                <a:pt x="2199160" y="495888"/>
                <a:pt x="2162781" y="533346"/>
                <a:pt x="2119310" y="542925"/>
              </a:cubicBezTo>
              <a:cubicBezTo>
                <a:pt x="1965720" y="562928"/>
                <a:pt x="1801239" y="492361"/>
                <a:pt x="1612105" y="542925"/>
              </a:cubicBezTo>
              <a:cubicBezTo>
                <a:pt x="1422971" y="593489"/>
                <a:pt x="1278585" y="491041"/>
                <a:pt x="1145476" y="542925"/>
              </a:cubicBezTo>
              <a:cubicBezTo>
                <a:pt x="1012367" y="594809"/>
                <a:pt x="808004" y="492015"/>
                <a:pt x="699135" y="542925"/>
              </a:cubicBezTo>
              <a:cubicBezTo>
                <a:pt x="590266" y="593835"/>
                <a:pt x="248654" y="511235"/>
                <a:pt x="90489" y="542925"/>
              </a:cubicBezTo>
              <a:cubicBezTo>
                <a:pt x="42582" y="541747"/>
                <a:pt x="6518" y="505963"/>
                <a:pt x="0" y="452436"/>
              </a:cubicBezTo>
              <a:cubicBezTo>
                <a:pt x="-35330" y="297019"/>
                <a:pt x="24484" y="262128"/>
                <a:pt x="0" y="90489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b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200" b="1">
              <a:solidFill>
                <a:schemeClr val="bg1"/>
              </a:solidFill>
              <a:effectLst/>
              <a:latin typeface="Burbank Big Cd Bd" pitchFamily="50" charset="-94"/>
            </a:rPr>
            <a:t>ANASAYFA</a:t>
          </a:r>
        </a:p>
      </xdr:txBody>
    </xdr:sp>
    <xdr:clientData/>
  </xdr:twoCellAnchor>
  <xdr:twoCellAnchor>
    <xdr:from>
      <xdr:col>7</xdr:col>
      <xdr:colOff>371475</xdr:colOff>
      <xdr:row>14</xdr:row>
      <xdr:rowOff>133350</xdr:rowOff>
    </xdr:from>
    <xdr:to>
      <xdr:col>8</xdr:col>
      <xdr:colOff>523875</xdr:colOff>
      <xdr:row>18</xdr:row>
      <xdr:rowOff>52101</xdr:rowOff>
    </xdr:to>
    <xdr:sp macro="" textlink="">
      <xdr:nvSpPr>
        <xdr:cNvPr id="8" name="Dikdörtgen: Köşeleri Yuvarlatılmış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 bwMode="auto">
        <a:xfrm>
          <a:off x="7639050" y="2857500"/>
          <a:ext cx="2152650" cy="566451"/>
        </a:xfrm>
        <a:custGeom>
          <a:avLst/>
          <a:gdLst>
            <a:gd name="connsiteX0" fmla="*/ 0 w 2152650"/>
            <a:gd name="connsiteY0" fmla="*/ 94410 h 566451"/>
            <a:gd name="connsiteX1" fmla="*/ 94410 w 2152650"/>
            <a:gd name="connsiteY1" fmla="*/ 0 h 566451"/>
            <a:gd name="connsiteX2" fmla="*/ 605006 w 2152650"/>
            <a:gd name="connsiteY2" fmla="*/ 0 h 566451"/>
            <a:gd name="connsiteX3" fmla="*/ 1056687 w 2152650"/>
            <a:gd name="connsiteY3" fmla="*/ 0 h 566451"/>
            <a:gd name="connsiteX4" fmla="*/ 1586921 w 2152650"/>
            <a:gd name="connsiteY4" fmla="*/ 0 h 566451"/>
            <a:gd name="connsiteX5" fmla="*/ 2058240 w 2152650"/>
            <a:gd name="connsiteY5" fmla="*/ 0 h 566451"/>
            <a:gd name="connsiteX6" fmla="*/ 2152650 w 2152650"/>
            <a:gd name="connsiteY6" fmla="*/ 94410 h 566451"/>
            <a:gd name="connsiteX7" fmla="*/ 2152650 w 2152650"/>
            <a:gd name="connsiteY7" fmla="*/ 472041 h 566451"/>
            <a:gd name="connsiteX8" fmla="*/ 2058240 w 2152650"/>
            <a:gd name="connsiteY8" fmla="*/ 566451 h 566451"/>
            <a:gd name="connsiteX9" fmla="*/ 1528006 w 2152650"/>
            <a:gd name="connsiteY9" fmla="*/ 566451 h 566451"/>
            <a:gd name="connsiteX10" fmla="*/ 1017410 w 2152650"/>
            <a:gd name="connsiteY10" fmla="*/ 566451 h 566451"/>
            <a:gd name="connsiteX11" fmla="*/ 565729 w 2152650"/>
            <a:gd name="connsiteY11" fmla="*/ 566451 h 566451"/>
            <a:gd name="connsiteX12" fmla="*/ 94410 w 2152650"/>
            <a:gd name="connsiteY12" fmla="*/ 566451 h 566451"/>
            <a:gd name="connsiteX13" fmla="*/ 0 w 2152650"/>
            <a:gd name="connsiteY13" fmla="*/ 472041 h 566451"/>
            <a:gd name="connsiteX14" fmla="*/ 0 w 2152650"/>
            <a:gd name="connsiteY14" fmla="*/ 94410 h 5664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152650" h="566451" fill="none" extrusionOk="0">
              <a:moveTo>
                <a:pt x="0" y="94410"/>
              </a:moveTo>
              <a:cubicBezTo>
                <a:pt x="-2499" y="37176"/>
                <a:pt x="42516" y="-3335"/>
                <a:pt x="94410" y="0"/>
              </a:cubicBezTo>
              <a:cubicBezTo>
                <a:pt x="199665" y="-47465"/>
                <a:pt x="449876" y="18960"/>
                <a:pt x="605006" y="0"/>
              </a:cubicBezTo>
              <a:cubicBezTo>
                <a:pt x="760136" y="-18960"/>
                <a:pt x="950683" y="34928"/>
                <a:pt x="1056687" y="0"/>
              </a:cubicBezTo>
              <a:cubicBezTo>
                <a:pt x="1162691" y="-34928"/>
                <a:pt x="1335424" y="35393"/>
                <a:pt x="1586921" y="0"/>
              </a:cubicBezTo>
              <a:cubicBezTo>
                <a:pt x="1838418" y="-35393"/>
                <a:pt x="1834550" y="6075"/>
                <a:pt x="2058240" y="0"/>
              </a:cubicBezTo>
              <a:cubicBezTo>
                <a:pt x="2112368" y="3934"/>
                <a:pt x="2140980" y="48423"/>
                <a:pt x="2152650" y="94410"/>
              </a:cubicBezTo>
              <a:cubicBezTo>
                <a:pt x="2175467" y="267727"/>
                <a:pt x="2128384" y="306051"/>
                <a:pt x="2152650" y="472041"/>
              </a:cubicBezTo>
              <a:cubicBezTo>
                <a:pt x="2154654" y="518017"/>
                <a:pt x="2111170" y="567304"/>
                <a:pt x="2058240" y="566451"/>
              </a:cubicBezTo>
              <a:cubicBezTo>
                <a:pt x="1936388" y="570924"/>
                <a:pt x="1695338" y="533555"/>
                <a:pt x="1528006" y="566451"/>
              </a:cubicBezTo>
              <a:cubicBezTo>
                <a:pt x="1360674" y="599347"/>
                <a:pt x="1155101" y="549458"/>
                <a:pt x="1017410" y="566451"/>
              </a:cubicBezTo>
              <a:cubicBezTo>
                <a:pt x="879719" y="583444"/>
                <a:pt x="782544" y="536732"/>
                <a:pt x="565729" y="566451"/>
              </a:cubicBezTo>
              <a:cubicBezTo>
                <a:pt x="348914" y="596170"/>
                <a:pt x="296695" y="536630"/>
                <a:pt x="94410" y="566451"/>
              </a:cubicBezTo>
              <a:cubicBezTo>
                <a:pt x="36039" y="572757"/>
                <a:pt x="-1394" y="527166"/>
                <a:pt x="0" y="472041"/>
              </a:cubicBezTo>
              <a:cubicBezTo>
                <a:pt x="-14911" y="332607"/>
                <a:pt x="15501" y="177364"/>
                <a:pt x="0" y="94410"/>
              </a:cubicBezTo>
              <a:close/>
            </a:path>
            <a:path w="2152650" h="566451" stroke="0" extrusionOk="0">
              <a:moveTo>
                <a:pt x="0" y="94410"/>
              </a:moveTo>
              <a:cubicBezTo>
                <a:pt x="-9570" y="36366"/>
                <a:pt x="33242" y="3388"/>
                <a:pt x="94410" y="0"/>
              </a:cubicBezTo>
              <a:cubicBezTo>
                <a:pt x="260549" y="-10649"/>
                <a:pt x="511894" y="44668"/>
                <a:pt x="624644" y="0"/>
              </a:cubicBezTo>
              <a:cubicBezTo>
                <a:pt x="737394" y="-44668"/>
                <a:pt x="885957" y="16456"/>
                <a:pt x="1095963" y="0"/>
              </a:cubicBezTo>
              <a:cubicBezTo>
                <a:pt x="1305969" y="-16456"/>
                <a:pt x="1442203" y="15017"/>
                <a:pt x="1547644" y="0"/>
              </a:cubicBezTo>
              <a:cubicBezTo>
                <a:pt x="1653085" y="-15017"/>
                <a:pt x="1856215" y="44074"/>
                <a:pt x="2058240" y="0"/>
              </a:cubicBezTo>
              <a:cubicBezTo>
                <a:pt x="2112268" y="-3883"/>
                <a:pt x="2139496" y="40255"/>
                <a:pt x="2152650" y="94410"/>
              </a:cubicBezTo>
              <a:cubicBezTo>
                <a:pt x="2184736" y="174623"/>
                <a:pt x="2122710" y="288948"/>
                <a:pt x="2152650" y="472041"/>
              </a:cubicBezTo>
              <a:cubicBezTo>
                <a:pt x="2150132" y="528348"/>
                <a:pt x="2101006" y="555577"/>
                <a:pt x="2058240" y="566451"/>
              </a:cubicBezTo>
              <a:cubicBezTo>
                <a:pt x="1938095" y="601352"/>
                <a:pt x="1747047" y="537315"/>
                <a:pt x="1606559" y="566451"/>
              </a:cubicBezTo>
              <a:cubicBezTo>
                <a:pt x="1466071" y="595587"/>
                <a:pt x="1351685" y="514834"/>
                <a:pt x="1115602" y="566451"/>
              </a:cubicBezTo>
              <a:cubicBezTo>
                <a:pt x="879519" y="618068"/>
                <a:pt x="800165" y="526923"/>
                <a:pt x="644282" y="566451"/>
              </a:cubicBezTo>
              <a:cubicBezTo>
                <a:pt x="488399" y="605979"/>
                <a:pt x="219020" y="525065"/>
                <a:pt x="94410" y="566451"/>
              </a:cubicBezTo>
              <a:cubicBezTo>
                <a:pt x="51037" y="555566"/>
                <a:pt x="-7089" y="521442"/>
                <a:pt x="0" y="472041"/>
              </a:cubicBezTo>
              <a:cubicBezTo>
                <a:pt x="-11040" y="374413"/>
                <a:pt x="32722" y="215746"/>
                <a:pt x="0" y="94410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b" upright="1"/>
        <a:lstStyle/>
        <a:p>
          <a:pPr algn="ctr"/>
          <a:r>
            <a:rPr lang="tr-TR" sz="32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2- SINIF LİSTESİ</a:t>
          </a:r>
          <a:endParaRPr lang="tr-TR" sz="32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6</xdr:col>
      <xdr:colOff>1519494</xdr:colOff>
      <xdr:row>25</xdr:row>
      <xdr:rowOff>0</xdr:rowOff>
    </xdr:from>
    <xdr:ext cx="3495949" cy="479251"/>
    <xdr:pic>
      <xdr:nvPicPr>
        <xdr:cNvPr id="6" name="Resim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DF9915-A6E4-4A2A-8AFB-219319DB0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5894" y="4914900"/>
          <a:ext cx="3495949" cy="479251"/>
        </a:xfrm>
        <a:prstGeom prst="rect">
          <a:avLst/>
        </a:prstGeom>
      </xdr:spPr>
    </xdr:pic>
    <xdr:clientData/>
  </xdr:oneCellAnchor>
  <xdr:oneCellAnchor>
    <xdr:from>
      <xdr:col>8</xdr:col>
      <xdr:colOff>1244525</xdr:colOff>
      <xdr:row>25</xdr:row>
      <xdr:rowOff>0</xdr:rowOff>
    </xdr:from>
    <xdr:ext cx="3495949" cy="479251"/>
    <xdr:pic>
      <xdr:nvPicPr>
        <xdr:cNvPr id="7" name="Resim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B541A6-52AE-47EA-BDC0-85A691852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2350" y="4914900"/>
          <a:ext cx="3495949" cy="479251"/>
        </a:xfrm>
        <a:prstGeom prst="rect">
          <a:avLst/>
        </a:prstGeom>
      </xdr:spPr>
    </xdr:pic>
    <xdr:clientData/>
  </xdr:oneCellAnchor>
  <xdr:oneCellAnchor>
    <xdr:from>
      <xdr:col>2</xdr:col>
      <xdr:colOff>517171</xdr:colOff>
      <xdr:row>25</xdr:row>
      <xdr:rowOff>0</xdr:rowOff>
    </xdr:from>
    <xdr:ext cx="3495949" cy="479251"/>
    <xdr:pic>
      <xdr:nvPicPr>
        <xdr:cNvPr id="9" name="Resim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D4BB6C-6960-4A0D-9A25-F311F14C0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971" y="4914900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3495949" cy="479251"/>
    <xdr:pic>
      <xdr:nvPicPr>
        <xdr:cNvPr id="10" name="Resim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3DA16F-AD3E-48F1-AC1B-238D84FA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14900"/>
          <a:ext cx="3495949" cy="4792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112592</xdr:colOff>
      <xdr:row>1</xdr:row>
      <xdr:rowOff>28575</xdr:rowOff>
    </xdr:from>
    <xdr:to>
      <xdr:col>28</xdr:col>
      <xdr:colOff>457200</xdr:colOff>
      <xdr:row>3</xdr:row>
      <xdr:rowOff>47306</xdr:rowOff>
    </xdr:to>
    <xdr:sp macro="" textlink="">
      <xdr:nvSpPr>
        <xdr:cNvPr id="5" name="Dikdörtgen: Köşeleri Yuvarlatılmış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 bwMode="auto">
        <a:xfrm>
          <a:off x="8380292" y="257175"/>
          <a:ext cx="1744783" cy="456881"/>
        </a:xfrm>
        <a:custGeom>
          <a:avLst/>
          <a:gdLst>
            <a:gd name="connsiteX0" fmla="*/ 0 w 1744783"/>
            <a:gd name="connsiteY0" fmla="*/ 76148 h 456881"/>
            <a:gd name="connsiteX1" fmla="*/ 76148 w 1744783"/>
            <a:gd name="connsiteY1" fmla="*/ 0 h 456881"/>
            <a:gd name="connsiteX2" fmla="*/ 622902 w 1744783"/>
            <a:gd name="connsiteY2" fmla="*/ 0 h 456881"/>
            <a:gd name="connsiteX3" fmla="*/ 1137806 w 1744783"/>
            <a:gd name="connsiteY3" fmla="*/ 0 h 456881"/>
            <a:gd name="connsiteX4" fmla="*/ 1668635 w 1744783"/>
            <a:gd name="connsiteY4" fmla="*/ 0 h 456881"/>
            <a:gd name="connsiteX5" fmla="*/ 1744783 w 1744783"/>
            <a:gd name="connsiteY5" fmla="*/ 76148 h 456881"/>
            <a:gd name="connsiteX6" fmla="*/ 1744783 w 1744783"/>
            <a:gd name="connsiteY6" fmla="*/ 380733 h 456881"/>
            <a:gd name="connsiteX7" fmla="*/ 1668635 w 1744783"/>
            <a:gd name="connsiteY7" fmla="*/ 456881 h 456881"/>
            <a:gd name="connsiteX8" fmla="*/ 1137806 w 1744783"/>
            <a:gd name="connsiteY8" fmla="*/ 456881 h 456881"/>
            <a:gd name="connsiteX9" fmla="*/ 654752 w 1744783"/>
            <a:gd name="connsiteY9" fmla="*/ 456881 h 456881"/>
            <a:gd name="connsiteX10" fmla="*/ 76148 w 1744783"/>
            <a:gd name="connsiteY10" fmla="*/ 456881 h 456881"/>
            <a:gd name="connsiteX11" fmla="*/ 0 w 1744783"/>
            <a:gd name="connsiteY11" fmla="*/ 380733 h 456881"/>
            <a:gd name="connsiteX12" fmla="*/ 0 w 1744783"/>
            <a:gd name="connsiteY12" fmla="*/ 76148 h 4568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44783" h="456881" fill="none" extrusionOk="0">
              <a:moveTo>
                <a:pt x="0" y="76148"/>
              </a:moveTo>
              <a:cubicBezTo>
                <a:pt x="8394" y="32362"/>
                <a:pt x="33851" y="-1349"/>
                <a:pt x="76148" y="0"/>
              </a:cubicBezTo>
              <a:cubicBezTo>
                <a:pt x="268058" y="-32746"/>
                <a:pt x="367953" y="22104"/>
                <a:pt x="622902" y="0"/>
              </a:cubicBezTo>
              <a:cubicBezTo>
                <a:pt x="877851" y="-22104"/>
                <a:pt x="947136" y="36915"/>
                <a:pt x="1137806" y="0"/>
              </a:cubicBezTo>
              <a:cubicBezTo>
                <a:pt x="1328476" y="-36915"/>
                <a:pt x="1557115" y="29056"/>
                <a:pt x="1668635" y="0"/>
              </a:cubicBezTo>
              <a:cubicBezTo>
                <a:pt x="1707038" y="5765"/>
                <a:pt x="1749908" y="33647"/>
                <a:pt x="1744783" y="76148"/>
              </a:cubicBezTo>
              <a:cubicBezTo>
                <a:pt x="1760963" y="220858"/>
                <a:pt x="1724311" y="286379"/>
                <a:pt x="1744783" y="380733"/>
              </a:cubicBezTo>
              <a:cubicBezTo>
                <a:pt x="1747167" y="425126"/>
                <a:pt x="1699888" y="455981"/>
                <a:pt x="1668635" y="456881"/>
              </a:cubicBezTo>
              <a:cubicBezTo>
                <a:pt x="1479481" y="480401"/>
                <a:pt x="1277935" y="439688"/>
                <a:pt x="1137806" y="456881"/>
              </a:cubicBezTo>
              <a:cubicBezTo>
                <a:pt x="997677" y="474074"/>
                <a:pt x="754618" y="455483"/>
                <a:pt x="654752" y="456881"/>
              </a:cubicBezTo>
              <a:cubicBezTo>
                <a:pt x="554886" y="458279"/>
                <a:pt x="196637" y="444512"/>
                <a:pt x="76148" y="456881"/>
              </a:cubicBezTo>
              <a:cubicBezTo>
                <a:pt x="27585" y="466156"/>
                <a:pt x="-2763" y="421823"/>
                <a:pt x="0" y="380733"/>
              </a:cubicBezTo>
              <a:cubicBezTo>
                <a:pt x="-3771" y="287169"/>
                <a:pt x="31029" y="214261"/>
                <a:pt x="0" y="76148"/>
              </a:cubicBezTo>
              <a:close/>
            </a:path>
            <a:path w="1744783" h="456881" stroke="0" extrusionOk="0">
              <a:moveTo>
                <a:pt x="0" y="76148"/>
              </a:moveTo>
              <a:cubicBezTo>
                <a:pt x="422" y="35967"/>
                <a:pt x="35592" y="4314"/>
                <a:pt x="76148" y="0"/>
              </a:cubicBezTo>
              <a:cubicBezTo>
                <a:pt x="228897" y="-30441"/>
                <a:pt x="381683" y="27901"/>
                <a:pt x="591052" y="0"/>
              </a:cubicBezTo>
              <a:cubicBezTo>
                <a:pt x="800421" y="-27901"/>
                <a:pt x="910642" y="24077"/>
                <a:pt x="1074107" y="0"/>
              </a:cubicBezTo>
              <a:cubicBezTo>
                <a:pt x="1237573" y="-24077"/>
                <a:pt x="1420638" y="40328"/>
                <a:pt x="1668635" y="0"/>
              </a:cubicBezTo>
              <a:cubicBezTo>
                <a:pt x="1710605" y="1535"/>
                <a:pt x="1739166" y="40245"/>
                <a:pt x="1744783" y="76148"/>
              </a:cubicBezTo>
              <a:cubicBezTo>
                <a:pt x="1769542" y="201834"/>
                <a:pt x="1729091" y="302868"/>
                <a:pt x="1744783" y="380733"/>
              </a:cubicBezTo>
              <a:cubicBezTo>
                <a:pt x="1736720" y="416395"/>
                <a:pt x="1720397" y="449481"/>
                <a:pt x="1668635" y="456881"/>
              </a:cubicBezTo>
              <a:cubicBezTo>
                <a:pt x="1482410" y="487575"/>
                <a:pt x="1351067" y="414638"/>
                <a:pt x="1137806" y="456881"/>
              </a:cubicBezTo>
              <a:cubicBezTo>
                <a:pt x="924545" y="499124"/>
                <a:pt x="758395" y="439264"/>
                <a:pt x="654752" y="456881"/>
              </a:cubicBezTo>
              <a:cubicBezTo>
                <a:pt x="551109" y="474498"/>
                <a:pt x="255130" y="396854"/>
                <a:pt x="76148" y="456881"/>
              </a:cubicBezTo>
              <a:cubicBezTo>
                <a:pt x="32374" y="463615"/>
                <a:pt x="37" y="431765"/>
                <a:pt x="0" y="380733"/>
              </a:cubicBezTo>
              <a:cubicBezTo>
                <a:pt x="-27987" y="238337"/>
                <a:pt x="23232" y="208734"/>
                <a:pt x="0" y="76148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effectLst/>
            </a:rPr>
            <a:t>ANASAYFA</a:t>
          </a:r>
        </a:p>
      </xdr:txBody>
    </xdr:sp>
    <xdr:clientData/>
  </xdr:twoCellAnchor>
  <xdr:twoCellAnchor>
    <xdr:from>
      <xdr:col>25</xdr:col>
      <xdr:colOff>152402</xdr:colOff>
      <xdr:row>10</xdr:row>
      <xdr:rowOff>28575</xdr:rowOff>
    </xdr:from>
    <xdr:to>
      <xdr:col>28</xdr:col>
      <xdr:colOff>466725</xdr:colOff>
      <xdr:row>12</xdr:row>
      <xdr:rowOff>87113</xdr:rowOff>
    </xdr:to>
    <xdr:sp macro="" textlink="">
      <xdr:nvSpPr>
        <xdr:cNvPr id="6" name="Dikdörtgen: Köşeleri Yuvarlatılmış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8420102" y="2314575"/>
          <a:ext cx="1714498" cy="487163"/>
        </a:xfrm>
        <a:custGeom>
          <a:avLst/>
          <a:gdLst>
            <a:gd name="connsiteX0" fmla="*/ 0 w 1714498"/>
            <a:gd name="connsiteY0" fmla="*/ 81195 h 487163"/>
            <a:gd name="connsiteX1" fmla="*/ 81195 w 1714498"/>
            <a:gd name="connsiteY1" fmla="*/ 0 h 487163"/>
            <a:gd name="connsiteX2" fmla="*/ 598564 w 1714498"/>
            <a:gd name="connsiteY2" fmla="*/ 0 h 487163"/>
            <a:gd name="connsiteX3" fmla="*/ 1084892 w 1714498"/>
            <a:gd name="connsiteY3" fmla="*/ 0 h 487163"/>
            <a:gd name="connsiteX4" fmla="*/ 1633303 w 1714498"/>
            <a:gd name="connsiteY4" fmla="*/ 0 h 487163"/>
            <a:gd name="connsiteX5" fmla="*/ 1714498 w 1714498"/>
            <a:gd name="connsiteY5" fmla="*/ 81195 h 487163"/>
            <a:gd name="connsiteX6" fmla="*/ 1714498 w 1714498"/>
            <a:gd name="connsiteY6" fmla="*/ 405968 h 487163"/>
            <a:gd name="connsiteX7" fmla="*/ 1633303 w 1714498"/>
            <a:gd name="connsiteY7" fmla="*/ 487163 h 487163"/>
            <a:gd name="connsiteX8" fmla="*/ 1084892 w 1714498"/>
            <a:gd name="connsiteY8" fmla="*/ 487163 h 487163"/>
            <a:gd name="connsiteX9" fmla="*/ 567522 w 1714498"/>
            <a:gd name="connsiteY9" fmla="*/ 487163 h 487163"/>
            <a:gd name="connsiteX10" fmla="*/ 81195 w 1714498"/>
            <a:gd name="connsiteY10" fmla="*/ 487163 h 487163"/>
            <a:gd name="connsiteX11" fmla="*/ 0 w 1714498"/>
            <a:gd name="connsiteY11" fmla="*/ 405968 h 487163"/>
            <a:gd name="connsiteX12" fmla="*/ 0 w 1714498"/>
            <a:gd name="connsiteY12" fmla="*/ 81195 h 4871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14498" h="487163" fill="none" extrusionOk="0">
              <a:moveTo>
                <a:pt x="0" y="81195"/>
              </a:moveTo>
              <a:cubicBezTo>
                <a:pt x="-12614" y="40905"/>
                <a:pt x="29522" y="5673"/>
                <a:pt x="81195" y="0"/>
              </a:cubicBezTo>
              <a:cubicBezTo>
                <a:pt x="307673" y="-51233"/>
                <a:pt x="349704" y="10309"/>
                <a:pt x="598564" y="0"/>
              </a:cubicBezTo>
              <a:cubicBezTo>
                <a:pt x="847424" y="-10309"/>
                <a:pt x="853691" y="5596"/>
                <a:pt x="1084892" y="0"/>
              </a:cubicBezTo>
              <a:cubicBezTo>
                <a:pt x="1316093" y="-5596"/>
                <a:pt x="1450019" y="18417"/>
                <a:pt x="1633303" y="0"/>
              </a:cubicBezTo>
              <a:cubicBezTo>
                <a:pt x="1674703" y="-8936"/>
                <a:pt x="1715595" y="31991"/>
                <a:pt x="1714498" y="81195"/>
              </a:cubicBezTo>
              <a:cubicBezTo>
                <a:pt x="1721550" y="166425"/>
                <a:pt x="1700101" y="287752"/>
                <a:pt x="1714498" y="405968"/>
              </a:cubicBezTo>
              <a:cubicBezTo>
                <a:pt x="1718090" y="447050"/>
                <a:pt x="1677153" y="477780"/>
                <a:pt x="1633303" y="487163"/>
              </a:cubicBezTo>
              <a:cubicBezTo>
                <a:pt x="1520003" y="516908"/>
                <a:pt x="1294884" y="452084"/>
                <a:pt x="1084892" y="487163"/>
              </a:cubicBezTo>
              <a:cubicBezTo>
                <a:pt x="874900" y="522242"/>
                <a:pt x="809691" y="473951"/>
                <a:pt x="567522" y="487163"/>
              </a:cubicBezTo>
              <a:cubicBezTo>
                <a:pt x="325353" y="500375"/>
                <a:pt x="318550" y="444602"/>
                <a:pt x="81195" y="487163"/>
              </a:cubicBezTo>
              <a:cubicBezTo>
                <a:pt x="34226" y="484697"/>
                <a:pt x="1240" y="445718"/>
                <a:pt x="0" y="405968"/>
              </a:cubicBezTo>
              <a:cubicBezTo>
                <a:pt x="-4820" y="265930"/>
                <a:pt x="18572" y="204044"/>
                <a:pt x="0" y="81195"/>
              </a:cubicBezTo>
              <a:close/>
            </a:path>
            <a:path w="1714498" h="487163" stroke="0" extrusionOk="0">
              <a:moveTo>
                <a:pt x="0" y="81195"/>
              </a:moveTo>
              <a:cubicBezTo>
                <a:pt x="-4390" y="48380"/>
                <a:pt x="29634" y="11232"/>
                <a:pt x="81195" y="0"/>
              </a:cubicBezTo>
              <a:cubicBezTo>
                <a:pt x="272673" y="-35775"/>
                <a:pt x="474078" y="28496"/>
                <a:pt x="614085" y="0"/>
              </a:cubicBezTo>
              <a:cubicBezTo>
                <a:pt x="754092" y="-28496"/>
                <a:pt x="867650" y="8751"/>
                <a:pt x="1100413" y="0"/>
              </a:cubicBezTo>
              <a:cubicBezTo>
                <a:pt x="1333176" y="-8751"/>
                <a:pt x="1375784" y="14931"/>
                <a:pt x="1633303" y="0"/>
              </a:cubicBezTo>
              <a:cubicBezTo>
                <a:pt x="1683983" y="-7199"/>
                <a:pt x="1726842" y="36708"/>
                <a:pt x="1714498" y="81195"/>
              </a:cubicBezTo>
              <a:cubicBezTo>
                <a:pt x="1715379" y="168558"/>
                <a:pt x="1702524" y="244979"/>
                <a:pt x="1714498" y="405968"/>
              </a:cubicBezTo>
              <a:cubicBezTo>
                <a:pt x="1713918" y="441775"/>
                <a:pt x="1687053" y="493738"/>
                <a:pt x="1633303" y="487163"/>
              </a:cubicBezTo>
              <a:cubicBezTo>
                <a:pt x="1504475" y="524830"/>
                <a:pt x="1247236" y="436212"/>
                <a:pt x="1115934" y="487163"/>
              </a:cubicBezTo>
              <a:cubicBezTo>
                <a:pt x="984632" y="538114"/>
                <a:pt x="718832" y="459690"/>
                <a:pt x="583043" y="487163"/>
              </a:cubicBezTo>
              <a:cubicBezTo>
                <a:pt x="447254" y="514636"/>
                <a:pt x="230363" y="477836"/>
                <a:pt x="81195" y="487163"/>
              </a:cubicBezTo>
              <a:cubicBezTo>
                <a:pt x="41144" y="489881"/>
                <a:pt x="8676" y="452940"/>
                <a:pt x="0" y="405968"/>
              </a:cubicBezTo>
              <a:cubicBezTo>
                <a:pt x="-11030" y="276555"/>
                <a:pt x="17124" y="206806"/>
                <a:pt x="0" y="81195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5-SENARYO</a:t>
          </a:r>
          <a:r>
            <a:rPr lang="tr-TR" sz="20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20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123824</xdr:colOff>
      <xdr:row>3</xdr:row>
      <xdr:rowOff>200025</xdr:rowOff>
    </xdr:from>
    <xdr:to>
      <xdr:col>28</xdr:col>
      <xdr:colOff>466724</xdr:colOff>
      <xdr:row>6</xdr:row>
      <xdr:rowOff>66675</xdr:rowOff>
    </xdr:to>
    <xdr:sp macro="" textlink="">
      <xdr:nvSpPr>
        <xdr:cNvPr id="7" name="Dikdörtgen: Köşeleri Yuvarlatılmış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8391524" y="866775"/>
          <a:ext cx="1743075" cy="466725"/>
        </a:xfrm>
        <a:custGeom>
          <a:avLst/>
          <a:gdLst>
            <a:gd name="connsiteX0" fmla="*/ 0 w 1743075"/>
            <a:gd name="connsiteY0" fmla="*/ 77789 h 466725"/>
            <a:gd name="connsiteX1" fmla="*/ 77789 w 1743075"/>
            <a:gd name="connsiteY1" fmla="*/ 0 h 466725"/>
            <a:gd name="connsiteX2" fmla="*/ 638705 w 1743075"/>
            <a:gd name="connsiteY2" fmla="*/ 0 h 466725"/>
            <a:gd name="connsiteX3" fmla="*/ 1136120 w 1743075"/>
            <a:gd name="connsiteY3" fmla="*/ 0 h 466725"/>
            <a:gd name="connsiteX4" fmla="*/ 1665286 w 1743075"/>
            <a:gd name="connsiteY4" fmla="*/ 0 h 466725"/>
            <a:gd name="connsiteX5" fmla="*/ 1743075 w 1743075"/>
            <a:gd name="connsiteY5" fmla="*/ 77789 h 466725"/>
            <a:gd name="connsiteX6" fmla="*/ 1743075 w 1743075"/>
            <a:gd name="connsiteY6" fmla="*/ 388936 h 466725"/>
            <a:gd name="connsiteX7" fmla="*/ 1665286 w 1743075"/>
            <a:gd name="connsiteY7" fmla="*/ 466725 h 466725"/>
            <a:gd name="connsiteX8" fmla="*/ 1183745 w 1743075"/>
            <a:gd name="connsiteY8" fmla="*/ 466725 h 466725"/>
            <a:gd name="connsiteX9" fmla="*/ 686330 w 1743075"/>
            <a:gd name="connsiteY9" fmla="*/ 466725 h 466725"/>
            <a:gd name="connsiteX10" fmla="*/ 77789 w 1743075"/>
            <a:gd name="connsiteY10" fmla="*/ 466725 h 466725"/>
            <a:gd name="connsiteX11" fmla="*/ 0 w 1743075"/>
            <a:gd name="connsiteY11" fmla="*/ 388936 h 466725"/>
            <a:gd name="connsiteX12" fmla="*/ 0 w 1743075"/>
            <a:gd name="connsiteY12" fmla="*/ 77789 h 4667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43075" h="466725" fill="none" extrusionOk="0">
              <a:moveTo>
                <a:pt x="0" y="77789"/>
              </a:moveTo>
              <a:cubicBezTo>
                <a:pt x="3164" y="34092"/>
                <a:pt x="36185" y="-2721"/>
                <a:pt x="77789" y="0"/>
              </a:cubicBezTo>
              <a:cubicBezTo>
                <a:pt x="308758" y="-51774"/>
                <a:pt x="368764" y="35056"/>
                <a:pt x="638705" y="0"/>
              </a:cubicBezTo>
              <a:cubicBezTo>
                <a:pt x="908646" y="-35056"/>
                <a:pt x="1033728" y="2862"/>
                <a:pt x="1136120" y="0"/>
              </a:cubicBezTo>
              <a:cubicBezTo>
                <a:pt x="1238512" y="-2862"/>
                <a:pt x="1534823" y="18938"/>
                <a:pt x="1665286" y="0"/>
              </a:cubicBezTo>
              <a:cubicBezTo>
                <a:pt x="1700856" y="6154"/>
                <a:pt x="1736218" y="26574"/>
                <a:pt x="1743075" y="77789"/>
              </a:cubicBezTo>
              <a:cubicBezTo>
                <a:pt x="1778000" y="223141"/>
                <a:pt x="1728306" y="247062"/>
                <a:pt x="1743075" y="388936"/>
              </a:cubicBezTo>
              <a:cubicBezTo>
                <a:pt x="1743218" y="437833"/>
                <a:pt x="1704727" y="461315"/>
                <a:pt x="1665286" y="466725"/>
              </a:cubicBezTo>
              <a:cubicBezTo>
                <a:pt x="1500130" y="484105"/>
                <a:pt x="1334007" y="436674"/>
                <a:pt x="1183745" y="466725"/>
              </a:cubicBezTo>
              <a:cubicBezTo>
                <a:pt x="1033483" y="496776"/>
                <a:pt x="874841" y="418619"/>
                <a:pt x="686330" y="466725"/>
              </a:cubicBezTo>
              <a:cubicBezTo>
                <a:pt x="497820" y="514831"/>
                <a:pt x="264355" y="424456"/>
                <a:pt x="77789" y="466725"/>
              </a:cubicBezTo>
              <a:cubicBezTo>
                <a:pt x="33337" y="463606"/>
                <a:pt x="-3772" y="431513"/>
                <a:pt x="0" y="388936"/>
              </a:cubicBezTo>
              <a:cubicBezTo>
                <a:pt x="-5411" y="325674"/>
                <a:pt x="13763" y="140939"/>
                <a:pt x="0" y="77789"/>
              </a:cubicBezTo>
              <a:close/>
            </a:path>
            <a:path w="1743075" h="466725" stroke="0" extrusionOk="0">
              <a:moveTo>
                <a:pt x="0" y="77789"/>
              </a:moveTo>
              <a:cubicBezTo>
                <a:pt x="8486" y="27400"/>
                <a:pt x="33084" y="-440"/>
                <a:pt x="77789" y="0"/>
              </a:cubicBezTo>
              <a:cubicBezTo>
                <a:pt x="210774" y="-26033"/>
                <a:pt x="388321" y="22265"/>
                <a:pt x="559330" y="0"/>
              </a:cubicBezTo>
              <a:cubicBezTo>
                <a:pt x="730339" y="-22265"/>
                <a:pt x="838002" y="9825"/>
                <a:pt x="1040871" y="0"/>
              </a:cubicBezTo>
              <a:cubicBezTo>
                <a:pt x="1243740" y="-9825"/>
                <a:pt x="1457817" y="27778"/>
                <a:pt x="1665286" y="0"/>
              </a:cubicBezTo>
              <a:cubicBezTo>
                <a:pt x="1709356" y="6983"/>
                <a:pt x="1742746" y="32916"/>
                <a:pt x="1743075" y="77789"/>
              </a:cubicBezTo>
              <a:cubicBezTo>
                <a:pt x="1756392" y="181823"/>
                <a:pt x="1715246" y="255427"/>
                <a:pt x="1743075" y="388936"/>
              </a:cubicBezTo>
              <a:cubicBezTo>
                <a:pt x="1750170" y="433458"/>
                <a:pt x="1697887" y="472799"/>
                <a:pt x="1665286" y="466725"/>
              </a:cubicBezTo>
              <a:cubicBezTo>
                <a:pt x="1539776" y="505339"/>
                <a:pt x="1412471" y="413221"/>
                <a:pt x="1167870" y="466725"/>
              </a:cubicBezTo>
              <a:cubicBezTo>
                <a:pt x="923269" y="520229"/>
                <a:pt x="861174" y="462164"/>
                <a:pt x="670455" y="466725"/>
              </a:cubicBezTo>
              <a:cubicBezTo>
                <a:pt x="479737" y="471286"/>
                <a:pt x="291028" y="441664"/>
                <a:pt x="77789" y="466725"/>
              </a:cubicBezTo>
              <a:cubicBezTo>
                <a:pt x="41230" y="463576"/>
                <a:pt x="1085" y="427801"/>
                <a:pt x="0" y="388936"/>
              </a:cubicBezTo>
              <a:cubicBezTo>
                <a:pt x="-33001" y="246097"/>
                <a:pt x="17215" y="217631"/>
                <a:pt x="0" y="77789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24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3- </a:t>
          </a:r>
          <a:r>
            <a:rPr lang="tr-TR" sz="16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KULLANICI BİLGİLERİ</a:t>
          </a:r>
        </a:p>
      </xdr:txBody>
    </xdr:sp>
    <xdr:clientData/>
  </xdr:twoCellAnchor>
  <xdr:twoCellAnchor>
    <xdr:from>
      <xdr:col>25</xdr:col>
      <xdr:colOff>114299</xdr:colOff>
      <xdr:row>7</xdr:row>
      <xdr:rowOff>0</xdr:rowOff>
    </xdr:from>
    <xdr:to>
      <xdr:col>29</xdr:col>
      <xdr:colOff>533399</xdr:colOff>
      <xdr:row>9</xdr:row>
      <xdr:rowOff>66675</xdr:rowOff>
    </xdr:to>
    <xdr:sp macro="" textlink="">
      <xdr:nvSpPr>
        <xdr:cNvPr id="10" name="Dikdörtgen: Köşeleri Yuvarlatılmış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90AD4E-B8B8-4B33-AA4B-A412526DC39E}"/>
            </a:ext>
          </a:extLst>
        </xdr:cNvPr>
        <xdr:cNvSpPr/>
      </xdr:nvSpPr>
      <xdr:spPr bwMode="auto">
        <a:xfrm>
          <a:off x="8381999" y="1533525"/>
          <a:ext cx="2428875" cy="590550"/>
        </a:xfrm>
        <a:custGeom>
          <a:avLst/>
          <a:gdLst>
            <a:gd name="connsiteX0" fmla="*/ 0 w 2428875"/>
            <a:gd name="connsiteY0" fmla="*/ 98427 h 590550"/>
            <a:gd name="connsiteX1" fmla="*/ 98427 w 2428875"/>
            <a:gd name="connsiteY1" fmla="*/ 0 h 590550"/>
            <a:gd name="connsiteX2" fmla="*/ 678752 w 2428875"/>
            <a:gd name="connsiteY2" fmla="*/ 0 h 590550"/>
            <a:gd name="connsiteX3" fmla="*/ 1192117 w 2428875"/>
            <a:gd name="connsiteY3" fmla="*/ 0 h 590550"/>
            <a:gd name="connsiteX4" fmla="*/ 1727802 w 2428875"/>
            <a:gd name="connsiteY4" fmla="*/ 0 h 590550"/>
            <a:gd name="connsiteX5" fmla="*/ 2330448 w 2428875"/>
            <a:gd name="connsiteY5" fmla="*/ 0 h 590550"/>
            <a:gd name="connsiteX6" fmla="*/ 2428875 w 2428875"/>
            <a:gd name="connsiteY6" fmla="*/ 98427 h 590550"/>
            <a:gd name="connsiteX7" fmla="*/ 2428875 w 2428875"/>
            <a:gd name="connsiteY7" fmla="*/ 492123 h 590550"/>
            <a:gd name="connsiteX8" fmla="*/ 2330448 w 2428875"/>
            <a:gd name="connsiteY8" fmla="*/ 590550 h 590550"/>
            <a:gd name="connsiteX9" fmla="*/ 1839403 w 2428875"/>
            <a:gd name="connsiteY9" fmla="*/ 590550 h 590550"/>
            <a:gd name="connsiteX10" fmla="*/ 1303718 w 2428875"/>
            <a:gd name="connsiteY10" fmla="*/ 590550 h 590550"/>
            <a:gd name="connsiteX11" fmla="*/ 745713 w 2428875"/>
            <a:gd name="connsiteY11" fmla="*/ 590550 h 590550"/>
            <a:gd name="connsiteX12" fmla="*/ 98427 w 2428875"/>
            <a:gd name="connsiteY12" fmla="*/ 590550 h 590550"/>
            <a:gd name="connsiteX13" fmla="*/ 0 w 2428875"/>
            <a:gd name="connsiteY13" fmla="*/ 492123 h 590550"/>
            <a:gd name="connsiteX14" fmla="*/ 0 w 2428875"/>
            <a:gd name="connsiteY14" fmla="*/ 98427 h 590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28875" h="590550" fill="none" extrusionOk="0">
              <a:moveTo>
                <a:pt x="0" y="98427"/>
              </a:moveTo>
              <a:cubicBezTo>
                <a:pt x="-13220" y="44032"/>
                <a:pt x="33347" y="-383"/>
                <a:pt x="98427" y="0"/>
              </a:cubicBezTo>
              <a:cubicBezTo>
                <a:pt x="281118" y="-18055"/>
                <a:pt x="525912" y="11266"/>
                <a:pt x="678752" y="0"/>
              </a:cubicBezTo>
              <a:cubicBezTo>
                <a:pt x="831593" y="-11266"/>
                <a:pt x="992362" y="36978"/>
                <a:pt x="1192117" y="0"/>
              </a:cubicBezTo>
              <a:cubicBezTo>
                <a:pt x="1391873" y="-36978"/>
                <a:pt x="1479678" y="24299"/>
                <a:pt x="1727802" y="0"/>
              </a:cubicBezTo>
              <a:cubicBezTo>
                <a:pt x="1975926" y="-24299"/>
                <a:pt x="2033916" y="40964"/>
                <a:pt x="2330448" y="0"/>
              </a:cubicBezTo>
              <a:cubicBezTo>
                <a:pt x="2398897" y="-5622"/>
                <a:pt x="2420115" y="49753"/>
                <a:pt x="2428875" y="98427"/>
              </a:cubicBezTo>
              <a:cubicBezTo>
                <a:pt x="2444441" y="178639"/>
                <a:pt x="2417908" y="368405"/>
                <a:pt x="2428875" y="492123"/>
              </a:cubicBezTo>
              <a:cubicBezTo>
                <a:pt x="2413384" y="546911"/>
                <a:pt x="2383484" y="588958"/>
                <a:pt x="2330448" y="590550"/>
              </a:cubicBezTo>
              <a:cubicBezTo>
                <a:pt x="2192940" y="591434"/>
                <a:pt x="2003778" y="552286"/>
                <a:pt x="1839403" y="590550"/>
              </a:cubicBezTo>
              <a:cubicBezTo>
                <a:pt x="1675028" y="628814"/>
                <a:pt x="1549535" y="586480"/>
                <a:pt x="1303718" y="590550"/>
              </a:cubicBezTo>
              <a:cubicBezTo>
                <a:pt x="1057902" y="594620"/>
                <a:pt x="945870" y="565094"/>
                <a:pt x="745713" y="590550"/>
              </a:cubicBezTo>
              <a:cubicBezTo>
                <a:pt x="545557" y="616006"/>
                <a:pt x="357128" y="527432"/>
                <a:pt x="98427" y="590550"/>
              </a:cubicBezTo>
              <a:cubicBezTo>
                <a:pt x="41899" y="600930"/>
                <a:pt x="-5366" y="547441"/>
                <a:pt x="0" y="492123"/>
              </a:cubicBezTo>
              <a:cubicBezTo>
                <a:pt x="-36421" y="381350"/>
                <a:pt x="36644" y="259775"/>
                <a:pt x="0" y="98427"/>
              </a:cubicBezTo>
              <a:close/>
            </a:path>
            <a:path w="2428875" h="590550" stroke="0" extrusionOk="0">
              <a:moveTo>
                <a:pt x="0" y="98427"/>
              </a:moveTo>
              <a:cubicBezTo>
                <a:pt x="105" y="47162"/>
                <a:pt x="35762" y="7071"/>
                <a:pt x="98427" y="0"/>
              </a:cubicBezTo>
              <a:cubicBezTo>
                <a:pt x="244796" y="-6292"/>
                <a:pt x="415696" y="18170"/>
                <a:pt x="634112" y="0"/>
              </a:cubicBezTo>
              <a:cubicBezTo>
                <a:pt x="852529" y="-18170"/>
                <a:pt x="1007920" y="19613"/>
                <a:pt x="1192117" y="0"/>
              </a:cubicBezTo>
              <a:cubicBezTo>
                <a:pt x="1376315" y="-19613"/>
                <a:pt x="1515211" y="2987"/>
                <a:pt x="1705482" y="0"/>
              </a:cubicBezTo>
              <a:cubicBezTo>
                <a:pt x="1895754" y="-2987"/>
                <a:pt x="2088600" y="11537"/>
                <a:pt x="2330448" y="0"/>
              </a:cubicBezTo>
              <a:cubicBezTo>
                <a:pt x="2385251" y="-7695"/>
                <a:pt x="2423706" y="46200"/>
                <a:pt x="2428875" y="98427"/>
              </a:cubicBezTo>
              <a:cubicBezTo>
                <a:pt x="2466344" y="186497"/>
                <a:pt x="2425960" y="369214"/>
                <a:pt x="2428875" y="492123"/>
              </a:cubicBezTo>
              <a:cubicBezTo>
                <a:pt x="2426031" y="561306"/>
                <a:pt x="2384387" y="584291"/>
                <a:pt x="2330448" y="590550"/>
              </a:cubicBezTo>
              <a:cubicBezTo>
                <a:pt x="2036606" y="611656"/>
                <a:pt x="1873355" y="525992"/>
                <a:pt x="1727802" y="590550"/>
              </a:cubicBezTo>
              <a:cubicBezTo>
                <a:pt x="1582249" y="655108"/>
                <a:pt x="1296610" y="555193"/>
                <a:pt x="1147477" y="590550"/>
              </a:cubicBezTo>
              <a:cubicBezTo>
                <a:pt x="998344" y="625907"/>
                <a:pt x="479986" y="530862"/>
                <a:pt x="98427" y="590550"/>
              </a:cubicBezTo>
              <a:cubicBezTo>
                <a:pt x="51891" y="589773"/>
                <a:pt x="-8088" y="556302"/>
                <a:pt x="0" y="492123"/>
              </a:cubicBezTo>
              <a:cubicBezTo>
                <a:pt x="-13562" y="369674"/>
                <a:pt x="39274" y="284292"/>
                <a:pt x="0" y="98427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8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4-SENARYO BAREMİ</a:t>
          </a:r>
          <a:endParaRPr lang="tr-TR" sz="28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21</xdr:col>
      <xdr:colOff>252669</xdr:colOff>
      <xdr:row>19</xdr:row>
      <xdr:rowOff>133350</xdr:rowOff>
    </xdr:from>
    <xdr:ext cx="3495949" cy="479251"/>
    <xdr:pic>
      <xdr:nvPicPr>
        <xdr:cNvPr id="11" name="Resim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080EEB-1687-4FF9-82E4-1A86FD1EB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5894" y="4219575"/>
          <a:ext cx="3495949" cy="479251"/>
        </a:xfrm>
        <a:prstGeom prst="rect">
          <a:avLst/>
        </a:prstGeom>
      </xdr:spPr>
    </xdr:pic>
    <xdr:clientData/>
  </xdr:oneCellAnchor>
  <xdr:oneCellAnchor>
    <xdr:from>
      <xdr:col>10</xdr:col>
      <xdr:colOff>193321</xdr:colOff>
      <xdr:row>19</xdr:row>
      <xdr:rowOff>133350</xdr:rowOff>
    </xdr:from>
    <xdr:ext cx="3495949" cy="479251"/>
    <xdr:pic>
      <xdr:nvPicPr>
        <xdr:cNvPr id="13" name="Resim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E1547F-6BD4-4C28-A2A1-D7B7D9389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971" y="4219575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133350</xdr:rowOff>
    </xdr:from>
    <xdr:ext cx="3495949" cy="479251"/>
    <xdr:pic>
      <xdr:nvPicPr>
        <xdr:cNvPr id="14" name="Resim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3F77D0-83D6-46C1-9D0F-943B1F6B7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19575"/>
          <a:ext cx="3495949" cy="479251"/>
        </a:xfrm>
        <a:prstGeom prst="rect">
          <a:avLst/>
        </a:prstGeom>
      </xdr:spPr>
    </xdr:pic>
    <xdr:clientData/>
  </xdr:oneCellAnchor>
  <xdr:oneCellAnchor>
    <xdr:from>
      <xdr:col>8</xdr:col>
      <xdr:colOff>133350</xdr:colOff>
      <xdr:row>13</xdr:row>
      <xdr:rowOff>85725</xdr:rowOff>
    </xdr:from>
    <xdr:ext cx="3495949" cy="479251"/>
    <xdr:pic>
      <xdr:nvPicPr>
        <xdr:cNvPr id="18" name="Resim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52845-592C-4079-A508-1B38EEE3B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3124200"/>
          <a:ext cx="3495949" cy="479251"/>
        </a:xfrm>
        <a:prstGeom prst="rect">
          <a:avLst/>
        </a:prstGeom>
      </xdr:spPr>
    </xdr:pic>
    <xdr:clientData/>
  </xdr:oneCellAnchor>
  <xdr:twoCellAnchor>
    <xdr:from>
      <xdr:col>25</xdr:col>
      <xdr:colOff>171450</xdr:colOff>
      <xdr:row>12</xdr:row>
      <xdr:rowOff>257176</xdr:rowOff>
    </xdr:from>
    <xdr:to>
      <xdr:col>28</xdr:col>
      <xdr:colOff>495300</xdr:colOff>
      <xdr:row>15</xdr:row>
      <xdr:rowOff>47625</xdr:rowOff>
    </xdr:to>
    <xdr:sp macro="" textlink="">
      <xdr:nvSpPr>
        <xdr:cNvPr id="12" name="Dikdörtgen: Köşeleri Yuvarlatılmış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95C701-A40A-4CED-B90C-D01184AAC574}"/>
            </a:ext>
          </a:extLst>
        </xdr:cNvPr>
        <xdr:cNvSpPr/>
      </xdr:nvSpPr>
      <xdr:spPr bwMode="auto">
        <a:xfrm>
          <a:off x="8439150" y="2971801"/>
          <a:ext cx="1724025" cy="514349"/>
        </a:xfrm>
        <a:custGeom>
          <a:avLst/>
          <a:gdLst>
            <a:gd name="connsiteX0" fmla="*/ 0 w 1724025"/>
            <a:gd name="connsiteY0" fmla="*/ 85727 h 514349"/>
            <a:gd name="connsiteX1" fmla="*/ 85727 w 1724025"/>
            <a:gd name="connsiteY1" fmla="*/ 0 h 514349"/>
            <a:gd name="connsiteX2" fmla="*/ 572199 w 1724025"/>
            <a:gd name="connsiteY2" fmla="*/ 0 h 514349"/>
            <a:gd name="connsiteX3" fmla="*/ 1120774 w 1724025"/>
            <a:gd name="connsiteY3" fmla="*/ 0 h 514349"/>
            <a:gd name="connsiteX4" fmla="*/ 1638298 w 1724025"/>
            <a:gd name="connsiteY4" fmla="*/ 0 h 514349"/>
            <a:gd name="connsiteX5" fmla="*/ 1724025 w 1724025"/>
            <a:gd name="connsiteY5" fmla="*/ 85727 h 514349"/>
            <a:gd name="connsiteX6" fmla="*/ 1724025 w 1724025"/>
            <a:gd name="connsiteY6" fmla="*/ 428622 h 514349"/>
            <a:gd name="connsiteX7" fmla="*/ 1638298 w 1724025"/>
            <a:gd name="connsiteY7" fmla="*/ 514349 h 514349"/>
            <a:gd name="connsiteX8" fmla="*/ 1167351 w 1724025"/>
            <a:gd name="connsiteY8" fmla="*/ 514349 h 514349"/>
            <a:gd name="connsiteX9" fmla="*/ 649828 w 1724025"/>
            <a:gd name="connsiteY9" fmla="*/ 514349 h 514349"/>
            <a:gd name="connsiteX10" fmla="*/ 85727 w 1724025"/>
            <a:gd name="connsiteY10" fmla="*/ 514349 h 514349"/>
            <a:gd name="connsiteX11" fmla="*/ 0 w 1724025"/>
            <a:gd name="connsiteY11" fmla="*/ 428622 h 514349"/>
            <a:gd name="connsiteX12" fmla="*/ 0 w 1724025"/>
            <a:gd name="connsiteY12" fmla="*/ 85727 h 51434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24025" h="514349" fill="none" extrusionOk="0">
              <a:moveTo>
                <a:pt x="0" y="85727"/>
              </a:moveTo>
              <a:cubicBezTo>
                <a:pt x="-8642" y="33448"/>
                <a:pt x="36971" y="267"/>
                <a:pt x="85727" y="0"/>
              </a:cubicBezTo>
              <a:cubicBezTo>
                <a:pt x="283889" y="-47062"/>
                <a:pt x="410644" y="20519"/>
                <a:pt x="572199" y="0"/>
              </a:cubicBezTo>
              <a:cubicBezTo>
                <a:pt x="733754" y="-20519"/>
                <a:pt x="914071" y="55781"/>
                <a:pt x="1120774" y="0"/>
              </a:cubicBezTo>
              <a:cubicBezTo>
                <a:pt x="1327478" y="-55781"/>
                <a:pt x="1385175" y="43784"/>
                <a:pt x="1638298" y="0"/>
              </a:cubicBezTo>
              <a:cubicBezTo>
                <a:pt x="1690436" y="874"/>
                <a:pt x="1726504" y="33758"/>
                <a:pt x="1724025" y="85727"/>
              </a:cubicBezTo>
              <a:cubicBezTo>
                <a:pt x="1743760" y="182991"/>
                <a:pt x="1711176" y="335142"/>
                <a:pt x="1724025" y="428622"/>
              </a:cubicBezTo>
              <a:cubicBezTo>
                <a:pt x="1729785" y="468588"/>
                <a:pt x="1677992" y="509339"/>
                <a:pt x="1638298" y="514349"/>
              </a:cubicBezTo>
              <a:cubicBezTo>
                <a:pt x="1448662" y="552175"/>
                <a:pt x="1274130" y="488600"/>
                <a:pt x="1167351" y="514349"/>
              </a:cubicBezTo>
              <a:cubicBezTo>
                <a:pt x="1060572" y="540098"/>
                <a:pt x="906703" y="470855"/>
                <a:pt x="649828" y="514349"/>
              </a:cubicBezTo>
              <a:cubicBezTo>
                <a:pt x="392953" y="557843"/>
                <a:pt x="250423" y="487654"/>
                <a:pt x="85727" y="514349"/>
              </a:cubicBezTo>
              <a:cubicBezTo>
                <a:pt x="44739" y="513465"/>
                <a:pt x="-1003" y="472483"/>
                <a:pt x="0" y="428622"/>
              </a:cubicBezTo>
              <a:cubicBezTo>
                <a:pt x="-36883" y="340505"/>
                <a:pt x="8171" y="222690"/>
                <a:pt x="0" y="85727"/>
              </a:cubicBezTo>
              <a:close/>
            </a:path>
            <a:path w="1724025" h="514349" stroke="0" extrusionOk="0">
              <a:moveTo>
                <a:pt x="0" y="85727"/>
              </a:moveTo>
              <a:cubicBezTo>
                <a:pt x="690" y="29040"/>
                <a:pt x="31702" y="2798"/>
                <a:pt x="85727" y="0"/>
              </a:cubicBezTo>
              <a:cubicBezTo>
                <a:pt x="246269" y="-38610"/>
                <a:pt x="386814" y="46741"/>
                <a:pt x="618776" y="0"/>
              </a:cubicBezTo>
              <a:cubicBezTo>
                <a:pt x="850738" y="-46741"/>
                <a:pt x="896337" y="26034"/>
                <a:pt x="1105249" y="0"/>
              </a:cubicBezTo>
              <a:cubicBezTo>
                <a:pt x="1314161" y="-26034"/>
                <a:pt x="1512256" y="11748"/>
                <a:pt x="1638298" y="0"/>
              </a:cubicBezTo>
              <a:cubicBezTo>
                <a:pt x="1683549" y="1434"/>
                <a:pt x="1723261" y="25129"/>
                <a:pt x="1724025" y="85727"/>
              </a:cubicBezTo>
              <a:cubicBezTo>
                <a:pt x="1733301" y="205759"/>
                <a:pt x="1683058" y="271150"/>
                <a:pt x="1724025" y="428622"/>
              </a:cubicBezTo>
              <a:cubicBezTo>
                <a:pt x="1729580" y="464587"/>
                <a:pt x="1688449" y="526757"/>
                <a:pt x="1638298" y="514349"/>
              </a:cubicBezTo>
              <a:cubicBezTo>
                <a:pt x="1408042" y="540508"/>
                <a:pt x="1330817" y="449130"/>
                <a:pt x="1089723" y="514349"/>
              </a:cubicBezTo>
              <a:cubicBezTo>
                <a:pt x="848630" y="579568"/>
                <a:pt x="699825" y="484805"/>
                <a:pt x="587725" y="514349"/>
              </a:cubicBezTo>
              <a:cubicBezTo>
                <a:pt x="475625" y="543893"/>
                <a:pt x="194682" y="460817"/>
                <a:pt x="85727" y="514349"/>
              </a:cubicBezTo>
              <a:cubicBezTo>
                <a:pt x="48488" y="519809"/>
                <a:pt x="-1930" y="486986"/>
                <a:pt x="0" y="428622"/>
              </a:cubicBezTo>
              <a:cubicBezTo>
                <a:pt x="-21841" y="278509"/>
                <a:pt x="35193" y="156853"/>
                <a:pt x="0" y="85727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26</xdr:col>
      <xdr:colOff>19050</xdr:colOff>
      <xdr:row>15</xdr:row>
      <xdr:rowOff>133351</xdr:rowOff>
    </xdr:from>
    <xdr:to>
      <xdr:col>28</xdr:col>
      <xdr:colOff>552450</xdr:colOff>
      <xdr:row>18</xdr:row>
      <xdr:rowOff>133350</xdr:rowOff>
    </xdr:to>
    <xdr:sp macro="" textlink="">
      <xdr:nvSpPr>
        <xdr:cNvPr id="15" name="Dikdörtgen: Köşeleri Yuvarlatılmış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CBCC3D8-DD5B-46EC-9C7E-8FF3048C4D47}"/>
            </a:ext>
          </a:extLst>
        </xdr:cNvPr>
        <xdr:cNvSpPr/>
      </xdr:nvSpPr>
      <xdr:spPr bwMode="auto">
        <a:xfrm>
          <a:off x="8467725" y="3571876"/>
          <a:ext cx="1752600" cy="485774"/>
        </a:xfrm>
        <a:custGeom>
          <a:avLst/>
          <a:gdLst>
            <a:gd name="connsiteX0" fmla="*/ 0 w 1752600"/>
            <a:gd name="connsiteY0" fmla="*/ 80964 h 485774"/>
            <a:gd name="connsiteX1" fmla="*/ 80964 w 1752600"/>
            <a:gd name="connsiteY1" fmla="*/ 0 h 485774"/>
            <a:gd name="connsiteX2" fmla="*/ 611188 w 1752600"/>
            <a:gd name="connsiteY2" fmla="*/ 0 h 485774"/>
            <a:gd name="connsiteX3" fmla="*/ 1157319 w 1752600"/>
            <a:gd name="connsiteY3" fmla="*/ 0 h 485774"/>
            <a:gd name="connsiteX4" fmla="*/ 1671636 w 1752600"/>
            <a:gd name="connsiteY4" fmla="*/ 0 h 485774"/>
            <a:gd name="connsiteX5" fmla="*/ 1752600 w 1752600"/>
            <a:gd name="connsiteY5" fmla="*/ 80964 h 485774"/>
            <a:gd name="connsiteX6" fmla="*/ 1752600 w 1752600"/>
            <a:gd name="connsiteY6" fmla="*/ 404810 h 485774"/>
            <a:gd name="connsiteX7" fmla="*/ 1671636 w 1752600"/>
            <a:gd name="connsiteY7" fmla="*/ 485774 h 485774"/>
            <a:gd name="connsiteX8" fmla="*/ 1173225 w 1752600"/>
            <a:gd name="connsiteY8" fmla="*/ 485774 h 485774"/>
            <a:gd name="connsiteX9" fmla="*/ 690722 w 1752600"/>
            <a:gd name="connsiteY9" fmla="*/ 485774 h 485774"/>
            <a:gd name="connsiteX10" fmla="*/ 80964 w 1752600"/>
            <a:gd name="connsiteY10" fmla="*/ 485774 h 485774"/>
            <a:gd name="connsiteX11" fmla="*/ 0 w 1752600"/>
            <a:gd name="connsiteY11" fmla="*/ 404810 h 485774"/>
            <a:gd name="connsiteX12" fmla="*/ 0 w 1752600"/>
            <a:gd name="connsiteY12" fmla="*/ 80964 h 4857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52600" h="485774" fill="none" extrusionOk="0">
              <a:moveTo>
                <a:pt x="0" y="80964"/>
              </a:moveTo>
              <a:cubicBezTo>
                <a:pt x="-3650" y="23961"/>
                <a:pt x="35334" y="-1073"/>
                <a:pt x="80964" y="0"/>
              </a:cubicBezTo>
              <a:cubicBezTo>
                <a:pt x="318079" y="-55369"/>
                <a:pt x="382657" y="20488"/>
                <a:pt x="611188" y="0"/>
              </a:cubicBezTo>
              <a:cubicBezTo>
                <a:pt x="839719" y="-20488"/>
                <a:pt x="982020" y="43521"/>
                <a:pt x="1157319" y="0"/>
              </a:cubicBezTo>
              <a:cubicBezTo>
                <a:pt x="1332618" y="-43521"/>
                <a:pt x="1528803" y="22472"/>
                <a:pt x="1671636" y="0"/>
              </a:cubicBezTo>
              <a:cubicBezTo>
                <a:pt x="1723645" y="2092"/>
                <a:pt x="1748151" y="35348"/>
                <a:pt x="1752600" y="80964"/>
              </a:cubicBezTo>
              <a:cubicBezTo>
                <a:pt x="1789029" y="157816"/>
                <a:pt x="1742316" y="257053"/>
                <a:pt x="1752600" y="404810"/>
              </a:cubicBezTo>
              <a:cubicBezTo>
                <a:pt x="1747674" y="454494"/>
                <a:pt x="1722751" y="474615"/>
                <a:pt x="1671636" y="485774"/>
              </a:cubicBezTo>
              <a:cubicBezTo>
                <a:pt x="1478796" y="517430"/>
                <a:pt x="1343736" y="445183"/>
                <a:pt x="1173225" y="485774"/>
              </a:cubicBezTo>
              <a:cubicBezTo>
                <a:pt x="1002714" y="526365"/>
                <a:pt x="866784" y="466570"/>
                <a:pt x="690722" y="485774"/>
              </a:cubicBezTo>
              <a:cubicBezTo>
                <a:pt x="514660" y="504978"/>
                <a:pt x="289787" y="455534"/>
                <a:pt x="80964" y="485774"/>
              </a:cubicBezTo>
              <a:cubicBezTo>
                <a:pt x="37153" y="482830"/>
                <a:pt x="-2578" y="461263"/>
                <a:pt x="0" y="404810"/>
              </a:cubicBezTo>
              <a:cubicBezTo>
                <a:pt x="-24114" y="328998"/>
                <a:pt x="13449" y="206852"/>
                <a:pt x="0" y="80964"/>
              </a:cubicBezTo>
              <a:close/>
            </a:path>
            <a:path w="1752600" h="485774" stroke="0" extrusionOk="0">
              <a:moveTo>
                <a:pt x="0" y="80964"/>
              </a:moveTo>
              <a:cubicBezTo>
                <a:pt x="4921" y="37103"/>
                <a:pt x="42946" y="-1327"/>
                <a:pt x="80964" y="0"/>
              </a:cubicBezTo>
              <a:cubicBezTo>
                <a:pt x="319385" y="-34199"/>
                <a:pt x="387851" y="27066"/>
                <a:pt x="579375" y="0"/>
              </a:cubicBezTo>
              <a:cubicBezTo>
                <a:pt x="770899" y="-27066"/>
                <a:pt x="864584" y="18542"/>
                <a:pt x="1141412" y="0"/>
              </a:cubicBezTo>
              <a:cubicBezTo>
                <a:pt x="1418240" y="-18542"/>
                <a:pt x="1432747" y="53788"/>
                <a:pt x="1671636" y="0"/>
              </a:cubicBezTo>
              <a:cubicBezTo>
                <a:pt x="1714123" y="257"/>
                <a:pt x="1743736" y="44300"/>
                <a:pt x="1752600" y="80964"/>
              </a:cubicBezTo>
              <a:cubicBezTo>
                <a:pt x="1767945" y="177004"/>
                <a:pt x="1736694" y="268902"/>
                <a:pt x="1752600" y="404810"/>
              </a:cubicBezTo>
              <a:cubicBezTo>
                <a:pt x="1750967" y="456810"/>
                <a:pt x="1713643" y="483923"/>
                <a:pt x="1671636" y="485774"/>
              </a:cubicBezTo>
              <a:cubicBezTo>
                <a:pt x="1448240" y="488024"/>
                <a:pt x="1362779" y="452842"/>
                <a:pt x="1189132" y="485774"/>
              </a:cubicBezTo>
              <a:cubicBezTo>
                <a:pt x="1015485" y="518706"/>
                <a:pt x="803377" y="432451"/>
                <a:pt x="674815" y="485774"/>
              </a:cubicBezTo>
              <a:cubicBezTo>
                <a:pt x="546253" y="539097"/>
                <a:pt x="355875" y="428676"/>
                <a:pt x="80964" y="485774"/>
              </a:cubicBezTo>
              <a:cubicBezTo>
                <a:pt x="34164" y="483871"/>
                <a:pt x="1100" y="447168"/>
                <a:pt x="0" y="404810"/>
              </a:cubicBezTo>
              <a:cubicBezTo>
                <a:pt x="-3976" y="270809"/>
                <a:pt x="10266" y="177529"/>
                <a:pt x="0" y="80964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150190</xdr:colOff>
      <xdr:row>6</xdr:row>
      <xdr:rowOff>277253</xdr:rowOff>
    </xdr:from>
    <xdr:to>
      <xdr:col>8</xdr:col>
      <xdr:colOff>278781</xdr:colOff>
      <xdr:row>8</xdr:row>
      <xdr:rowOff>34847</xdr:rowOff>
    </xdr:to>
    <xdr:sp macro="" textlink="">
      <xdr:nvSpPr>
        <xdr:cNvPr id="3" name="Dikdörtgen: Köşeleri Yuvarlatılmış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 bwMode="auto">
        <a:xfrm>
          <a:off x="8234824" y="2391338"/>
          <a:ext cx="1940664" cy="524241"/>
        </a:xfrm>
        <a:custGeom>
          <a:avLst/>
          <a:gdLst>
            <a:gd name="connsiteX0" fmla="*/ 0 w 1940664"/>
            <a:gd name="connsiteY0" fmla="*/ 87375 h 524241"/>
            <a:gd name="connsiteX1" fmla="*/ 87375 w 1940664"/>
            <a:gd name="connsiteY1" fmla="*/ 0 h 524241"/>
            <a:gd name="connsiteX2" fmla="*/ 711331 w 1940664"/>
            <a:gd name="connsiteY2" fmla="*/ 0 h 524241"/>
            <a:gd name="connsiteX3" fmla="*/ 1246992 w 1940664"/>
            <a:gd name="connsiteY3" fmla="*/ 0 h 524241"/>
            <a:gd name="connsiteX4" fmla="*/ 1853289 w 1940664"/>
            <a:gd name="connsiteY4" fmla="*/ 0 h 524241"/>
            <a:gd name="connsiteX5" fmla="*/ 1940664 w 1940664"/>
            <a:gd name="connsiteY5" fmla="*/ 87375 h 524241"/>
            <a:gd name="connsiteX6" fmla="*/ 1940664 w 1940664"/>
            <a:gd name="connsiteY6" fmla="*/ 436866 h 524241"/>
            <a:gd name="connsiteX7" fmla="*/ 1853289 w 1940664"/>
            <a:gd name="connsiteY7" fmla="*/ 524241 h 524241"/>
            <a:gd name="connsiteX8" fmla="*/ 1264651 w 1940664"/>
            <a:gd name="connsiteY8" fmla="*/ 524241 h 524241"/>
            <a:gd name="connsiteX9" fmla="*/ 640695 w 1940664"/>
            <a:gd name="connsiteY9" fmla="*/ 524241 h 524241"/>
            <a:gd name="connsiteX10" fmla="*/ 87375 w 1940664"/>
            <a:gd name="connsiteY10" fmla="*/ 524241 h 524241"/>
            <a:gd name="connsiteX11" fmla="*/ 0 w 1940664"/>
            <a:gd name="connsiteY11" fmla="*/ 436866 h 524241"/>
            <a:gd name="connsiteX12" fmla="*/ 0 w 1940664"/>
            <a:gd name="connsiteY12" fmla="*/ 87375 h 5242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40664" h="524241" fill="none" extrusionOk="0">
              <a:moveTo>
                <a:pt x="0" y="87375"/>
              </a:moveTo>
              <a:cubicBezTo>
                <a:pt x="2220" y="38589"/>
                <a:pt x="33389" y="-7951"/>
                <a:pt x="87375" y="0"/>
              </a:cubicBezTo>
              <a:cubicBezTo>
                <a:pt x="385038" y="-70075"/>
                <a:pt x="441063" y="73958"/>
                <a:pt x="711331" y="0"/>
              </a:cubicBezTo>
              <a:cubicBezTo>
                <a:pt x="981599" y="-73958"/>
                <a:pt x="1107244" y="40619"/>
                <a:pt x="1246992" y="0"/>
              </a:cubicBezTo>
              <a:cubicBezTo>
                <a:pt x="1386740" y="-40619"/>
                <a:pt x="1656859" y="41305"/>
                <a:pt x="1853289" y="0"/>
              </a:cubicBezTo>
              <a:cubicBezTo>
                <a:pt x="1902945" y="-11947"/>
                <a:pt x="1942156" y="26105"/>
                <a:pt x="1940664" y="87375"/>
              </a:cubicBezTo>
              <a:cubicBezTo>
                <a:pt x="1961353" y="224384"/>
                <a:pt x="1933261" y="339994"/>
                <a:pt x="1940664" y="436866"/>
              </a:cubicBezTo>
              <a:cubicBezTo>
                <a:pt x="1929762" y="476973"/>
                <a:pt x="1906069" y="519474"/>
                <a:pt x="1853289" y="524241"/>
              </a:cubicBezTo>
              <a:cubicBezTo>
                <a:pt x="1583868" y="529680"/>
                <a:pt x="1549044" y="478820"/>
                <a:pt x="1264651" y="524241"/>
              </a:cubicBezTo>
              <a:cubicBezTo>
                <a:pt x="980258" y="569662"/>
                <a:pt x="806080" y="460790"/>
                <a:pt x="640695" y="524241"/>
              </a:cubicBezTo>
              <a:cubicBezTo>
                <a:pt x="475310" y="587692"/>
                <a:pt x="309220" y="475744"/>
                <a:pt x="87375" y="524241"/>
              </a:cubicBezTo>
              <a:cubicBezTo>
                <a:pt x="45163" y="512163"/>
                <a:pt x="-1219" y="485750"/>
                <a:pt x="0" y="436866"/>
              </a:cubicBezTo>
              <a:cubicBezTo>
                <a:pt x="-2674" y="355935"/>
                <a:pt x="41670" y="168235"/>
                <a:pt x="0" y="87375"/>
              </a:cubicBezTo>
              <a:close/>
            </a:path>
            <a:path w="1940664" h="524241" stroke="0" extrusionOk="0">
              <a:moveTo>
                <a:pt x="0" y="87375"/>
              </a:moveTo>
              <a:cubicBezTo>
                <a:pt x="2770" y="41121"/>
                <a:pt x="47686" y="-7325"/>
                <a:pt x="87375" y="0"/>
              </a:cubicBezTo>
              <a:cubicBezTo>
                <a:pt x="378414" y="-68189"/>
                <a:pt x="432850" y="56722"/>
                <a:pt x="693672" y="0"/>
              </a:cubicBezTo>
              <a:cubicBezTo>
                <a:pt x="954494" y="-56722"/>
                <a:pt x="1129210" y="10990"/>
                <a:pt x="1282310" y="0"/>
              </a:cubicBezTo>
              <a:cubicBezTo>
                <a:pt x="1435410" y="-10990"/>
                <a:pt x="1697361" y="44011"/>
                <a:pt x="1853289" y="0"/>
              </a:cubicBezTo>
              <a:cubicBezTo>
                <a:pt x="1908622" y="-5678"/>
                <a:pt x="1931341" y="48383"/>
                <a:pt x="1940664" y="87375"/>
              </a:cubicBezTo>
              <a:cubicBezTo>
                <a:pt x="1980760" y="229122"/>
                <a:pt x="1902002" y="351828"/>
                <a:pt x="1940664" y="436866"/>
              </a:cubicBezTo>
              <a:cubicBezTo>
                <a:pt x="1948281" y="473396"/>
                <a:pt x="1894668" y="536946"/>
                <a:pt x="1853289" y="524241"/>
              </a:cubicBezTo>
              <a:cubicBezTo>
                <a:pt x="1595352" y="558392"/>
                <a:pt x="1405183" y="514371"/>
                <a:pt x="1282310" y="524241"/>
              </a:cubicBezTo>
              <a:cubicBezTo>
                <a:pt x="1159437" y="534111"/>
                <a:pt x="870700" y="476486"/>
                <a:pt x="711331" y="524241"/>
              </a:cubicBezTo>
              <a:cubicBezTo>
                <a:pt x="551962" y="571996"/>
                <a:pt x="260679" y="510278"/>
                <a:pt x="87375" y="524241"/>
              </a:cubicBezTo>
              <a:cubicBezTo>
                <a:pt x="30677" y="522560"/>
                <a:pt x="3898" y="491268"/>
                <a:pt x="0" y="436866"/>
              </a:cubicBezTo>
              <a:cubicBezTo>
                <a:pt x="-27146" y="333066"/>
                <a:pt x="22852" y="215586"/>
                <a:pt x="0" y="87375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1171043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Burbank Big Condensed" pitchFamily="2" charset="-94"/>
            </a:rPr>
            <a:t>4-SENARYO</a:t>
          </a:r>
          <a:r>
            <a:rPr lang="tr-TR" sz="2000" b="1" baseline="0">
              <a:solidFill>
                <a:schemeClr val="bg1"/>
              </a:solidFill>
              <a:effectLst/>
              <a:latin typeface="Burbank Big Condensed" pitchFamily="2" charset="-94"/>
            </a:rPr>
            <a:t> BAREMİ</a:t>
          </a:r>
          <a:endParaRPr lang="tr-TR" sz="2000" b="1">
            <a:solidFill>
              <a:schemeClr val="bg1"/>
            </a:solidFill>
            <a:effectLst/>
            <a:latin typeface="Burbank Big Condensed" pitchFamily="2" charset="-94"/>
          </a:endParaRPr>
        </a:p>
      </xdr:txBody>
    </xdr:sp>
    <xdr:clientData/>
  </xdr:twoCellAnchor>
  <xdr:oneCellAnchor>
    <xdr:from>
      <xdr:col>5</xdr:col>
      <xdr:colOff>492491</xdr:colOff>
      <xdr:row>0</xdr:row>
      <xdr:rowOff>230656</xdr:rowOff>
    </xdr:from>
    <xdr:ext cx="1353141" cy="1293555"/>
    <xdr:pic>
      <xdr:nvPicPr>
        <xdr:cNvPr id="4" name="Resi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7125" y="230656"/>
          <a:ext cx="1353141" cy="1293555"/>
        </a:xfrm>
        <a:prstGeom prst="rect">
          <a:avLst/>
        </a:prstGeom>
      </xdr:spPr>
    </xdr:pic>
    <xdr:clientData/>
  </xdr:oneCellAnchor>
  <xdr:twoCellAnchor>
    <xdr:from>
      <xdr:col>5</xdr:col>
      <xdr:colOff>127456</xdr:colOff>
      <xdr:row>4</xdr:row>
      <xdr:rowOff>302012</xdr:rowOff>
    </xdr:from>
    <xdr:to>
      <xdr:col>8</xdr:col>
      <xdr:colOff>302013</xdr:colOff>
      <xdr:row>6</xdr:row>
      <xdr:rowOff>81311</xdr:rowOff>
    </xdr:to>
    <xdr:sp macro="" textlink="">
      <xdr:nvSpPr>
        <xdr:cNvPr id="5" name="Dikdörtgen: Köşeleri Yuvarlatılmış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 bwMode="auto">
        <a:xfrm>
          <a:off x="8212090" y="1649451"/>
          <a:ext cx="1986630" cy="545945"/>
        </a:xfrm>
        <a:custGeom>
          <a:avLst/>
          <a:gdLst>
            <a:gd name="connsiteX0" fmla="*/ 0 w 1986630"/>
            <a:gd name="connsiteY0" fmla="*/ 90993 h 545945"/>
            <a:gd name="connsiteX1" fmla="*/ 90993 w 1986630"/>
            <a:gd name="connsiteY1" fmla="*/ 0 h 545945"/>
            <a:gd name="connsiteX2" fmla="*/ 560200 w 1986630"/>
            <a:gd name="connsiteY2" fmla="*/ 0 h 545945"/>
            <a:gd name="connsiteX3" fmla="*/ 1029408 w 1986630"/>
            <a:gd name="connsiteY3" fmla="*/ 0 h 545945"/>
            <a:gd name="connsiteX4" fmla="*/ 1498615 w 1986630"/>
            <a:gd name="connsiteY4" fmla="*/ 0 h 545945"/>
            <a:gd name="connsiteX5" fmla="*/ 1895637 w 1986630"/>
            <a:gd name="connsiteY5" fmla="*/ 0 h 545945"/>
            <a:gd name="connsiteX6" fmla="*/ 1986630 w 1986630"/>
            <a:gd name="connsiteY6" fmla="*/ 90993 h 545945"/>
            <a:gd name="connsiteX7" fmla="*/ 1986630 w 1986630"/>
            <a:gd name="connsiteY7" fmla="*/ 454952 h 545945"/>
            <a:gd name="connsiteX8" fmla="*/ 1895637 w 1986630"/>
            <a:gd name="connsiteY8" fmla="*/ 545945 h 545945"/>
            <a:gd name="connsiteX9" fmla="*/ 1462522 w 1986630"/>
            <a:gd name="connsiteY9" fmla="*/ 545945 h 545945"/>
            <a:gd name="connsiteX10" fmla="*/ 1011361 w 1986630"/>
            <a:gd name="connsiteY10" fmla="*/ 545945 h 545945"/>
            <a:gd name="connsiteX11" fmla="*/ 542154 w 1986630"/>
            <a:gd name="connsiteY11" fmla="*/ 545945 h 545945"/>
            <a:gd name="connsiteX12" fmla="*/ 90993 w 1986630"/>
            <a:gd name="connsiteY12" fmla="*/ 545945 h 545945"/>
            <a:gd name="connsiteX13" fmla="*/ 0 w 1986630"/>
            <a:gd name="connsiteY13" fmla="*/ 454952 h 545945"/>
            <a:gd name="connsiteX14" fmla="*/ 0 w 1986630"/>
            <a:gd name="connsiteY14" fmla="*/ 90993 h 5459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86630" h="545945" fill="none" extrusionOk="0">
              <a:moveTo>
                <a:pt x="0" y="90993"/>
              </a:moveTo>
              <a:cubicBezTo>
                <a:pt x="2953" y="43111"/>
                <a:pt x="45326" y="-5159"/>
                <a:pt x="90993" y="0"/>
              </a:cubicBezTo>
              <a:cubicBezTo>
                <a:pt x="195984" y="-44692"/>
                <a:pt x="334674" y="4906"/>
                <a:pt x="560200" y="0"/>
              </a:cubicBezTo>
              <a:cubicBezTo>
                <a:pt x="785726" y="-4906"/>
                <a:pt x="882990" y="53038"/>
                <a:pt x="1029408" y="0"/>
              </a:cubicBezTo>
              <a:cubicBezTo>
                <a:pt x="1175826" y="-53038"/>
                <a:pt x="1370416" y="52223"/>
                <a:pt x="1498615" y="0"/>
              </a:cubicBezTo>
              <a:cubicBezTo>
                <a:pt x="1626814" y="-52223"/>
                <a:pt x="1753050" y="22390"/>
                <a:pt x="1895637" y="0"/>
              </a:cubicBezTo>
              <a:cubicBezTo>
                <a:pt x="1952527" y="6507"/>
                <a:pt x="1984657" y="40575"/>
                <a:pt x="1986630" y="90993"/>
              </a:cubicBezTo>
              <a:cubicBezTo>
                <a:pt x="2014164" y="185171"/>
                <a:pt x="1949710" y="308275"/>
                <a:pt x="1986630" y="454952"/>
              </a:cubicBezTo>
              <a:cubicBezTo>
                <a:pt x="1982347" y="504079"/>
                <a:pt x="1951090" y="542403"/>
                <a:pt x="1895637" y="545945"/>
              </a:cubicBezTo>
              <a:cubicBezTo>
                <a:pt x="1714562" y="553883"/>
                <a:pt x="1551389" y="538285"/>
                <a:pt x="1462522" y="545945"/>
              </a:cubicBezTo>
              <a:cubicBezTo>
                <a:pt x="1373656" y="553605"/>
                <a:pt x="1220542" y="531666"/>
                <a:pt x="1011361" y="545945"/>
              </a:cubicBezTo>
              <a:cubicBezTo>
                <a:pt x="802180" y="560224"/>
                <a:pt x="714043" y="523793"/>
                <a:pt x="542154" y="545945"/>
              </a:cubicBezTo>
              <a:cubicBezTo>
                <a:pt x="370265" y="568097"/>
                <a:pt x="315987" y="536087"/>
                <a:pt x="90993" y="545945"/>
              </a:cubicBezTo>
              <a:cubicBezTo>
                <a:pt x="35589" y="556360"/>
                <a:pt x="12267" y="508506"/>
                <a:pt x="0" y="454952"/>
              </a:cubicBezTo>
              <a:cubicBezTo>
                <a:pt x="-27749" y="299744"/>
                <a:pt x="27086" y="247193"/>
                <a:pt x="0" y="90993"/>
              </a:cubicBezTo>
              <a:close/>
            </a:path>
            <a:path w="1986630" h="545945" stroke="0" extrusionOk="0">
              <a:moveTo>
                <a:pt x="0" y="90993"/>
              </a:moveTo>
              <a:cubicBezTo>
                <a:pt x="558" y="43220"/>
                <a:pt x="43719" y="8577"/>
                <a:pt x="90993" y="0"/>
              </a:cubicBezTo>
              <a:cubicBezTo>
                <a:pt x="194752" y="-46048"/>
                <a:pt x="329480" y="36244"/>
                <a:pt x="524108" y="0"/>
              </a:cubicBezTo>
              <a:cubicBezTo>
                <a:pt x="718737" y="-36244"/>
                <a:pt x="788328" y="43122"/>
                <a:pt x="921129" y="0"/>
              </a:cubicBezTo>
              <a:cubicBezTo>
                <a:pt x="1053930" y="-43122"/>
                <a:pt x="1226390" y="15925"/>
                <a:pt x="1336197" y="0"/>
              </a:cubicBezTo>
              <a:cubicBezTo>
                <a:pt x="1446004" y="-15925"/>
                <a:pt x="1650456" y="23339"/>
                <a:pt x="1895637" y="0"/>
              </a:cubicBezTo>
              <a:cubicBezTo>
                <a:pt x="1948352" y="6971"/>
                <a:pt x="1984039" y="35564"/>
                <a:pt x="1986630" y="90993"/>
              </a:cubicBezTo>
              <a:cubicBezTo>
                <a:pt x="2019201" y="189536"/>
                <a:pt x="1949140" y="300601"/>
                <a:pt x="1986630" y="454952"/>
              </a:cubicBezTo>
              <a:cubicBezTo>
                <a:pt x="1979102" y="500590"/>
                <a:pt x="1940376" y="537824"/>
                <a:pt x="1895637" y="545945"/>
              </a:cubicBezTo>
              <a:cubicBezTo>
                <a:pt x="1728422" y="572960"/>
                <a:pt x="1588812" y="515509"/>
                <a:pt x="1444476" y="545945"/>
              </a:cubicBezTo>
              <a:cubicBezTo>
                <a:pt x="1300140" y="576381"/>
                <a:pt x="1191180" y="542517"/>
                <a:pt x="1029408" y="545945"/>
              </a:cubicBezTo>
              <a:cubicBezTo>
                <a:pt x="867636" y="549373"/>
                <a:pt x="715267" y="515021"/>
                <a:pt x="632386" y="545945"/>
              </a:cubicBezTo>
              <a:cubicBezTo>
                <a:pt x="549505" y="576869"/>
                <a:pt x="343306" y="541071"/>
                <a:pt x="90993" y="545945"/>
              </a:cubicBezTo>
              <a:cubicBezTo>
                <a:pt x="45058" y="543487"/>
                <a:pt x="3720" y="507233"/>
                <a:pt x="0" y="454952"/>
              </a:cubicBezTo>
              <a:cubicBezTo>
                <a:pt x="-16358" y="347199"/>
                <a:pt x="82" y="201988"/>
                <a:pt x="0" y="90993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</a:rPr>
            <a:t>ANASAYFA</a:t>
          </a:r>
        </a:p>
      </xdr:txBody>
    </xdr:sp>
    <xdr:clientData/>
  </xdr:twoCellAnchor>
  <xdr:twoCellAnchor>
    <xdr:from>
      <xdr:col>5</xdr:col>
      <xdr:colOff>127774</xdr:colOff>
      <xdr:row>8</xdr:row>
      <xdr:rowOff>151005</xdr:rowOff>
    </xdr:from>
    <xdr:to>
      <xdr:col>9</xdr:col>
      <xdr:colOff>545945</xdr:colOff>
      <xdr:row>10</xdr:row>
      <xdr:rowOff>46463</xdr:rowOff>
    </xdr:to>
    <xdr:sp macro="" textlink="">
      <xdr:nvSpPr>
        <xdr:cNvPr id="8" name="Dikdörtgen: Köşeleri Yuvarlatılmış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C1FF24-B350-472A-8A4C-EE19BD8C7C7B}"/>
            </a:ext>
          </a:extLst>
        </xdr:cNvPr>
        <xdr:cNvSpPr/>
      </xdr:nvSpPr>
      <xdr:spPr bwMode="auto">
        <a:xfrm>
          <a:off x="8212408" y="3031737"/>
          <a:ext cx="2834269" cy="662104"/>
        </a:xfrm>
        <a:custGeom>
          <a:avLst/>
          <a:gdLst>
            <a:gd name="connsiteX0" fmla="*/ 0 w 2834269"/>
            <a:gd name="connsiteY0" fmla="*/ 110353 h 662104"/>
            <a:gd name="connsiteX1" fmla="*/ 110353 w 2834269"/>
            <a:gd name="connsiteY1" fmla="*/ 0 h 662104"/>
            <a:gd name="connsiteX2" fmla="*/ 606930 w 2834269"/>
            <a:gd name="connsiteY2" fmla="*/ 0 h 662104"/>
            <a:gd name="connsiteX3" fmla="*/ 1077371 w 2834269"/>
            <a:gd name="connsiteY3" fmla="*/ 0 h 662104"/>
            <a:gd name="connsiteX4" fmla="*/ 1600084 w 2834269"/>
            <a:gd name="connsiteY4" fmla="*/ 0 h 662104"/>
            <a:gd name="connsiteX5" fmla="*/ 2096661 w 2834269"/>
            <a:gd name="connsiteY5" fmla="*/ 0 h 662104"/>
            <a:gd name="connsiteX6" fmla="*/ 2723916 w 2834269"/>
            <a:gd name="connsiteY6" fmla="*/ 0 h 662104"/>
            <a:gd name="connsiteX7" fmla="*/ 2834269 w 2834269"/>
            <a:gd name="connsiteY7" fmla="*/ 110353 h 662104"/>
            <a:gd name="connsiteX8" fmla="*/ 2834269 w 2834269"/>
            <a:gd name="connsiteY8" fmla="*/ 551751 h 662104"/>
            <a:gd name="connsiteX9" fmla="*/ 2723916 w 2834269"/>
            <a:gd name="connsiteY9" fmla="*/ 662104 h 662104"/>
            <a:gd name="connsiteX10" fmla="*/ 2201203 w 2834269"/>
            <a:gd name="connsiteY10" fmla="*/ 662104 h 662104"/>
            <a:gd name="connsiteX11" fmla="*/ 1652355 w 2834269"/>
            <a:gd name="connsiteY11" fmla="*/ 662104 h 662104"/>
            <a:gd name="connsiteX12" fmla="*/ 1181914 w 2834269"/>
            <a:gd name="connsiteY12" fmla="*/ 662104 h 662104"/>
            <a:gd name="connsiteX13" fmla="*/ 633066 w 2834269"/>
            <a:gd name="connsiteY13" fmla="*/ 662104 h 662104"/>
            <a:gd name="connsiteX14" fmla="*/ 110353 w 2834269"/>
            <a:gd name="connsiteY14" fmla="*/ 662104 h 662104"/>
            <a:gd name="connsiteX15" fmla="*/ 0 w 2834269"/>
            <a:gd name="connsiteY15" fmla="*/ 551751 h 662104"/>
            <a:gd name="connsiteX16" fmla="*/ 0 w 2834269"/>
            <a:gd name="connsiteY16" fmla="*/ 110353 h 66210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834269" h="662104" fill="none" extrusionOk="0">
              <a:moveTo>
                <a:pt x="0" y="110353"/>
              </a:moveTo>
              <a:cubicBezTo>
                <a:pt x="8234" y="50110"/>
                <a:pt x="45593" y="-1890"/>
                <a:pt x="110353" y="0"/>
              </a:cubicBezTo>
              <a:cubicBezTo>
                <a:pt x="349626" y="-11545"/>
                <a:pt x="478507" y="36849"/>
                <a:pt x="606930" y="0"/>
              </a:cubicBezTo>
              <a:cubicBezTo>
                <a:pt x="735353" y="-36849"/>
                <a:pt x="957263" y="6552"/>
                <a:pt x="1077371" y="0"/>
              </a:cubicBezTo>
              <a:cubicBezTo>
                <a:pt x="1197479" y="-6552"/>
                <a:pt x="1401058" y="8963"/>
                <a:pt x="1600084" y="0"/>
              </a:cubicBezTo>
              <a:cubicBezTo>
                <a:pt x="1799110" y="-8963"/>
                <a:pt x="1939921" y="4107"/>
                <a:pt x="2096661" y="0"/>
              </a:cubicBezTo>
              <a:cubicBezTo>
                <a:pt x="2253401" y="-4107"/>
                <a:pt x="2505617" y="3232"/>
                <a:pt x="2723916" y="0"/>
              </a:cubicBezTo>
              <a:cubicBezTo>
                <a:pt x="2782057" y="323"/>
                <a:pt x="2840265" y="48024"/>
                <a:pt x="2834269" y="110353"/>
              </a:cubicBezTo>
              <a:cubicBezTo>
                <a:pt x="2880874" y="279049"/>
                <a:pt x="2826129" y="453187"/>
                <a:pt x="2834269" y="551751"/>
              </a:cubicBezTo>
              <a:cubicBezTo>
                <a:pt x="2836503" y="615836"/>
                <a:pt x="2793207" y="647625"/>
                <a:pt x="2723916" y="662104"/>
              </a:cubicBezTo>
              <a:cubicBezTo>
                <a:pt x="2569556" y="721748"/>
                <a:pt x="2416664" y="618950"/>
                <a:pt x="2201203" y="662104"/>
              </a:cubicBezTo>
              <a:cubicBezTo>
                <a:pt x="1985742" y="705258"/>
                <a:pt x="1881467" y="606564"/>
                <a:pt x="1652355" y="662104"/>
              </a:cubicBezTo>
              <a:cubicBezTo>
                <a:pt x="1423243" y="717644"/>
                <a:pt x="1277949" y="607638"/>
                <a:pt x="1181914" y="662104"/>
              </a:cubicBezTo>
              <a:cubicBezTo>
                <a:pt x="1085879" y="716570"/>
                <a:pt x="862453" y="612277"/>
                <a:pt x="633066" y="662104"/>
              </a:cubicBezTo>
              <a:cubicBezTo>
                <a:pt x="403679" y="711931"/>
                <a:pt x="348653" y="661283"/>
                <a:pt x="110353" y="662104"/>
              </a:cubicBezTo>
              <a:cubicBezTo>
                <a:pt x="32689" y="660685"/>
                <a:pt x="-3185" y="618028"/>
                <a:pt x="0" y="551751"/>
              </a:cubicBezTo>
              <a:cubicBezTo>
                <a:pt x="-13036" y="350517"/>
                <a:pt x="20096" y="282552"/>
                <a:pt x="0" y="110353"/>
              </a:cubicBezTo>
              <a:close/>
            </a:path>
            <a:path w="2834269" h="662104" stroke="0" extrusionOk="0">
              <a:moveTo>
                <a:pt x="0" y="110353"/>
              </a:moveTo>
              <a:cubicBezTo>
                <a:pt x="-2044" y="55009"/>
                <a:pt x="48653" y="1261"/>
                <a:pt x="110353" y="0"/>
              </a:cubicBezTo>
              <a:cubicBezTo>
                <a:pt x="228353" y="-52589"/>
                <a:pt x="434716" y="64072"/>
                <a:pt x="659201" y="0"/>
              </a:cubicBezTo>
              <a:cubicBezTo>
                <a:pt x="883686" y="-64072"/>
                <a:pt x="989883" y="45311"/>
                <a:pt x="1129643" y="0"/>
              </a:cubicBezTo>
              <a:cubicBezTo>
                <a:pt x="1269403" y="-45311"/>
                <a:pt x="1502308" y="38477"/>
                <a:pt x="1626220" y="0"/>
              </a:cubicBezTo>
              <a:cubicBezTo>
                <a:pt x="1750132" y="-38477"/>
                <a:pt x="1888459" y="15936"/>
                <a:pt x="2122797" y="0"/>
              </a:cubicBezTo>
              <a:cubicBezTo>
                <a:pt x="2357135" y="-15936"/>
                <a:pt x="2575510" y="56017"/>
                <a:pt x="2723916" y="0"/>
              </a:cubicBezTo>
              <a:cubicBezTo>
                <a:pt x="2771787" y="12461"/>
                <a:pt x="2832625" y="43216"/>
                <a:pt x="2834269" y="110353"/>
              </a:cubicBezTo>
              <a:cubicBezTo>
                <a:pt x="2836763" y="198861"/>
                <a:pt x="2810943" y="395395"/>
                <a:pt x="2834269" y="551751"/>
              </a:cubicBezTo>
              <a:cubicBezTo>
                <a:pt x="2833723" y="599752"/>
                <a:pt x="2790300" y="659099"/>
                <a:pt x="2723916" y="662104"/>
              </a:cubicBezTo>
              <a:cubicBezTo>
                <a:pt x="2549468" y="724246"/>
                <a:pt x="2306666" y="624327"/>
                <a:pt x="2201203" y="662104"/>
              </a:cubicBezTo>
              <a:cubicBezTo>
                <a:pt x="2095740" y="699881"/>
                <a:pt x="1952615" y="655720"/>
                <a:pt x="1704626" y="662104"/>
              </a:cubicBezTo>
              <a:cubicBezTo>
                <a:pt x="1456637" y="668488"/>
                <a:pt x="1415985" y="617173"/>
                <a:pt x="1208049" y="662104"/>
              </a:cubicBezTo>
              <a:cubicBezTo>
                <a:pt x="1000113" y="707035"/>
                <a:pt x="811007" y="640898"/>
                <a:pt x="685337" y="662104"/>
              </a:cubicBezTo>
              <a:cubicBezTo>
                <a:pt x="559667" y="683310"/>
                <a:pt x="299642" y="634178"/>
                <a:pt x="110353" y="662104"/>
              </a:cubicBezTo>
              <a:cubicBezTo>
                <a:pt x="52015" y="660029"/>
                <a:pt x="-15955" y="611498"/>
                <a:pt x="0" y="551751"/>
              </a:cubicBezTo>
              <a:cubicBezTo>
                <a:pt x="-8648" y="404348"/>
                <a:pt x="21657" y="206389"/>
                <a:pt x="0" y="110353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6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</a:rPr>
            <a:t>5-SENARYO</a:t>
          </a:r>
          <a:r>
            <a:rPr lang="tr-TR" sz="3600" b="1" baseline="0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</a:rPr>
            <a:t> GİR</a:t>
          </a:r>
          <a:endParaRPr lang="tr-TR" sz="3600" b="1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2</xdr:col>
      <xdr:colOff>1890703</xdr:colOff>
      <xdr:row>45</xdr:row>
      <xdr:rowOff>151005</xdr:rowOff>
    </xdr:from>
    <xdr:ext cx="3495949" cy="479251"/>
    <xdr:pic>
      <xdr:nvPicPr>
        <xdr:cNvPr id="9" name="Resim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C58F73-F245-40E3-A5EB-8C92DFD2E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6923" y="13021371"/>
          <a:ext cx="3495949" cy="479251"/>
        </a:xfrm>
        <a:prstGeom prst="rect">
          <a:avLst/>
        </a:prstGeom>
      </xdr:spPr>
    </xdr:pic>
    <xdr:clientData/>
  </xdr:oneCellAnchor>
  <xdr:oneCellAnchor>
    <xdr:from>
      <xdr:col>5</xdr:col>
      <xdr:colOff>77099</xdr:colOff>
      <xdr:row>14</xdr:row>
      <xdr:rowOff>104542</xdr:rowOff>
    </xdr:from>
    <xdr:ext cx="3495949" cy="479251"/>
    <xdr:pic>
      <xdr:nvPicPr>
        <xdr:cNvPr id="10" name="Resim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C853A8-1200-4C2C-932E-D6DA5DAB9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1733" y="5285213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151005</xdr:rowOff>
    </xdr:from>
    <xdr:ext cx="3495949" cy="479251"/>
    <xdr:pic>
      <xdr:nvPicPr>
        <xdr:cNvPr id="11" name="Resim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F162DC-0C11-4E98-9106-8C70E0698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21371"/>
          <a:ext cx="3495949" cy="479251"/>
        </a:xfrm>
        <a:prstGeom prst="rect">
          <a:avLst/>
        </a:prstGeom>
      </xdr:spPr>
    </xdr:pic>
    <xdr:clientData/>
  </xdr:oneCellAnchor>
  <xdr:twoCellAnchor>
    <xdr:from>
      <xdr:col>5</xdr:col>
      <xdr:colOff>143154</xdr:colOff>
      <xdr:row>10</xdr:row>
      <xdr:rowOff>216883</xdr:rowOff>
    </xdr:from>
    <xdr:to>
      <xdr:col>8</xdr:col>
      <xdr:colOff>313628</xdr:colOff>
      <xdr:row>11</xdr:row>
      <xdr:rowOff>373104</xdr:rowOff>
    </xdr:to>
    <xdr:sp macro="" textlink="">
      <xdr:nvSpPr>
        <xdr:cNvPr id="12" name="Dikdörtgen: Köşeleri Yuvarlatılmış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3CD62F-E2A2-4865-AEB8-3598E46C67EC}"/>
            </a:ext>
          </a:extLst>
        </xdr:cNvPr>
        <xdr:cNvSpPr/>
      </xdr:nvSpPr>
      <xdr:spPr bwMode="auto">
        <a:xfrm>
          <a:off x="8227788" y="3864261"/>
          <a:ext cx="1982547" cy="539544"/>
        </a:xfrm>
        <a:custGeom>
          <a:avLst/>
          <a:gdLst>
            <a:gd name="connsiteX0" fmla="*/ 0 w 1982547"/>
            <a:gd name="connsiteY0" fmla="*/ 89926 h 539544"/>
            <a:gd name="connsiteX1" fmla="*/ 89926 w 1982547"/>
            <a:gd name="connsiteY1" fmla="*/ 0 h 539544"/>
            <a:gd name="connsiteX2" fmla="*/ 576654 w 1982547"/>
            <a:gd name="connsiteY2" fmla="*/ 0 h 539544"/>
            <a:gd name="connsiteX3" fmla="*/ 1063381 w 1982547"/>
            <a:gd name="connsiteY3" fmla="*/ 0 h 539544"/>
            <a:gd name="connsiteX4" fmla="*/ 1478001 w 1982547"/>
            <a:gd name="connsiteY4" fmla="*/ 0 h 539544"/>
            <a:gd name="connsiteX5" fmla="*/ 1892621 w 1982547"/>
            <a:gd name="connsiteY5" fmla="*/ 0 h 539544"/>
            <a:gd name="connsiteX6" fmla="*/ 1982547 w 1982547"/>
            <a:gd name="connsiteY6" fmla="*/ 89926 h 539544"/>
            <a:gd name="connsiteX7" fmla="*/ 1982547 w 1982547"/>
            <a:gd name="connsiteY7" fmla="*/ 449618 h 539544"/>
            <a:gd name="connsiteX8" fmla="*/ 1892621 w 1982547"/>
            <a:gd name="connsiteY8" fmla="*/ 539544 h 539544"/>
            <a:gd name="connsiteX9" fmla="*/ 1496028 w 1982547"/>
            <a:gd name="connsiteY9" fmla="*/ 539544 h 539544"/>
            <a:gd name="connsiteX10" fmla="*/ 1081408 w 1982547"/>
            <a:gd name="connsiteY10" fmla="*/ 539544 h 539544"/>
            <a:gd name="connsiteX11" fmla="*/ 612708 w 1982547"/>
            <a:gd name="connsiteY11" fmla="*/ 539544 h 539544"/>
            <a:gd name="connsiteX12" fmla="*/ 89926 w 1982547"/>
            <a:gd name="connsiteY12" fmla="*/ 539544 h 539544"/>
            <a:gd name="connsiteX13" fmla="*/ 0 w 1982547"/>
            <a:gd name="connsiteY13" fmla="*/ 449618 h 539544"/>
            <a:gd name="connsiteX14" fmla="*/ 0 w 1982547"/>
            <a:gd name="connsiteY14" fmla="*/ 89926 h 5395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82547" h="539544" fill="none" extrusionOk="0">
              <a:moveTo>
                <a:pt x="0" y="89926"/>
              </a:moveTo>
              <a:cubicBezTo>
                <a:pt x="-2878" y="44128"/>
                <a:pt x="46716" y="990"/>
                <a:pt x="89926" y="0"/>
              </a:cubicBezTo>
              <a:cubicBezTo>
                <a:pt x="269354" y="-50437"/>
                <a:pt x="417004" y="43393"/>
                <a:pt x="576654" y="0"/>
              </a:cubicBezTo>
              <a:cubicBezTo>
                <a:pt x="736304" y="-43393"/>
                <a:pt x="953343" y="1525"/>
                <a:pt x="1063381" y="0"/>
              </a:cubicBezTo>
              <a:cubicBezTo>
                <a:pt x="1173419" y="-1525"/>
                <a:pt x="1314575" y="10546"/>
                <a:pt x="1478001" y="0"/>
              </a:cubicBezTo>
              <a:cubicBezTo>
                <a:pt x="1641427" y="-10546"/>
                <a:pt x="1719264" y="49298"/>
                <a:pt x="1892621" y="0"/>
              </a:cubicBezTo>
              <a:cubicBezTo>
                <a:pt x="1948465" y="-7917"/>
                <a:pt x="1977024" y="36645"/>
                <a:pt x="1982547" y="89926"/>
              </a:cubicBezTo>
              <a:cubicBezTo>
                <a:pt x="1982579" y="174449"/>
                <a:pt x="1939621" y="319432"/>
                <a:pt x="1982547" y="449618"/>
              </a:cubicBezTo>
              <a:cubicBezTo>
                <a:pt x="1987524" y="506128"/>
                <a:pt x="1938729" y="543153"/>
                <a:pt x="1892621" y="539544"/>
              </a:cubicBezTo>
              <a:cubicBezTo>
                <a:pt x="1746495" y="560580"/>
                <a:pt x="1618300" y="538189"/>
                <a:pt x="1496028" y="539544"/>
              </a:cubicBezTo>
              <a:cubicBezTo>
                <a:pt x="1373756" y="540899"/>
                <a:pt x="1260934" y="528360"/>
                <a:pt x="1081408" y="539544"/>
              </a:cubicBezTo>
              <a:cubicBezTo>
                <a:pt x="901882" y="550728"/>
                <a:pt x="776993" y="486011"/>
                <a:pt x="612708" y="539544"/>
              </a:cubicBezTo>
              <a:cubicBezTo>
                <a:pt x="448423" y="593077"/>
                <a:pt x="238037" y="493771"/>
                <a:pt x="89926" y="539544"/>
              </a:cubicBezTo>
              <a:cubicBezTo>
                <a:pt x="38701" y="543090"/>
                <a:pt x="1579" y="491834"/>
                <a:pt x="0" y="449618"/>
              </a:cubicBezTo>
              <a:cubicBezTo>
                <a:pt x="-25593" y="347002"/>
                <a:pt x="39077" y="239321"/>
                <a:pt x="0" y="89926"/>
              </a:cubicBezTo>
              <a:close/>
            </a:path>
            <a:path w="1982547" h="539544" stroke="0" extrusionOk="0">
              <a:moveTo>
                <a:pt x="0" y="89926"/>
              </a:moveTo>
              <a:cubicBezTo>
                <a:pt x="553" y="32767"/>
                <a:pt x="28804" y="4800"/>
                <a:pt x="89926" y="0"/>
              </a:cubicBezTo>
              <a:cubicBezTo>
                <a:pt x="220992" y="-27934"/>
                <a:pt x="361922" y="31289"/>
                <a:pt x="558627" y="0"/>
              </a:cubicBezTo>
              <a:cubicBezTo>
                <a:pt x="755332" y="-31289"/>
                <a:pt x="868451" y="37559"/>
                <a:pt x="973247" y="0"/>
              </a:cubicBezTo>
              <a:cubicBezTo>
                <a:pt x="1078043" y="-37559"/>
                <a:pt x="1236925" y="7634"/>
                <a:pt x="1441947" y="0"/>
              </a:cubicBezTo>
              <a:cubicBezTo>
                <a:pt x="1646969" y="-7634"/>
                <a:pt x="1752174" y="5391"/>
                <a:pt x="1892621" y="0"/>
              </a:cubicBezTo>
              <a:cubicBezTo>
                <a:pt x="1930953" y="5258"/>
                <a:pt x="1977358" y="39499"/>
                <a:pt x="1982547" y="89926"/>
              </a:cubicBezTo>
              <a:cubicBezTo>
                <a:pt x="2016134" y="243322"/>
                <a:pt x="1952198" y="309952"/>
                <a:pt x="1982547" y="449618"/>
              </a:cubicBezTo>
              <a:cubicBezTo>
                <a:pt x="1995127" y="504218"/>
                <a:pt x="1944590" y="538485"/>
                <a:pt x="1892621" y="539544"/>
              </a:cubicBezTo>
              <a:cubicBezTo>
                <a:pt x="1767681" y="585994"/>
                <a:pt x="1580660" y="532092"/>
                <a:pt x="1478001" y="539544"/>
              </a:cubicBezTo>
              <a:cubicBezTo>
                <a:pt x="1375342" y="546996"/>
                <a:pt x="1223140" y="503810"/>
                <a:pt x="1063381" y="539544"/>
              </a:cubicBezTo>
              <a:cubicBezTo>
                <a:pt x="903622" y="575278"/>
                <a:pt x="803586" y="537187"/>
                <a:pt x="594681" y="539544"/>
              </a:cubicBezTo>
              <a:cubicBezTo>
                <a:pt x="385776" y="541901"/>
                <a:pt x="304803" y="513218"/>
                <a:pt x="89926" y="539544"/>
              </a:cubicBezTo>
              <a:cubicBezTo>
                <a:pt x="40394" y="542997"/>
                <a:pt x="356" y="503034"/>
                <a:pt x="0" y="449618"/>
              </a:cubicBezTo>
              <a:cubicBezTo>
                <a:pt x="-27602" y="328297"/>
                <a:pt x="23814" y="210178"/>
                <a:pt x="0" y="89926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5</xdr:col>
      <xdr:colOff>168228</xdr:colOff>
      <xdr:row>12</xdr:row>
      <xdr:rowOff>208682</xdr:rowOff>
    </xdr:from>
    <xdr:to>
      <xdr:col>8</xdr:col>
      <xdr:colOff>337806</xdr:colOff>
      <xdr:row>13</xdr:row>
      <xdr:rowOff>326639</xdr:rowOff>
    </xdr:to>
    <xdr:sp macro="" textlink="">
      <xdr:nvSpPr>
        <xdr:cNvPr id="13" name="Dikdörtgen: Köşeleri Yuvarlatılmış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C669E31-BFF2-41E4-A939-75B8D3630FB7}"/>
            </a:ext>
          </a:extLst>
        </xdr:cNvPr>
        <xdr:cNvSpPr/>
      </xdr:nvSpPr>
      <xdr:spPr bwMode="auto">
        <a:xfrm>
          <a:off x="8252862" y="4622706"/>
          <a:ext cx="1981651" cy="501281"/>
        </a:xfrm>
        <a:custGeom>
          <a:avLst/>
          <a:gdLst>
            <a:gd name="connsiteX0" fmla="*/ 0 w 1981651"/>
            <a:gd name="connsiteY0" fmla="*/ 83549 h 501281"/>
            <a:gd name="connsiteX1" fmla="*/ 83549 w 1981651"/>
            <a:gd name="connsiteY1" fmla="*/ 0 h 501281"/>
            <a:gd name="connsiteX2" fmla="*/ 500896 w 1981651"/>
            <a:gd name="connsiteY2" fmla="*/ 0 h 501281"/>
            <a:gd name="connsiteX3" fmla="*/ 972680 w 1981651"/>
            <a:gd name="connsiteY3" fmla="*/ 0 h 501281"/>
            <a:gd name="connsiteX4" fmla="*/ 1408173 w 1981651"/>
            <a:gd name="connsiteY4" fmla="*/ 0 h 501281"/>
            <a:gd name="connsiteX5" fmla="*/ 1898102 w 1981651"/>
            <a:gd name="connsiteY5" fmla="*/ 0 h 501281"/>
            <a:gd name="connsiteX6" fmla="*/ 1981651 w 1981651"/>
            <a:gd name="connsiteY6" fmla="*/ 83549 h 501281"/>
            <a:gd name="connsiteX7" fmla="*/ 1981651 w 1981651"/>
            <a:gd name="connsiteY7" fmla="*/ 417732 h 501281"/>
            <a:gd name="connsiteX8" fmla="*/ 1898102 w 1981651"/>
            <a:gd name="connsiteY8" fmla="*/ 501281 h 501281"/>
            <a:gd name="connsiteX9" fmla="*/ 1462609 w 1981651"/>
            <a:gd name="connsiteY9" fmla="*/ 501281 h 501281"/>
            <a:gd name="connsiteX10" fmla="*/ 1027117 w 1981651"/>
            <a:gd name="connsiteY10" fmla="*/ 501281 h 501281"/>
            <a:gd name="connsiteX11" fmla="*/ 627915 w 1981651"/>
            <a:gd name="connsiteY11" fmla="*/ 501281 h 501281"/>
            <a:gd name="connsiteX12" fmla="*/ 83549 w 1981651"/>
            <a:gd name="connsiteY12" fmla="*/ 501281 h 501281"/>
            <a:gd name="connsiteX13" fmla="*/ 0 w 1981651"/>
            <a:gd name="connsiteY13" fmla="*/ 417732 h 501281"/>
            <a:gd name="connsiteX14" fmla="*/ 0 w 1981651"/>
            <a:gd name="connsiteY14" fmla="*/ 83549 h 5012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81651" h="501281" fill="none" extrusionOk="0">
              <a:moveTo>
                <a:pt x="0" y="83549"/>
              </a:moveTo>
              <a:cubicBezTo>
                <a:pt x="-7253" y="39735"/>
                <a:pt x="43123" y="1531"/>
                <a:pt x="83549" y="0"/>
              </a:cubicBezTo>
              <a:cubicBezTo>
                <a:pt x="168741" y="-47389"/>
                <a:pt x="383842" y="25054"/>
                <a:pt x="500896" y="0"/>
              </a:cubicBezTo>
              <a:cubicBezTo>
                <a:pt x="617950" y="-25054"/>
                <a:pt x="786106" y="23121"/>
                <a:pt x="972680" y="0"/>
              </a:cubicBezTo>
              <a:cubicBezTo>
                <a:pt x="1159254" y="-23121"/>
                <a:pt x="1241072" y="13435"/>
                <a:pt x="1408173" y="0"/>
              </a:cubicBezTo>
              <a:cubicBezTo>
                <a:pt x="1575274" y="-13435"/>
                <a:pt x="1745275" y="55876"/>
                <a:pt x="1898102" y="0"/>
              </a:cubicBezTo>
              <a:cubicBezTo>
                <a:pt x="1943507" y="744"/>
                <a:pt x="1983888" y="33505"/>
                <a:pt x="1981651" y="83549"/>
              </a:cubicBezTo>
              <a:cubicBezTo>
                <a:pt x="1987325" y="182823"/>
                <a:pt x="1975335" y="273189"/>
                <a:pt x="1981651" y="417732"/>
              </a:cubicBezTo>
              <a:cubicBezTo>
                <a:pt x="1984385" y="465700"/>
                <a:pt x="1952819" y="502268"/>
                <a:pt x="1898102" y="501281"/>
              </a:cubicBezTo>
              <a:cubicBezTo>
                <a:pt x="1768162" y="533171"/>
                <a:pt x="1672645" y="500284"/>
                <a:pt x="1462609" y="501281"/>
              </a:cubicBezTo>
              <a:cubicBezTo>
                <a:pt x="1252573" y="502278"/>
                <a:pt x="1185071" y="454316"/>
                <a:pt x="1027117" y="501281"/>
              </a:cubicBezTo>
              <a:cubicBezTo>
                <a:pt x="869163" y="548246"/>
                <a:pt x="748223" y="489085"/>
                <a:pt x="627915" y="501281"/>
              </a:cubicBezTo>
              <a:cubicBezTo>
                <a:pt x="507607" y="513477"/>
                <a:pt x="295047" y="465822"/>
                <a:pt x="83549" y="501281"/>
              </a:cubicBezTo>
              <a:cubicBezTo>
                <a:pt x="36495" y="495241"/>
                <a:pt x="8114" y="474393"/>
                <a:pt x="0" y="417732"/>
              </a:cubicBezTo>
              <a:cubicBezTo>
                <a:pt x="-38519" y="310184"/>
                <a:pt x="25126" y="171232"/>
                <a:pt x="0" y="83549"/>
              </a:cubicBezTo>
              <a:close/>
            </a:path>
            <a:path w="1981651" h="501281" stroke="0" extrusionOk="0">
              <a:moveTo>
                <a:pt x="0" y="83549"/>
              </a:moveTo>
              <a:cubicBezTo>
                <a:pt x="8401" y="38865"/>
                <a:pt x="40541" y="-621"/>
                <a:pt x="83549" y="0"/>
              </a:cubicBezTo>
              <a:cubicBezTo>
                <a:pt x="219150" y="-34471"/>
                <a:pt x="374465" y="3259"/>
                <a:pt x="500896" y="0"/>
              </a:cubicBezTo>
              <a:cubicBezTo>
                <a:pt x="627327" y="-3259"/>
                <a:pt x="856246" y="49437"/>
                <a:pt x="990826" y="0"/>
              </a:cubicBezTo>
              <a:cubicBezTo>
                <a:pt x="1125406" y="-49437"/>
                <a:pt x="1215090" y="38168"/>
                <a:pt x="1390027" y="0"/>
              </a:cubicBezTo>
              <a:cubicBezTo>
                <a:pt x="1564964" y="-38168"/>
                <a:pt x="1702547" y="60238"/>
                <a:pt x="1898102" y="0"/>
              </a:cubicBezTo>
              <a:cubicBezTo>
                <a:pt x="1945445" y="-144"/>
                <a:pt x="1982140" y="35351"/>
                <a:pt x="1981651" y="83549"/>
              </a:cubicBezTo>
              <a:cubicBezTo>
                <a:pt x="1983212" y="188311"/>
                <a:pt x="1962490" y="254474"/>
                <a:pt x="1981651" y="417732"/>
              </a:cubicBezTo>
              <a:cubicBezTo>
                <a:pt x="1980374" y="475458"/>
                <a:pt x="1942279" y="511426"/>
                <a:pt x="1898102" y="501281"/>
              </a:cubicBezTo>
              <a:cubicBezTo>
                <a:pt x="1785347" y="522170"/>
                <a:pt x="1628895" y="467640"/>
                <a:pt x="1462609" y="501281"/>
              </a:cubicBezTo>
              <a:cubicBezTo>
                <a:pt x="1296323" y="534922"/>
                <a:pt x="1225084" y="484121"/>
                <a:pt x="1008971" y="501281"/>
              </a:cubicBezTo>
              <a:cubicBezTo>
                <a:pt x="792858" y="518441"/>
                <a:pt x="683310" y="452395"/>
                <a:pt x="573478" y="501281"/>
              </a:cubicBezTo>
              <a:cubicBezTo>
                <a:pt x="463646" y="550167"/>
                <a:pt x="227346" y="445118"/>
                <a:pt x="83549" y="501281"/>
              </a:cubicBezTo>
              <a:cubicBezTo>
                <a:pt x="37322" y="494707"/>
                <a:pt x="-10850" y="468238"/>
                <a:pt x="0" y="417732"/>
              </a:cubicBezTo>
              <a:cubicBezTo>
                <a:pt x="-39071" y="348312"/>
                <a:pt x="27335" y="177579"/>
                <a:pt x="0" y="83549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56</xdr:row>
      <xdr:rowOff>74448</xdr:rowOff>
    </xdr:from>
    <xdr:to>
      <xdr:col>26</xdr:col>
      <xdr:colOff>898839</xdr:colOff>
      <xdr:row>68</xdr:row>
      <xdr:rowOff>259603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CE62B1-F8B8-473B-96B2-DF3651415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70035</xdr:colOff>
      <xdr:row>70</xdr:row>
      <xdr:rowOff>37540</xdr:rowOff>
    </xdr:from>
    <xdr:to>
      <xdr:col>26</xdr:col>
      <xdr:colOff>912253</xdr:colOff>
      <xdr:row>78</xdr:row>
      <xdr:rowOff>28015</xdr:rowOff>
    </xdr:to>
    <xdr:graphicFrame macro="">
      <xdr:nvGraphicFramePr>
        <xdr:cNvPr id="3" name="Chart 11">
          <a:extLst>
            <a:ext uri="{FF2B5EF4-FFF2-40B4-BE49-F238E27FC236}">
              <a16:creationId xmlns:a16="http://schemas.microsoft.com/office/drawing/2014/main" id="{1F8D0615-E813-48C2-A07B-93DDB50FB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177800</xdr:colOff>
      <xdr:row>86</xdr:row>
      <xdr:rowOff>85724</xdr:rowOff>
    </xdr:from>
    <xdr:to>
      <xdr:col>26</xdr:col>
      <xdr:colOff>885423</xdr:colOff>
      <xdr:row>98</xdr:row>
      <xdr:rowOff>12700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5993C167-F947-4402-99F0-439C9B113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77571</xdr:colOff>
      <xdr:row>2</xdr:row>
      <xdr:rowOff>863790</xdr:rowOff>
    </xdr:from>
    <xdr:to>
      <xdr:col>45</xdr:col>
      <xdr:colOff>558800</xdr:colOff>
      <xdr:row>2</xdr:row>
      <xdr:rowOff>1358899</xdr:rowOff>
    </xdr:to>
    <xdr:sp macro="" textlink="">
      <xdr:nvSpPr>
        <xdr:cNvPr id="5" name="Dikdörtgen: Köşeleri Yuvarlatılmış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62FC45-A138-43D4-B211-E6526D647543}"/>
            </a:ext>
          </a:extLst>
        </xdr:cNvPr>
        <xdr:cNvSpPr/>
      </xdr:nvSpPr>
      <xdr:spPr bwMode="auto">
        <a:xfrm>
          <a:off x="15146121" y="1292415"/>
          <a:ext cx="2310029" cy="495109"/>
        </a:xfrm>
        <a:custGeom>
          <a:avLst/>
          <a:gdLst>
            <a:gd name="connsiteX0" fmla="*/ 0 w 2310029"/>
            <a:gd name="connsiteY0" fmla="*/ 82520 h 495109"/>
            <a:gd name="connsiteX1" fmla="*/ 82520 w 2310029"/>
            <a:gd name="connsiteY1" fmla="*/ 0 h 495109"/>
            <a:gd name="connsiteX2" fmla="*/ 640217 w 2310029"/>
            <a:gd name="connsiteY2" fmla="*/ 0 h 495109"/>
            <a:gd name="connsiteX3" fmla="*/ 1197914 w 2310029"/>
            <a:gd name="connsiteY3" fmla="*/ 0 h 495109"/>
            <a:gd name="connsiteX4" fmla="*/ 1755611 w 2310029"/>
            <a:gd name="connsiteY4" fmla="*/ 0 h 495109"/>
            <a:gd name="connsiteX5" fmla="*/ 2227509 w 2310029"/>
            <a:gd name="connsiteY5" fmla="*/ 0 h 495109"/>
            <a:gd name="connsiteX6" fmla="*/ 2310029 w 2310029"/>
            <a:gd name="connsiteY6" fmla="*/ 82520 h 495109"/>
            <a:gd name="connsiteX7" fmla="*/ 2310029 w 2310029"/>
            <a:gd name="connsiteY7" fmla="*/ 412589 h 495109"/>
            <a:gd name="connsiteX8" fmla="*/ 2227509 w 2310029"/>
            <a:gd name="connsiteY8" fmla="*/ 495109 h 495109"/>
            <a:gd name="connsiteX9" fmla="*/ 1712712 w 2310029"/>
            <a:gd name="connsiteY9" fmla="*/ 495109 h 495109"/>
            <a:gd name="connsiteX10" fmla="*/ 1176464 w 2310029"/>
            <a:gd name="connsiteY10" fmla="*/ 495109 h 495109"/>
            <a:gd name="connsiteX11" fmla="*/ 618767 w 2310029"/>
            <a:gd name="connsiteY11" fmla="*/ 495109 h 495109"/>
            <a:gd name="connsiteX12" fmla="*/ 82520 w 2310029"/>
            <a:gd name="connsiteY12" fmla="*/ 495109 h 495109"/>
            <a:gd name="connsiteX13" fmla="*/ 0 w 2310029"/>
            <a:gd name="connsiteY13" fmla="*/ 412589 h 495109"/>
            <a:gd name="connsiteX14" fmla="*/ 0 w 2310029"/>
            <a:gd name="connsiteY14" fmla="*/ 82520 h 4951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310029" h="495109" fill="none" extrusionOk="0">
              <a:moveTo>
                <a:pt x="0" y="82520"/>
              </a:moveTo>
              <a:cubicBezTo>
                <a:pt x="5404" y="41287"/>
                <a:pt x="39757" y="-3163"/>
                <a:pt x="82520" y="0"/>
              </a:cubicBezTo>
              <a:cubicBezTo>
                <a:pt x="339841" y="-65222"/>
                <a:pt x="445726" y="25614"/>
                <a:pt x="640217" y="0"/>
              </a:cubicBezTo>
              <a:cubicBezTo>
                <a:pt x="834708" y="-25614"/>
                <a:pt x="1003107" y="56044"/>
                <a:pt x="1197914" y="0"/>
              </a:cubicBezTo>
              <a:cubicBezTo>
                <a:pt x="1392721" y="-56044"/>
                <a:pt x="1556758" y="3611"/>
                <a:pt x="1755611" y="0"/>
              </a:cubicBezTo>
              <a:cubicBezTo>
                <a:pt x="1954464" y="-3611"/>
                <a:pt x="2114941" y="28784"/>
                <a:pt x="2227509" y="0"/>
              </a:cubicBezTo>
              <a:cubicBezTo>
                <a:pt x="2281429" y="8184"/>
                <a:pt x="2299271" y="36048"/>
                <a:pt x="2310029" y="82520"/>
              </a:cubicBezTo>
              <a:cubicBezTo>
                <a:pt x="2317771" y="172913"/>
                <a:pt x="2303778" y="285290"/>
                <a:pt x="2310029" y="412589"/>
              </a:cubicBezTo>
              <a:cubicBezTo>
                <a:pt x="2301002" y="455788"/>
                <a:pt x="2276393" y="492855"/>
                <a:pt x="2227509" y="495109"/>
              </a:cubicBezTo>
              <a:cubicBezTo>
                <a:pt x="2042346" y="502615"/>
                <a:pt x="1963613" y="460392"/>
                <a:pt x="1712712" y="495109"/>
              </a:cubicBezTo>
              <a:cubicBezTo>
                <a:pt x="1461811" y="529826"/>
                <a:pt x="1426059" y="463329"/>
                <a:pt x="1176464" y="495109"/>
              </a:cubicBezTo>
              <a:cubicBezTo>
                <a:pt x="926869" y="526889"/>
                <a:pt x="841631" y="488104"/>
                <a:pt x="618767" y="495109"/>
              </a:cubicBezTo>
              <a:cubicBezTo>
                <a:pt x="395903" y="502114"/>
                <a:pt x="201989" y="485199"/>
                <a:pt x="82520" y="495109"/>
              </a:cubicBezTo>
              <a:cubicBezTo>
                <a:pt x="33254" y="502574"/>
                <a:pt x="5530" y="459652"/>
                <a:pt x="0" y="412589"/>
              </a:cubicBezTo>
              <a:cubicBezTo>
                <a:pt x="-9021" y="302176"/>
                <a:pt x="9385" y="187081"/>
                <a:pt x="0" y="82520"/>
              </a:cubicBezTo>
              <a:close/>
            </a:path>
            <a:path w="2310029" h="495109" stroke="0" extrusionOk="0">
              <a:moveTo>
                <a:pt x="0" y="82520"/>
              </a:moveTo>
              <a:cubicBezTo>
                <a:pt x="310" y="38324"/>
                <a:pt x="40292" y="9634"/>
                <a:pt x="82520" y="0"/>
              </a:cubicBezTo>
              <a:cubicBezTo>
                <a:pt x="317884" y="-50547"/>
                <a:pt x="380227" y="7132"/>
                <a:pt x="597317" y="0"/>
              </a:cubicBezTo>
              <a:cubicBezTo>
                <a:pt x="814407" y="-7132"/>
                <a:pt x="937665" y="5959"/>
                <a:pt x="1069215" y="0"/>
              </a:cubicBezTo>
              <a:cubicBezTo>
                <a:pt x="1200765" y="-5959"/>
                <a:pt x="1357476" y="31826"/>
                <a:pt x="1562562" y="0"/>
              </a:cubicBezTo>
              <a:cubicBezTo>
                <a:pt x="1767648" y="-31826"/>
                <a:pt x="1930096" y="24159"/>
                <a:pt x="2227509" y="0"/>
              </a:cubicBezTo>
              <a:cubicBezTo>
                <a:pt x="2274133" y="2971"/>
                <a:pt x="2306112" y="29121"/>
                <a:pt x="2310029" y="82520"/>
              </a:cubicBezTo>
              <a:cubicBezTo>
                <a:pt x="2345711" y="156365"/>
                <a:pt x="2275498" y="319650"/>
                <a:pt x="2310029" y="412589"/>
              </a:cubicBezTo>
              <a:cubicBezTo>
                <a:pt x="2305561" y="455424"/>
                <a:pt x="2267002" y="486153"/>
                <a:pt x="2227509" y="495109"/>
              </a:cubicBezTo>
              <a:cubicBezTo>
                <a:pt x="1988093" y="539003"/>
                <a:pt x="1934067" y="463051"/>
                <a:pt x="1691262" y="495109"/>
              </a:cubicBezTo>
              <a:cubicBezTo>
                <a:pt x="1448457" y="527167"/>
                <a:pt x="1349198" y="446398"/>
                <a:pt x="1197914" y="495109"/>
              </a:cubicBezTo>
              <a:cubicBezTo>
                <a:pt x="1046630" y="543820"/>
                <a:pt x="829452" y="465220"/>
                <a:pt x="726017" y="495109"/>
              </a:cubicBezTo>
              <a:cubicBezTo>
                <a:pt x="622582" y="524998"/>
                <a:pt x="355759" y="418840"/>
                <a:pt x="82520" y="495109"/>
              </a:cubicBezTo>
              <a:cubicBezTo>
                <a:pt x="44233" y="490960"/>
                <a:pt x="9094" y="463119"/>
                <a:pt x="0" y="412589"/>
              </a:cubicBezTo>
              <a:cubicBezTo>
                <a:pt x="-23686" y="274412"/>
                <a:pt x="1643" y="205243"/>
                <a:pt x="0" y="82520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800" b="1">
              <a:solidFill>
                <a:schemeClr val="bg1"/>
              </a:solidFill>
              <a:effectLst/>
              <a:latin typeface="Burbank Big Condensed" pitchFamily="2" charset="-94"/>
            </a:rPr>
            <a:t>ANASAYFA</a:t>
          </a:r>
        </a:p>
      </xdr:txBody>
    </xdr:sp>
    <xdr:clientData/>
  </xdr:twoCellAnchor>
  <xdr:oneCellAnchor>
    <xdr:from>
      <xdr:col>42</xdr:col>
      <xdr:colOff>604834</xdr:colOff>
      <xdr:row>2</xdr:row>
      <xdr:rowOff>1438653</xdr:rowOff>
    </xdr:from>
    <xdr:ext cx="1353141" cy="1293555"/>
    <xdr:pic>
      <xdr:nvPicPr>
        <xdr:cNvPr id="6" name="Resim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0DF656-57BC-4802-A9A0-C89EBEE6F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73384" y="1867278"/>
          <a:ext cx="1353141" cy="1293555"/>
        </a:xfrm>
        <a:prstGeom prst="rect">
          <a:avLst/>
        </a:prstGeom>
      </xdr:spPr>
    </xdr:pic>
    <xdr:clientData/>
  </xdr:oneCellAnchor>
  <xdr:twoCellAnchor>
    <xdr:from>
      <xdr:col>42</xdr:col>
      <xdr:colOff>46818</xdr:colOff>
      <xdr:row>4</xdr:row>
      <xdr:rowOff>166407</xdr:rowOff>
    </xdr:from>
    <xdr:to>
      <xdr:col>45</xdr:col>
      <xdr:colOff>64445</xdr:colOff>
      <xdr:row>6</xdr:row>
      <xdr:rowOff>10459</xdr:rowOff>
    </xdr:to>
    <xdr:sp macro="" textlink="">
      <xdr:nvSpPr>
        <xdr:cNvPr id="7" name="Dikdörtgen: Köşeleri Yuvarlatılmış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0A53F8-663F-4E87-9C91-6D132A14DA33}"/>
            </a:ext>
          </a:extLst>
        </xdr:cNvPr>
        <xdr:cNvSpPr/>
      </xdr:nvSpPr>
      <xdr:spPr bwMode="auto">
        <a:xfrm>
          <a:off x="15115368" y="4100232"/>
          <a:ext cx="1846427" cy="539377"/>
        </a:xfrm>
        <a:custGeom>
          <a:avLst/>
          <a:gdLst>
            <a:gd name="connsiteX0" fmla="*/ 0 w 1846427"/>
            <a:gd name="connsiteY0" fmla="*/ 89898 h 539377"/>
            <a:gd name="connsiteX1" fmla="*/ 89898 w 1846427"/>
            <a:gd name="connsiteY1" fmla="*/ 0 h 539377"/>
            <a:gd name="connsiteX2" fmla="*/ 595443 w 1846427"/>
            <a:gd name="connsiteY2" fmla="*/ 0 h 539377"/>
            <a:gd name="connsiteX3" fmla="*/ 1134320 w 1846427"/>
            <a:gd name="connsiteY3" fmla="*/ 0 h 539377"/>
            <a:gd name="connsiteX4" fmla="*/ 1756529 w 1846427"/>
            <a:gd name="connsiteY4" fmla="*/ 0 h 539377"/>
            <a:gd name="connsiteX5" fmla="*/ 1846427 w 1846427"/>
            <a:gd name="connsiteY5" fmla="*/ 89898 h 539377"/>
            <a:gd name="connsiteX6" fmla="*/ 1846427 w 1846427"/>
            <a:gd name="connsiteY6" fmla="*/ 449479 h 539377"/>
            <a:gd name="connsiteX7" fmla="*/ 1756529 w 1846427"/>
            <a:gd name="connsiteY7" fmla="*/ 539377 h 539377"/>
            <a:gd name="connsiteX8" fmla="*/ 1167653 w 1846427"/>
            <a:gd name="connsiteY8" fmla="*/ 539377 h 539377"/>
            <a:gd name="connsiteX9" fmla="*/ 628775 w 1846427"/>
            <a:gd name="connsiteY9" fmla="*/ 539377 h 539377"/>
            <a:gd name="connsiteX10" fmla="*/ 89898 w 1846427"/>
            <a:gd name="connsiteY10" fmla="*/ 539377 h 539377"/>
            <a:gd name="connsiteX11" fmla="*/ 0 w 1846427"/>
            <a:gd name="connsiteY11" fmla="*/ 449479 h 539377"/>
            <a:gd name="connsiteX12" fmla="*/ 0 w 1846427"/>
            <a:gd name="connsiteY12" fmla="*/ 89898 h 5393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46427" h="539377" fill="none" extrusionOk="0">
              <a:moveTo>
                <a:pt x="0" y="89898"/>
              </a:moveTo>
              <a:cubicBezTo>
                <a:pt x="-9003" y="48758"/>
                <a:pt x="38052" y="-7057"/>
                <a:pt x="89898" y="0"/>
              </a:cubicBezTo>
              <a:cubicBezTo>
                <a:pt x="253420" y="-8658"/>
                <a:pt x="491382" y="35433"/>
                <a:pt x="595443" y="0"/>
              </a:cubicBezTo>
              <a:cubicBezTo>
                <a:pt x="699505" y="-35433"/>
                <a:pt x="965923" y="13384"/>
                <a:pt x="1134320" y="0"/>
              </a:cubicBezTo>
              <a:cubicBezTo>
                <a:pt x="1302717" y="-13384"/>
                <a:pt x="1519505" y="20523"/>
                <a:pt x="1756529" y="0"/>
              </a:cubicBezTo>
              <a:cubicBezTo>
                <a:pt x="1805470" y="5037"/>
                <a:pt x="1848182" y="48689"/>
                <a:pt x="1846427" y="89898"/>
              </a:cubicBezTo>
              <a:cubicBezTo>
                <a:pt x="1848271" y="209950"/>
                <a:pt x="1803688" y="276679"/>
                <a:pt x="1846427" y="449479"/>
              </a:cubicBezTo>
              <a:cubicBezTo>
                <a:pt x="1846558" y="501429"/>
                <a:pt x="1798811" y="550550"/>
                <a:pt x="1756529" y="539377"/>
              </a:cubicBezTo>
              <a:cubicBezTo>
                <a:pt x="1524963" y="602007"/>
                <a:pt x="1311464" y="493092"/>
                <a:pt x="1167653" y="539377"/>
              </a:cubicBezTo>
              <a:cubicBezTo>
                <a:pt x="1023842" y="585662"/>
                <a:pt x="869442" y="479486"/>
                <a:pt x="628775" y="539377"/>
              </a:cubicBezTo>
              <a:cubicBezTo>
                <a:pt x="388108" y="599268"/>
                <a:pt x="292584" y="534139"/>
                <a:pt x="89898" y="539377"/>
              </a:cubicBezTo>
              <a:cubicBezTo>
                <a:pt x="51740" y="532137"/>
                <a:pt x="-4242" y="497698"/>
                <a:pt x="0" y="449479"/>
              </a:cubicBezTo>
              <a:cubicBezTo>
                <a:pt x="-471" y="272888"/>
                <a:pt x="157" y="178852"/>
                <a:pt x="0" y="89898"/>
              </a:cubicBezTo>
              <a:close/>
            </a:path>
            <a:path w="1846427" h="539377" stroke="0" extrusionOk="0">
              <a:moveTo>
                <a:pt x="0" y="89898"/>
              </a:moveTo>
              <a:cubicBezTo>
                <a:pt x="443" y="53312"/>
                <a:pt x="37886" y="2012"/>
                <a:pt x="89898" y="0"/>
              </a:cubicBezTo>
              <a:cubicBezTo>
                <a:pt x="282884" y="-52838"/>
                <a:pt x="414357" y="39276"/>
                <a:pt x="628775" y="0"/>
              </a:cubicBezTo>
              <a:cubicBezTo>
                <a:pt x="843193" y="-39276"/>
                <a:pt x="1001531" y="13450"/>
                <a:pt x="1184319" y="0"/>
              </a:cubicBezTo>
              <a:cubicBezTo>
                <a:pt x="1367107" y="-13450"/>
                <a:pt x="1548720" y="46452"/>
                <a:pt x="1756529" y="0"/>
              </a:cubicBezTo>
              <a:cubicBezTo>
                <a:pt x="1812355" y="-5135"/>
                <a:pt x="1843485" y="48252"/>
                <a:pt x="1846427" y="89898"/>
              </a:cubicBezTo>
              <a:cubicBezTo>
                <a:pt x="1848354" y="257435"/>
                <a:pt x="1839759" y="308668"/>
                <a:pt x="1846427" y="449479"/>
              </a:cubicBezTo>
              <a:cubicBezTo>
                <a:pt x="1850958" y="494542"/>
                <a:pt x="1807218" y="538798"/>
                <a:pt x="1756529" y="539377"/>
              </a:cubicBezTo>
              <a:cubicBezTo>
                <a:pt x="1510603" y="580332"/>
                <a:pt x="1457110" y="521094"/>
                <a:pt x="1200985" y="539377"/>
              </a:cubicBezTo>
              <a:cubicBezTo>
                <a:pt x="944860" y="557660"/>
                <a:pt x="773250" y="497509"/>
                <a:pt x="628775" y="539377"/>
              </a:cubicBezTo>
              <a:cubicBezTo>
                <a:pt x="484300" y="581245"/>
                <a:pt x="288523" y="527393"/>
                <a:pt x="89898" y="539377"/>
              </a:cubicBezTo>
              <a:cubicBezTo>
                <a:pt x="46159" y="548106"/>
                <a:pt x="1021" y="492402"/>
                <a:pt x="0" y="449479"/>
              </a:cubicBezTo>
              <a:cubicBezTo>
                <a:pt x="-36825" y="293991"/>
                <a:pt x="19929" y="169451"/>
                <a:pt x="0" y="89898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4-SENARYO BAREMİ</a:t>
          </a:r>
          <a:endParaRPr lang="tr-TR" sz="40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42</xdr:col>
      <xdr:colOff>30198</xdr:colOff>
      <xdr:row>7</xdr:row>
      <xdr:rowOff>76049</xdr:rowOff>
    </xdr:from>
    <xdr:to>
      <xdr:col>45</xdr:col>
      <xdr:colOff>50335</xdr:colOff>
      <xdr:row>11</xdr:row>
      <xdr:rowOff>24466</xdr:rowOff>
    </xdr:to>
    <xdr:sp macro="" textlink="">
      <xdr:nvSpPr>
        <xdr:cNvPr id="8" name="Dikdörtgen: Köşeleri Yuvarlatılmış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4032A6-FDF1-47F3-9329-027839377AD9}"/>
            </a:ext>
          </a:extLst>
        </xdr:cNvPr>
        <xdr:cNvSpPr/>
      </xdr:nvSpPr>
      <xdr:spPr bwMode="auto">
        <a:xfrm>
          <a:off x="15098748" y="4857599"/>
          <a:ext cx="1848937" cy="558017"/>
        </a:xfrm>
        <a:custGeom>
          <a:avLst/>
          <a:gdLst>
            <a:gd name="connsiteX0" fmla="*/ 0 w 1848937"/>
            <a:gd name="connsiteY0" fmla="*/ 93005 h 558017"/>
            <a:gd name="connsiteX1" fmla="*/ 93005 w 1848937"/>
            <a:gd name="connsiteY1" fmla="*/ 0 h 558017"/>
            <a:gd name="connsiteX2" fmla="*/ 647314 w 1848937"/>
            <a:gd name="connsiteY2" fmla="*/ 0 h 558017"/>
            <a:gd name="connsiteX3" fmla="*/ 1168364 w 1848937"/>
            <a:gd name="connsiteY3" fmla="*/ 0 h 558017"/>
            <a:gd name="connsiteX4" fmla="*/ 1755932 w 1848937"/>
            <a:gd name="connsiteY4" fmla="*/ 0 h 558017"/>
            <a:gd name="connsiteX5" fmla="*/ 1848937 w 1848937"/>
            <a:gd name="connsiteY5" fmla="*/ 93005 h 558017"/>
            <a:gd name="connsiteX6" fmla="*/ 1848937 w 1848937"/>
            <a:gd name="connsiteY6" fmla="*/ 465012 h 558017"/>
            <a:gd name="connsiteX7" fmla="*/ 1755932 w 1848937"/>
            <a:gd name="connsiteY7" fmla="*/ 558017 h 558017"/>
            <a:gd name="connsiteX8" fmla="*/ 1168364 w 1848937"/>
            <a:gd name="connsiteY8" fmla="*/ 558017 h 558017"/>
            <a:gd name="connsiteX9" fmla="*/ 614055 w 1848937"/>
            <a:gd name="connsiteY9" fmla="*/ 558017 h 558017"/>
            <a:gd name="connsiteX10" fmla="*/ 93005 w 1848937"/>
            <a:gd name="connsiteY10" fmla="*/ 558017 h 558017"/>
            <a:gd name="connsiteX11" fmla="*/ 0 w 1848937"/>
            <a:gd name="connsiteY11" fmla="*/ 465012 h 558017"/>
            <a:gd name="connsiteX12" fmla="*/ 0 w 1848937"/>
            <a:gd name="connsiteY12" fmla="*/ 93005 h 5580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48937" h="558017" fill="none" extrusionOk="0">
              <a:moveTo>
                <a:pt x="0" y="93005"/>
              </a:moveTo>
              <a:cubicBezTo>
                <a:pt x="-2721" y="42622"/>
                <a:pt x="31998" y="8008"/>
                <a:pt x="93005" y="0"/>
              </a:cubicBezTo>
              <a:cubicBezTo>
                <a:pt x="351841" y="-20974"/>
                <a:pt x="498002" y="17490"/>
                <a:pt x="647314" y="0"/>
              </a:cubicBezTo>
              <a:cubicBezTo>
                <a:pt x="796626" y="-17490"/>
                <a:pt x="991256" y="31515"/>
                <a:pt x="1168364" y="0"/>
              </a:cubicBezTo>
              <a:cubicBezTo>
                <a:pt x="1345472" y="-31515"/>
                <a:pt x="1569099" y="46630"/>
                <a:pt x="1755932" y="0"/>
              </a:cubicBezTo>
              <a:cubicBezTo>
                <a:pt x="1801976" y="-13808"/>
                <a:pt x="1849663" y="38755"/>
                <a:pt x="1848937" y="93005"/>
              </a:cubicBezTo>
              <a:cubicBezTo>
                <a:pt x="1861908" y="263768"/>
                <a:pt x="1811554" y="354805"/>
                <a:pt x="1848937" y="465012"/>
              </a:cubicBezTo>
              <a:cubicBezTo>
                <a:pt x="1858233" y="506644"/>
                <a:pt x="1805942" y="545213"/>
                <a:pt x="1755932" y="558017"/>
              </a:cubicBezTo>
              <a:cubicBezTo>
                <a:pt x="1615267" y="577765"/>
                <a:pt x="1439472" y="547472"/>
                <a:pt x="1168364" y="558017"/>
              </a:cubicBezTo>
              <a:cubicBezTo>
                <a:pt x="897256" y="568562"/>
                <a:pt x="787401" y="516631"/>
                <a:pt x="614055" y="558017"/>
              </a:cubicBezTo>
              <a:cubicBezTo>
                <a:pt x="440709" y="599403"/>
                <a:pt x="348138" y="501890"/>
                <a:pt x="93005" y="558017"/>
              </a:cubicBezTo>
              <a:cubicBezTo>
                <a:pt x="34161" y="549341"/>
                <a:pt x="2547" y="505916"/>
                <a:pt x="0" y="465012"/>
              </a:cubicBezTo>
              <a:cubicBezTo>
                <a:pt x="-11327" y="337880"/>
                <a:pt x="12234" y="191103"/>
                <a:pt x="0" y="93005"/>
              </a:cubicBezTo>
              <a:close/>
            </a:path>
            <a:path w="1848937" h="558017" stroke="0" extrusionOk="0">
              <a:moveTo>
                <a:pt x="0" y="93005"/>
              </a:moveTo>
              <a:cubicBezTo>
                <a:pt x="-2825" y="49381"/>
                <a:pt x="35275" y="10641"/>
                <a:pt x="93005" y="0"/>
              </a:cubicBezTo>
              <a:cubicBezTo>
                <a:pt x="342863" y="-33567"/>
                <a:pt x="547155" y="15474"/>
                <a:pt x="663943" y="0"/>
              </a:cubicBezTo>
              <a:cubicBezTo>
                <a:pt x="780731" y="-15474"/>
                <a:pt x="1014398" y="8802"/>
                <a:pt x="1184994" y="0"/>
              </a:cubicBezTo>
              <a:cubicBezTo>
                <a:pt x="1355590" y="-8802"/>
                <a:pt x="1601347" y="64177"/>
                <a:pt x="1755932" y="0"/>
              </a:cubicBezTo>
              <a:cubicBezTo>
                <a:pt x="1810223" y="-3609"/>
                <a:pt x="1862153" y="42021"/>
                <a:pt x="1848937" y="93005"/>
              </a:cubicBezTo>
              <a:cubicBezTo>
                <a:pt x="1882862" y="182169"/>
                <a:pt x="1839502" y="331194"/>
                <a:pt x="1848937" y="465012"/>
              </a:cubicBezTo>
              <a:cubicBezTo>
                <a:pt x="1848481" y="509269"/>
                <a:pt x="1808546" y="558939"/>
                <a:pt x="1755932" y="558017"/>
              </a:cubicBezTo>
              <a:cubicBezTo>
                <a:pt x="1546581" y="612010"/>
                <a:pt x="1356986" y="515874"/>
                <a:pt x="1201623" y="558017"/>
              </a:cubicBezTo>
              <a:cubicBezTo>
                <a:pt x="1046260" y="600160"/>
                <a:pt x="825123" y="512348"/>
                <a:pt x="630685" y="558017"/>
              </a:cubicBezTo>
              <a:cubicBezTo>
                <a:pt x="436247" y="603686"/>
                <a:pt x="216860" y="534691"/>
                <a:pt x="93005" y="558017"/>
              </a:cubicBezTo>
              <a:cubicBezTo>
                <a:pt x="49626" y="562547"/>
                <a:pt x="2662" y="517030"/>
                <a:pt x="0" y="465012"/>
              </a:cubicBezTo>
              <a:cubicBezTo>
                <a:pt x="-5928" y="347193"/>
                <a:pt x="25070" y="266646"/>
                <a:pt x="0" y="93005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5-SENARYO</a:t>
          </a:r>
          <a:r>
            <a:rPr lang="tr-TR" sz="24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24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103443</xdr:colOff>
      <xdr:row>20</xdr:row>
      <xdr:rowOff>72785</xdr:rowOff>
    </xdr:from>
    <xdr:to>
      <xdr:col>30</xdr:col>
      <xdr:colOff>166464</xdr:colOff>
      <xdr:row>23</xdr:row>
      <xdr:rowOff>108638</xdr:rowOff>
    </xdr:to>
    <xdr:sp macro="" textlink="">
      <xdr:nvSpPr>
        <xdr:cNvPr id="9" name="Dikdörtgen: Köşeleri Yuvarlatılmış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5399872-0C33-44FD-9BF1-7F6932762300}"/>
            </a:ext>
          </a:extLst>
        </xdr:cNvPr>
        <xdr:cNvSpPr/>
      </xdr:nvSpPr>
      <xdr:spPr bwMode="auto">
        <a:xfrm>
          <a:off x="15068550" y="6835535"/>
          <a:ext cx="0" cy="493053"/>
        </a:xfrm>
        <a:custGeom>
          <a:avLst/>
          <a:gdLst>
            <a:gd name="connsiteX0" fmla="*/ 0 w 10000"/>
            <a:gd name="connsiteY0" fmla="*/ 0 h 10000"/>
            <a:gd name="connsiteX1" fmla="*/ 0 w 10000"/>
            <a:gd name="connsiteY1" fmla="*/ 0 h 10000"/>
            <a:gd name="connsiteX2" fmla="*/ 10000 w 10000"/>
            <a:gd name="connsiteY2" fmla="*/ 0 h 10000"/>
            <a:gd name="connsiteX3" fmla="*/ 10000 w 10000"/>
            <a:gd name="connsiteY3" fmla="*/ 0 h 10000"/>
            <a:gd name="connsiteX4" fmla="*/ 10000 w 10000"/>
            <a:gd name="connsiteY4" fmla="*/ 10000 h 10000"/>
            <a:gd name="connsiteX5" fmla="*/ 10000 w 10000"/>
            <a:gd name="connsiteY5" fmla="*/ 10000 h 10000"/>
            <a:gd name="connsiteX6" fmla="*/ 0 w 10000"/>
            <a:gd name="connsiteY6" fmla="*/ 10000 h 10000"/>
            <a:gd name="connsiteX7" fmla="*/ 0 w 10000"/>
            <a:gd name="connsiteY7" fmla="*/ 10000 h 10000"/>
            <a:gd name="connsiteX8" fmla="*/ 0 w 10000"/>
            <a:gd name="connsiteY8" fmla="*/ 0 h 10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0000" h="10000" fill="none" extrusionOk="0">
              <a:moveTo>
                <a:pt x="0" y="0"/>
              </a:moveTo>
              <a:lnTo>
                <a:pt x="0" y="0"/>
              </a:lnTo>
              <a:cubicBezTo>
                <a:pt x="2586" y="-645"/>
                <a:pt x="5838" y="803"/>
                <a:pt x="10000" y="0"/>
              </a:cubicBezTo>
              <a:lnTo>
                <a:pt x="10000" y="0"/>
              </a:lnTo>
              <a:cubicBezTo>
                <a:pt x="11115" y="3244"/>
                <a:pt x="9630" y="7577"/>
                <a:pt x="10000" y="10000"/>
              </a:cubicBezTo>
              <a:lnTo>
                <a:pt x="10000" y="10000"/>
              </a:lnTo>
              <a:cubicBezTo>
                <a:pt x="6722" y="10459"/>
                <a:pt x="4211" y="9078"/>
                <a:pt x="0" y="10000"/>
              </a:cubicBezTo>
              <a:lnTo>
                <a:pt x="0" y="10000"/>
              </a:lnTo>
              <a:cubicBezTo>
                <a:pt x="-652" y="6002"/>
                <a:pt x="320" y="3943"/>
                <a:pt x="0" y="0"/>
              </a:cubicBezTo>
              <a:close/>
            </a:path>
            <a:path w="10000" h="10000" stroke="0" extrusionOk="0">
              <a:moveTo>
                <a:pt x="0" y="0"/>
              </a:moveTo>
              <a:lnTo>
                <a:pt x="0" y="0"/>
              </a:lnTo>
              <a:cubicBezTo>
                <a:pt x="3465" y="-54"/>
                <a:pt x="6019" y="469"/>
                <a:pt x="10000" y="0"/>
              </a:cubicBezTo>
              <a:lnTo>
                <a:pt x="10000" y="0"/>
              </a:lnTo>
              <a:cubicBezTo>
                <a:pt x="10552" y="3495"/>
                <a:pt x="9521" y="6284"/>
                <a:pt x="10000" y="10000"/>
              </a:cubicBezTo>
              <a:lnTo>
                <a:pt x="10000" y="10000"/>
              </a:lnTo>
              <a:cubicBezTo>
                <a:pt x="6947" y="11104"/>
                <a:pt x="4573" y="9957"/>
                <a:pt x="0" y="10000"/>
              </a:cubicBezTo>
              <a:lnTo>
                <a:pt x="0" y="10000"/>
              </a:lnTo>
              <a:cubicBezTo>
                <a:pt x="-491" y="6744"/>
                <a:pt x="758" y="3138"/>
                <a:pt x="0" y="0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8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 2.YAZILI NOT GİR</a:t>
          </a:r>
          <a:endParaRPr lang="tr-TR" sz="36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162267</xdr:colOff>
      <xdr:row>2</xdr:row>
      <xdr:rowOff>993378</xdr:rowOff>
    </xdr:from>
    <xdr:to>
      <xdr:col>26</xdr:col>
      <xdr:colOff>733767</xdr:colOff>
      <xdr:row>2</xdr:row>
      <xdr:rowOff>1437878</xdr:rowOff>
    </xdr:to>
    <xdr:sp macro="" textlink="">
      <xdr:nvSpPr>
        <xdr:cNvPr id="10" name="Metin kutusu 9">
          <a:extLst>
            <a:ext uri="{FF2B5EF4-FFF2-40B4-BE49-F238E27FC236}">
              <a16:creationId xmlns:a16="http://schemas.microsoft.com/office/drawing/2014/main" id="{4286548D-E573-4D37-B922-6CF71D9F7649}"/>
            </a:ext>
          </a:extLst>
        </xdr:cNvPr>
        <xdr:cNvSpPr txBox="1"/>
      </xdr:nvSpPr>
      <xdr:spPr>
        <a:xfrm>
          <a:off x="12839908" y="1422674"/>
          <a:ext cx="1913049" cy="44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2000" b="1"/>
            <a:t>SEÇİLEN</a:t>
          </a:r>
        </a:p>
      </xdr:txBody>
    </xdr:sp>
    <xdr:clientData/>
  </xdr:twoCellAnchor>
  <xdr:twoCellAnchor>
    <xdr:from>
      <xdr:col>11</xdr:col>
      <xdr:colOff>50799</xdr:colOff>
      <xdr:row>80</xdr:row>
      <xdr:rowOff>12699</xdr:rowOff>
    </xdr:from>
    <xdr:to>
      <xdr:col>26</xdr:col>
      <xdr:colOff>898838</xdr:colOff>
      <xdr:row>85</xdr:row>
      <xdr:rowOff>165100</xdr:rowOff>
    </xdr:to>
    <xdr:graphicFrame macro="">
      <xdr:nvGraphicFramePr>
        <xdr:cNvPr id="13" name="Grafik 12">
          <a:extLst>
            <a:ext uri="{FF2B5EF4-FFF2-40B4-BE49-F238E27FC236}">
              <a16:creationId xmlns:a16="http://schemas.microsoft.com/office/drawing/2014/main" id="{A0FE21F1-BBC9-4429-B621-C136E5C67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42</xdr:col>
      <xdr:colOff>53662</xdr:colOff>
      <xdr:row>13</xdr:row>
      <xdr:rowOff>13416</xdr:rowOff>
    </xdr:from>
    <xdr:to>
      <xdr:col>47</xdr:col>
      <xdr:colOff>254894</xdr:colOff>
      <xdr:row>16</xdr:row>
      <xdr:rowOff>110249</xdr:rowOff>
    </xdr:to>
    <xdr:sp macro="" textlink="">
      <xdr:nvSpPr>
        <xdr:cNvPr id="14" name="Dikdörtgen: Köşeleri Yuvarlatılmış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ABFD639-3C24-4ACA-A583-35FABA0A9D7A}"/>
            </a:ext>
          </a:extLst>
        </xdr:cNvPr>
        <xdr:cNvSpPr/>
      </xdr:nvSpPr>
      <xdr:spPr bwMode="auto">
        <a:xfrm>
          <a:off x="15011937" y="5674754"/>
          <a:ext cx="3219718" cy="539544"/>
        </a:xfrm>
        <a:custGeom>
          <a:avLst/>
          <a:gdLst>
            <a:gd name="connsiteX0" fmla="*/ 0 w 3219718"/>
            <a:gd name="connsiteY0" fmla="*/ 89926 h 539544"/>
            <a:gd name="connsiteX1" fmla="*/ 89926 w 3219718"/>
            <a:gd name="connsiteY1" fmla="*/ 0 h 539544"/>
            <a:gd name="connsiteX2" fmla="*/ 566172 w 3219718"/>
            <a:gd name="connsiteY2" fmla="*/ 0 h 539544"/>
            <a:gd name="connsiteX3" fmla="*/ 1072816 w 3219718"/>
            <a:gd name="connsiteY3" fmla="*/ 0 h 539544"/>
            <a:gd name="connsiteX4" fmla="*/ 1579460 w 3219718"/>
            <a:gd name="connsiteY4" fmla="*/ 0 h 539544"/>
            <a:gd name="connsiteX5" fmla="*/ 2086105 w 3219718"/>
            <a:gd name="connsiteY5" fmla="*/ 0 h 539544"/>
            <a:gd name="connsiteX6" fmla="*/ 2562350 w 3219718"/>
            <a:gd name="connsiteY6" fmla="*/ 0 h 539544"/>
            <a:gd name="connsiteX7" fmla="*/ 3129792 w 3219718"/>
            <a:gd name="connsiteY7" fmla="*/ 0 h 539544"/>
            <a:gd name="connsiteX8" fmla="*/ 3219718 w 3219718"/>
            <a:gd name="connsiteY8" fmla="*/ 89926 h 539544"/>
            <a:gd name="connsiteX9" fmla="*/ 3219718 w 3219718"/>
            <a:gd name="connsiteY9" fmla="*/ 449618 h 539544"/>
            <a:gd name="connsiteX10" fmla="*/ 3129792 w 3219718"/>
            <a:gd name="connsiteY10" fmla="*/ 539544 h 539544"/>
            <a:gd name="connsiteX11" fmla="*/ 2653546 w 3219718"/>
            <a:gd name="connsiteY11" fmla="*/ 539544 h 539544"/>
            <a:gd name="connsiteX12" fmla="*/ 2146902 w 3219718"/>
            <a:gd name="connsiteY12" fmla="*/ 539544 h 539544"/>
            <a:gd name="connsiteX13" fmla="*/ 1731454 w 3219718"/>
            <a:gd name="connsiteY13" fmla="*/ 539544 h 539544"/>
            <a:gd name="connsiteX14" fmla="*/ 1316005 w 3219718"/>
            <a:gd name="connsiteY14" fmla="*/ 539544 h 539544"/>
            <a:gd name="connsiteX15" fmla="*/ 748564 w 3219718"/>
            <a:gd name="connsiteY15" fmla="*/ 539544 h 539544"/>
            <a:gd name="connsiteX16" fmla="*/ 89926 w 3219718"/>
            <a:gd name="connsiteY16" fmla="*/ 539544 h 539544"/>
            <a:gd name="connsiteX17" fmla="*/ 0 w 3219718"/>
            <a:gd name="connsiteY17" fmla="*/ 449618 h 539544"/>
            <a:gd name="connsiteX18" fmla="*/ 0 w 3219718"/>
            <a:gd name="connsiteY18" fmla="*/ 89926 h 5395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3219718" h="539544" fill="none" extrusionOk="0">
              <a:moveTo>
                <a:pt x="0" y="89926"/>
              </a:moveTo>
              <a:cubicBezTo>
                <a:pt x="-6659" y="41993"/>
                <a:pt x="40783" y="-5160"/>
                <a:pt x="89926" y="0"/>
              </a:cubicBezTo>
              <a:cubicBezTo>
                <a:pt x="297080" y="-28372"/>
                <a:pt x="377662" y="56070"/>
                <a:pt x="566172" y="0"/>
              </a:cubicBezTo>
              <a:cubicBezTo>
                <a:pt x="754682" y="-56070"/>
                <a:pt x="837651" y="40828"/>
                <a:pt x="1072816" y="0"/>
              </a:cubicBezTo>
              <a:cubicBezTo>
                <a:pt x="1307981" y="-40828"/>
                <a:pt x="1414318" y="57758"/>
                <a:pt x="1579460" y="0"/>
              </a:cubicBezTo>
              <a:cubicBezTo>
                <a:pt x="1744602" y="-57758"/>
                <a:pt x="1914792" y="53652"/>
                <a:pt x="2086105" y="0"/>
              </a:cubicBezTo>
              <a:cubicBezTo>
                <a:pt x="2257418" y="-53652"/>
                <a:pt x="2458551" y="48232"/>
                <a:pt x="2562350" y="0"/>
              </a:cubicBezTo>
              <a:cubicBezTo>
                <a:pt x="2666150" y="-48232"/>
                <a:pt x="2973546" y="8097"/>
                <a:pt x="3129792" y="0"/>
              </a:cubicBezTo>
              <a:cubicBezTo>
                <a:pt x="3180326" y="-4158"/>
                <a:pt x="3216107" y="40725"/>
                <a:pt x="3219718" y="89926"/>
              </a:cubicBezTo>
              <a:cubicBezTo>
                <a:pt x="3260369" y="250990"/>
                <a:pt x="3192282" y="275285"/>
                <a:pt x="3219718" y="449618"/>
              </a:cubicBezTo>
              <a:cubicBezTo>
                <a:pt x="3218158" y="502829"/>
                <a:pt x="3181036" y="532095"/>
                <a:pt x="3129792" y="539544"/>
              </a:cubicBezTo>
              <a:cubicBezTo>
                <a:pt x="2970723" y="553799"/>
                <a:pt x="2801989" y="517665"/>
                <a:pt x="2653546" y="539544"/>
              </a:cubicBezTo>
              <a:cubicBezTo>
                <a:pt x="2505103" y="561423"/>
                <a:pt x="2249506" y="537150"/>
                <a:pt x="2146902" y="539544"/>
              </a:cubicBezTo>
              <a:cubicBezTo>
                <a:pt x="2044298" y="541938"/>
                <a:pt x="1822512" y="501825"/>
                <a:pt x="1731454" y="539544"/>
              </a:cubicBezTo>
              <a:cubicBezTo>
                <a:pt x="1640396" y="577263"/>
                <a:pt x="1470670" y="535210"/>
                <a:pt x="1316005" y="539544"/>
              </a:cubicBezTo>
              <a:cubicBezTo>
                <a:pt x="1161340" y="543878"/>
                <a:pt x="950095" y="510669"/>
                <a:pt x="748564" y="539544"/>
              </a:cubicBezTo>
              <a:cubicBezTo>
                <a:pt x="547033" y="568419"/>
                <a:pt x="271004" y="470553"/>
                <a:pt x="89926" y="539544"/>
              </a:cubicBezTo>
              <a:cubicBezTo>
                <a:pt x="53152" y="535889"/>
                <a:pt x="1486" y="505209"/>
                <a:pt x="0" y="449618"/>
              </a:cubicBezTo>
              <a:cubicBezTo>
                <a:pt x="-2771" y="354445"/>
                <a:pt x="26333" y="226398"/>
                <a:pt x="0" y="89926"/>
              </a:cubicBezTo>
              <a:close/>
            </a:path>
            <a:path w="3219718" h="539544" stroke="0" extrusionOk="0">
              <a:moveTo>
                <a:pt x="0" y="89926"/>
              </a:moveTo>
              <a:cubicBezTo>
                <a:pt x="553" y="32767"/>
                <a:pt x="28804" y="4800"/>
                <a:pt x="89926" y="0"/>
              </a:cubicBezTo>
              <a:cubicBezTo>
                <a:pt x="224730" y="-18663"/>
                <a:pt x="422627" y="44568"/>
                <a:pt x="626969" y="0"/>
              </a:cubicBezTo>
              <a:cubicBezTo>
                <a:pt x="831311" y="-44568"/>
                <a:pt x="965414" y="37237"/>
                <a:pt x="1072816" y="0"/>
              </a:cubicBezTo>
              <a:cubicBezTo>
                <a:pt x="1180218" y="-37237"/>
                <a:pt x="1486850" y="19275"/>
                <a:pt x="1609859" y="0"/>
              </a:cubicBezTo>
              <a:cubicBezTo>
                <a:pt x="1732868" y="-19275"/>
                <a:pt x="1839835" y="12470"/>
                <a:pt x="2025307" y="0"/>
              </a:cubicBezTo>
              <a:cubicBezTo>
                <a:pt x="2210779" y="-12470"/>
                <a:pt x="2407943" y="40798"/>
                <a:pt x="2562350" y="0"/>
              </a:cubicBezTo>
              <a:cubicBezTo>
                <a:pt x="2716757" y="-40798"/>
                <a:pt x="3000793" y="27347"/>
                <a:pt x="3129792" y="0"/>
              </a:cubicBezTo>
              <a:cubicBezTo>
                <a:pt x="3182827" y="-6904"/>
                <a:pt x="3222198" y="51228"/>
                <a:pt x="3219718" y="89926"/>
              </a:cubicBezTo>
              <a:cubicBezTo>
                <a:pt x="3243103" y="196880"/>
                <a:pt x="3219108" y="311976"/>
                <a:pt x="3219718" y="449618"/>
              </a:cubicBezTo>
              <a:cubicBezTo>
                <a:pt x="3218496" y="492445"/>
                <a:pt x="3180315" y="536797"/>
                <a:pt x="3129792" y="539544"/>
              </a:cubicBezTo>
              <a:cubicBezTo>
                <a:pt x="3026323" y="584165"/>
                <a:pt x="2845668" y="497248"/>
                <a:pt x="2623148" y="539544"/>
              </a:cubicBezTo>
              <a:cubicBezTo>
                <a:pt x="2400628" y="581840"/>
                <a:pt x="2414147" y="493707"/>
                <a:pt x="2207699" y="539544"/>
              </a:cubicBezTo>
              <a:cubicBezTo>
                <a:pt x="2001251" y="585381"/>
                <a:pt x="1874394" y="523837"/>
                <a:pt x="1670656" y="539544"/>
              </a:cubicBezTo>
              <a:cubicBezTo>
                <a:pt x="1466918" y="555251"/>
                <a:pt x="1318109" y="529242"/>
                <a:pt x="1224809" y="539544"/>
              </a:cubicBezTo>
              <a:cubicBezTo>
                <a:pt x="1131509" y="549846"/>
                <a:pt x="924576" y="487514"/>
                <a:pt x="718165" y="539544"/>
              </a:cubicBezTo>
              <a:cubicBezTo>
                <a:pt x="511754" y="591574"/>
                <a:pt x="220983" y="498707"/>
                <a:pt x="89926" y="539544"/>
              </a:cubicBezTo>
              <a:cubicBezTo>
                <a:pt x="42364" y="546743"/>
                <a:pt x="9049" y="500214"/>
                <a:pt x="0" y="449618"/>
              </a:cubicBezTo>
              <a:cubicBezTo>
                <a:pt x="-30984" y="284291"/>
                <a:pt x="15290" y="173432"/>
                <a:pt x="0" y="89926"/>
              </a:cubicBezTo>
              <a:close/>
            </a:path>
          </a:pathLst>
        </a:custGeom>
        <a:solidFill>
          <a:schemeClr val="accent2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42</xdr:col>
      <xdr:colOff>78736</xdr:colOff>
      <xdr:row>18</xdr:row>
      <xdr:rowOff>34009</xdr:rowOff>
    </xdr:from>
    <xdr:to>
      <xdr:col>45</xdr:col>
      <xdr:colOff>254895</xdr:colOff>
      <xdr:row>21</xdr:row>
      <xdr:rowOff>92579</xdr:rowOff>
    </xdr:to>
    <xdr:sp macro="" textlink="">
      <xdr:nvSpPr>
        <xdr:cNvPr id="15" name="Dikdörtgen: Köşeleri Yuvarlatılmış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C4727AD-46C4-4A8C-89F2-D80B989E438A}"/>
            </a:ext>
          </a:extLst>
        </xdr:cNvPr>
        <xdr:cNvSpPr/>
      </xdr:nvSpPr>
      <xdr:spPr bwMode="auto">
        <a:xfrm>
          <a:off x="15037011" y="6433199"/>
          <a:ext cx="1987250" cy="501281"/>
        </a:xfrm>
        <a:custGeom>
          <a:avLst/>
          <a:gdLst>
            <a:gd name="connsiteX0" fmla="*/ 0 w 1987250"/>
            <a:gd name="connsiteY0" fmla="*/ 83549 h 501281"/>
            <a:gd name="connsiteX1" fmla="*/ 83549 w 1987250"/>
            <a:gd name="connsiteY1" fmla="*/ 0 h 501281"/>
            <a:gd name="connsiteX2" fmla="*/ 502184 w 1987250"/>
            <a:gd name="connsiteY2" fmla="*/ 0 h 501281"/>
            <a:gd name="connsiteX3" fmla="*/ 975423 w 1987250"/>
            <a:gd name="connsiteY3" fmla="*/ 0 h 501281"/>
            <a:gd name="connsiteX4" fmla="*/ 1412260 w 1987250"/>
            <a:gd name="connsiteY4" fmla="*/ 0 h 501281"/>
            <a:gd name="connsiteX5" fmla="*/ 1903701 w 1987250"/>
            <a:gd name="connsiteY5" fmla="*/ 0 h 501281"/>
            <a:gd name="connsiteX6" fmla="*/ 1987250 w 1987250"/>
            <a:gd name="connsiteY6" fmla="*/ 83549 h 501281"/>
            <a:gd name="connsiteX7" fmla="*/ 1987250 w 1987250"/>
            <a:gd name="connsiteY7" fmla="*/ 417732 h 501281"/>
            <a:gd name="connsiteX8" fmla="*/ 1903701 w 1987250"/>
            <a:gd name="connsiteY8" fmla="*/ 501281 h 501281"/>
            <a:gd name="connsiteX9" fmla="*/ 1466865 w 1987250"/>
            <a:gd name="connsiteY9" fmla="*/ 501281 h 501281"/>
            <a:gd name="connsiteX10" fmla="*/ 1030028 w 1987250"/>
            <a:gd name="connsiteY10" fmla="*/ 501281 h 501281"/>
            <a:gd name="connsiteX11" fmla="*/ 629595 w 1987250"/>
            <a:gd name="connsiteY11" fmla="*/ 501281 h 501281"/>
            <a:gd name="connsiteX12" fmla="*/ 83549 w 1987250"/>
            <a:gd name="connsiteY12" fmla="*/ 501281 h 501281"/>
            <a:gd name="connsiteX13" fmla="*/ 0 w 1987250"/>
            <a:gd name="connsiteY13" fmla="*/ 417732 h 501281"/>
            <a:gd name="connsiteX14" fmla="*/ 0 w 1987250"/>
            <a:gd name="connsiteY14" fmla="*/ 83549 h 5012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87250" h="501281" fill="none" extrusionOk="0">
              <a:moveTo>
                <a:pt x="0" y="83549"/>
              </a:moveTo>
              <a:cubicBezTo>
                <a:pt x="-7253" y="39735"/>
                <a:pt x="43123" y="1531"/>
                <a:pt x="83549" y="0"/>
              </a:cubicBezTo>
              <a:cubicBezTo>
                <a:pt x="212177" y="-43185"/>
                <a:pt x="402138" y="35119"/>
                <a:pt x="502184" y="0"/>
              </a:cubicBezTo>
              <a:cubicBezTo>
                <a:pt x="602230" y="-35119"/>
                <a:pt x="849376" y="17667"/>
                <a:pt x="975423" y="0"/>
              </a:cubicBezTo>
              <a:cubicBezTo>
                <a:pt x="1101470" y="-17667"/>
                <a:pt x="1287239" y="1600"/>
                <a:pt x="1412260" y="0"/>
              </a:cubicBezTo>
              <a:cubicBezTo>
                <a:pt x="1537281" y="-1600"/>
                <a:pt x="1674685" y="52390"/>
                <a:pt x="1903701" y="0"/>
              </a:cubicBezTo>
              <a:cubicBezTo>
                <a:pt x="1949106" y="744"/>
                <a:pt x="1989487" y="33505"/>
                <a:pt x="1987250" y="83549"/>
              </a:cubicBezTo>
              <a:cubicBezTo>
                <a:pt x="1992924" y="182823"/>
                <a:pt x="1980934" y="273189"/>
                <a:pt x="1987250" y="417732"/>
              </a:cubicBezTo>
              <a:cubicBezTo>
                <a:pt x="1989984" y="465700"/>
                <a:pt x="1958418" y="502268"/>
                <a:pt x="1903701" y="501281"/>
              </a:cubicBezTo>
              <a:cubicBezTo>
                <a:pt x="1756521" y="532081"/>
                <a:pt x="1587254" y="488560"/>
                <a:pt x="1466865" y="501281"/>
              </a:cubicBezTo>
              <a:cubicBezTo>
                <a:pt x="1346476" y="514002"/>
                <a:pt x="1163305" y="452930"/>
                <a:pt x="1030028" y="501281"/>
              </a:cubicBezTo>
              <a:cubicBezTo>
                <a:pt x="896751" y="549632"/>
                <a:pt x="775232" y="463178"/>
                <a:pt x="629595" y="501281"/>
              </a:cubicBezTo>
              <a:cubicBezTo>
                <a:pt x="483958" y="539384"/>
                <a:pt x="351565" y="490056"/>
                <a:pt x="83549" y="501281"/>
              </a:cubicBezTo>
              <a:cubicBezTo>
                <a:pt x="36495" y="495241"/>
                <a:pt x="8114" y="474393"/>
                <a:pt x="0" y="417732"/>
              </a:cubicBezTo>
              <a:cubicBezTo>
                <a:pt x="-38519" y="310184"/>
                <a:pt x="25126" y="171232"/>
                <a:pt x="0" y="83549"/>
              </a:cubicBezTo>
              <a:close/>
            </a:path>
            <a:path w="1987250" h="501281" stroke="0" extrusionOk="0">
              <a:moveTo>
                <a:pt x="0" y="83549"/>
              </a:moveTo>
              <a:cubicBezTo>
                <a:pt x="8401" y="38865"/>
                <a:pt x="40541" y="-621"/>
                <a:pt x="83549" y="0"/>
              </a:cubicBezTo>
              <a:cubicBezTo>
                <a:pt x="255497" y="-19832"/>
                <a:pt x="316248" y="30155"/>
                <a:pt x="502184" y="0"/>
              </a:cubicBezTo>
              <a:cubicBezTo>
                <a:pt x="688121" y="-30155"/>
                <a:pt x="847068" y="44410"/>
                <a:pt x="993625" y="0"/>
              </a:cubicBezTo>
              <a:cubicBezTo>
                <a:pt x="1140182" y="-44410"/>
                <a:pt x="1232792" y="44403"/>
                <a:pt x="1394058" y="0"/>
              </a:cubicBezTo>
              <a:cubicBezTo>
                <a:pt x="1555324" y="-44403"/>
                <a:pt x="1738450" y="40606"/>
                <a:pt x="1903701" y="0"/>
              </a:cubicBezTo>
              <a:cubicBezTo>
                <a:pt x="1951044" y="-144"/>
                <a:pt x="1987739" y="35351"/>
                <a:pt x="1987250" y="83549"/>
              </a:cubicBezTo>
              <a:cubicBezTo>
                <a:pt x="1988811" y="188311"/>
                <a:pt x="1968089" y="254474"/>
                <a:pt x="1987250" y="417732"/>
              </a:cubicBezTo>
              <a:cubicBezTo>
                <a:pt x="1985973" y="475458"/>
                <a:pt x="1947878" y="511426"/>
                <a:pt x="1903701" y="501281"/>
              </a:cubicBezTo>
              <a:cubicBezTo>
                <a:pt x="1768085" y="520772"/>
                <a:pt x="1620390" y="488364"/>
                <a:pt x="1466865" y="501281"/>
              </a:cubicBezTo>
              <a:cubicBezTo>
                <a:pt x="1313340" y="514198"/>
                <a:pt x="1187822" y="495873"/>
                <a:pt x="1011827" y="501281"/>
              </a:cubicBezTo>
              <a:cubicBezTo>
                <a:pt x="835832" y="506689"/>
                <a:pt x="739430" y="464114"/>
                <a:pt x="574990" y="501281"/>
              </a:cubicBezTo>
              <a:cubicBezTo>
                <a:pt x="410550" y="538448"/>
                <a:pt x="273395" y="479967"/>
                <a:pt x="83549" y="501281"/>
              </a:cubicBezTo>
              <a:cubicBezTo>
                <a:pt x="37322" y="494707"/>
                <a:pt x="-10850" y="468238"/>
                <a:pt x="0" y="417732"/>
              </a:cubicBezTo>
              <a:cubicBezTo>
                <a:pt x="-39071" y="348312"/>
                <a:pt x="27335" y="177579"/>
                <a:pt x="0" y="83549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42</xdr:col>
      <xdr:colOff>67078</xdr:colOff>
      <xdr:row>23</xdr:row>
      <xdr:rowOff>120740</xdr:rowOff>
    </xdr:from>
    <xdr:to>
      <xdr:col>46</xdr:col>
      <xdr:colOff>348924</xdr:colOff>
      <xdr:row>27</xdr:row>
      <xdr:rowOff>14154</xdr:rowOff>
    </xdr:to>
    <xdr:sp macro="" textlink="">
      <xdr:nvSpPr>
        <xdr:cNvPr id="16" name="Dikdörtgen: Köşeleri Yuvarlatılmış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6ABCFE3-D784-431B-9363-163A6CBCCAD9}"/>
            </a:ext>
          </a:extLst>
        </xdr:cNvPr>
        <xdr:cNvSpPr/>
      </xdr:nvSpPr>
      <xdr:spPr bwMode="auto">
        <a:xfrm>
          <a:off x="15025353" y="7257782"/>
          <a:ext cx="2696634" cy="483696"/>
        </a:xfrm>
        <a:custGeom>
          <a:avLst/>
          <a:gdLst>
            <a:gd name="connsiteX0" fmla="*/ 0 w 2696634"/>
            <a:gd name="connsiteY0" fmla="*/ 80618 h 483696"/>
            <a:gd name="connsiteX1" fmla="*/ 80618 w 2696634"/>
            <a:gd name="connsiteY1" fmla="*/ 0 h 483696"/>
            <a:gd name="connsiteX2" fmla="*/ 638406 w 2696634"/>
            <a:gd name="connsiteY2" fmla="*/ 0 h 483696"/>
            <a:gd name="connsiteX3" fmla="*/ 1145485 w 2696634"/>
            <a:gd name="connsiteY3" fmla="*/ 0 h 483696"/>
            <a:gd name="connsiteX4" fmla="*/ 1627211 w 2696634"/>
            <a:gd name="connsiteY4" fmla="*/ 0 h 483696"/>
            <a:gd name="connsiteX5" fmla="*/ 2108936 w 2696634"/>
            <a:gd name="connsiteY5" fmla="*/ 0 h 483696"/>
            <a:gd name="connsiteX6" fmla="*/ 2616016 w 2696634"/>
            <a:gd name="connsiteY6" fmla="*/ 0 h 483696"/>
            <a:gd name="connsiteX7" fmla="*/ 2696634 w 2696634"/>
            <a:gd name="connsiteY7" fmla="*/ 80618 h 483696"/>
            <a:gd name="connsiteX8" fmla="*/ 2696634 w 2696634"/>
            <a:gd name="connsiteY8" fmla="*/ 403078 h 483696"/>
            <a:gd name="connsiteX9" fmla="*/ 2616016 w 2696634"/>
            <a:gd name="connsiteY9" fmla="*/ 483696 h 483696"/>
            <a:gd name="connsiteX10" fmla="*/ 2058228 w 2696634"/>
            <a:gd name="connsiteY10" fmla="*/ 483696 h 483696"/>
            <a:gd name="connsiteX11" fmla="*/ 1627211 w 2696634"/>
            <a:gd name="connsiteY11" fmla="*/ 483696 h 483696"/>
            <a:gd name="connsiteX12" fmla="*/ 1145485 w 2696634"/>
            <a:gd name="connsiteY12" fmla="*/ 483696 h 483696"/>
            <a:gd name="connsiteX13" fmla="*/ 638406 w 2696634"/>
            <a:gd name="connsiteY13" fmla="*/ 483696 h 483696"/>
            <a:gd name="connsiteX14" fmla="*/ 80618 w 2696634"/>
            <a:gd name="connsiteY14" fmla="*/ 483696 h 483696"/>
            <a:gd name="connsiteX15" fmla="*/ 0 w 2696634"/>
            <a:gd name="connsiteY15" fmla="*/ 403078 h 483696"/>
            <a:gd name="connsiteX16" fmla="*/ 0 w 2696634"/>
            <a:gd name="connsiteY16" fmla="*/ 80618 h 4836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696634" h="483696" fill="none" extrusionOk="0">
              <a:moveTo>
                <a:pt x="0" y="80618"/>
              </a:moveTo>
              <a:cubicBezTo>
                <a:pt x="6224" y="41724"/>
                <a:pt x="42966" y="8284"/>
                <a:pt x="80618" y="0"/>
              </a:cubicBezTo>
              <a:cubicBezTo>
                <a:pt x="225878" y="-64925"/>
                <a:pt x="407572" y="40645"/>
                <a:pt x="638406" y="0"/>
              </a:cubicBezTo>
              <a:cubicBezTo>
                <a:pt x="869240" y="-40645"/>
                <a:pt x="952655" y="29051"/>
                <a:pt x="1145485" y="0"/>
              </a:cubicBezTo>
              <a:cubicBezTo>
                <a:pt x="1338315" y="-29051"/>
                <a:pt x="1494018" y="49116"/>
                <a:pt x="1627211" y="0"/>
              </a:cubicBezTo>
              <a:cubicBezTo>
                <a:pt x="1760404" y="-49116"/>
                <a:pt x="1880458" y="46008"/>
                <a:pt x="2108936" y="0"/>
              </a:cubicBezTo>
              <a:cubicBezTo>
                <a:pt x="2337414" y="-46008"/>
                <a:pt x="2485782" y="37507"/>
                <a:pt x="2616016" y="0"/>
              </a:cubicBezTo>
              <a:cubicBezTo>
                <a:pt x="2669894" y="6244"/>
                <a:pt x="2700339" y="36521"/>
                <a:pt x="2696634" y="80618"/>
              </a:cubicBezTo>
              <a:cubicBezTo>
                <a:pt x="2733346" y="182422"/>
                <a:pt x="2663270" y="303714"/>
                <a:pt x="2696634" y="403078"/>
              </a:cubicBezTo>
              <a:cubicBezTo>
                <a:pt x="2699975" y="443224"/>
                <a:pt x="2653540" y="483827"/>
                <a:pt x="2616016" y="483696"/>
              </a:cubicBezTo>
              <a:cubicBezTo>
                <a:pt x="2423576" y="544915"/>
                <a:pt x="2335959" y="428458"/>
                <a:pt x="2058228" y="483696"/>
              </a:cubicBezTo>
              <a:cubicBezTo>
                <a:pt x="1780497" y="538934"/>
                <a:pt x="1766108" y="473427"/>
                <a:pt x="1627211" y="483696"/>
              </a:cubicBezTo>
              <a:cubicBezTo>
                <a:pt x="1488314" y="493965"/>
                <a:pt x="1243094" y="448791"/>
                <a:pt x="1145485" y="483696"/>
              </a:cubicBezTo>
              <a:cubicBezTo>
                <a:pt x="1047876" y="518601"/>
                <a:pt x="785754" y="458279"/>
                <a:pt x="638406" y="483696"/>
              </a:cubicBezTo>
              <a:cubicBezTo>
                <a:pt x="491058" y="509113"/>
                <a:pt x="245708" y="432251"/>
                <a:pt x="80618" y="483696"/>
              </a:cubicBezTo>
              <a:cubicBezTo>
                <a:pt x="34682" y="479124"/>
                <a:pt x="-9932" y="454902"/>
                <a:pt x="0" y="403078"/>
              </a:cubicBezTo>
              <a:cubicBezTo>
                <a:pt x="-25719" y="254830"/>
                <a:pt x="35969" y="211456"/>
                <a:pt x="0" y="80618"/>
              </a:cubicBezTo>
              <a:close/>
            </a:path>
            <a:path w="2696634" h="483696" stroke="0" extrusionOk="0">
              <a:moveTo>
                <a:pt x="0" y="80618"/>
              </a:moveTo>
              <a:cubicBezTo>
                <a:pt x="10043" y="37838"/>
                <a:pt x="42162" y="-1202"/>
                <a:pt x="80618" y="0"/>
              </a:cubicBezTo>
              <a:cubicBezTo>
                <a:pt x="181606" y="-48318"/>
                <a:pt x="327461" y="47037"/>
                <a:pt x="536990" y="0"/>
              </a:cubicBezTo>
              <a:cubicBezTo>
                <a:pt x="746519" y="-47037"/>
                <a:pt x="910301" y="52098"/>
                <a:pt x="1094777" y="0"/>
              </a:cubicBezTo>
              <a:cubicBezTo>
                <a:pt x="1279253" y="-52098"/>
                <a:pt x="1398303" y="11311"/>
                <a:pt x="1525795" y="0"/>
              </a:cubicBezTo>
              <a:cubicBezTo>
                <a:pt x="1653287" y="-11311"/>
                <a:pt x="1784860" y="7993"/>
                <a:pt x="2007520" y="0"/>
              </a:cubicBezTo>
              <a:cubicBezTo>
                <a:pt x="2230180" y="-7993"/>
                <a:pt x="2450086" y="53313"/>
                <a:pt x="2616016" y="0"/>
              </a:cubicBezTo>
              <a:cubicBezTo>
                <a:pt x="2652793" y="2049"/>
                <a:pt x="2704628" y="29496"/>
                <a:pt x="2696634" y="80618"/>
              </a:cubicBezTo>
              <a:cubicBezTo>
                <a:pt x="2722745" y="170688"/>
                <a:pt x="2665093" y="244191"/>
                <a:pt x="2696634" y="403078"/>
              </a:cubicBezTo>
              <a:cubicBezTo>
                <a:pt x="2701818" y="454441"/>
                <a:pt x="2661310" y="489721"/>
                <a:pt x="2616016" y="483696"/>
              </a:cubicBezTo>
              <a:cubicBezTo>
                <a:pt x="2404071" y="521588"/>
                <a:pt x="2199712" y="480523"/>
                <a:pt x="2083582" y="483696"/>
              </a:cubicBezTo>
              <a:cubicBezTo>
                <a:pt x="1967452" y="486869"/>
                <a:pt x="1701720" y="458972"/>
                <a:pt x="1601857" y="483696"/>
              </a:cubicBezTo>
              <a:cubicBezTo>
                <a:pt x="1501995" y="508420"/>
                <a:pt x="1187904" y="469220"/>
                <a:pt x="1069423" y="483696"/>
              </a:cubicBezTo>
              <a:cubicBezTo>
                <a:pt x="950942" y="498172"/>
                <a:pt x="672656" y="433064"/>
                <a:pt x="536990" y="483696"/>
              </a:cubicBezTo>
              <a:cubicBezTo>
                <a:pt x="401324" y="534328"/>
                <a:pt x="184939" y="447286"/>
                <a:pt x="80618" y="483696"/>
              </a:cubicBezTo>
              <a:cubicBezTo>
                <a:pt x="36491" y="479626"/>
                <a:pt x="-2341" y="447263"/>
                <a:pt x="0" y="403078"/>
              </a:cubicBezTo>
              <a:cubicBezTo>
                <a:pt x="-31442" y="325162"/>
                <a:pt x="28858" y="239442"/>
                <a:pt x="0" y="80618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TEDBİR RAPORU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24425</xdr:colOff>
      <xdr:row>62</xdr:row>
      <xdr:rowOff>24423</xdr:rowOff>
    </xdr:from>
    <xdr:to>
      <xdr:col>26</xdr:col>
      <xdr:colOff>812800</xdr:colOff>
      <xdr:row>78</xdr:row>
      <xdr:rowOff>114301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74C630-4AEF-47F6-BA63-8562E04E6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38100</xdr:colOff>
      <xdr:row>81</xdr:row>
      <xdr:rowOff>9525</xdr:rowOff>
    </xdr:from>
    <xdr:to>
      <xdr:col>26</xdr:col>
      <xdr:colOff>711200</xdr:colOff>
      <xdr:row>89</xdr:row>
      <xdr:rowOff>0</xdr:rowOff>
    </xdr:to>
    <xdr:graphicFrame macro="">
      <xdr:nvGraphicFramePr>
        <xdr:cNvPr id="3" name="Chart 11">
          <a:extLst>
            <a:ext uri="{FF2B5EF4-FFF2-40B4-BE49-F238E27FC236}">
              <a16:creationId xmlns:a16="http://schemas.microsoft.com/office/drawing/2014/main" id="{AAE36763-EAAA-426C-A8B1-82FB926E4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36635</xdr:colOff>
      <xdr:row>97</xdr:row>
      <xdr:rowOff>69361</xdr:rowOff>
    </xdr:from>
    <xdr:to>
      <xdr:col>26</xdr:col>
      <xdr:colOff>800100</xdr:colOff>
      <xdr:row>108</xdr:row>
      <xdr:rowOff>59836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686FD18A-5458-452B-B276-E35F69C23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400956</xdr:colOff>
      <xdr:row>1</xdr:row>
      <xdr:rowOff>109537</xdr:rowOff>
    </xdr:from>
    <xdr:to>
      <xdr:col>30</xdr:col>
      <xdr:colOff>263412</xdr:colOff>
      <xdr:row>2</xdr:row>
      <xdr:rowOff>324529</xdr:rowOff>
    </xdr:to>
    <xdr:sp macro="" textlink="">
      <xdr:nvSpPr>
        <xdr:cNvPr id="5" name="Dikdörtgen: Köşeleri Yuvarlatılmış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3CB6C8-8E56-4BB7-BB60-05D6D54CD9E0}"/>
            </a:ext>
          </a:extLst>
        </xdr:cNvPr>
        <xdr:cNvSpPr/>
      </xdr:nvSpPr>
      <xdr:spPr bwMode="auto">
        <a:xfrm>
          <a:off x="16860156" y="271462"/>
          <a:ext cx="1691256" cy="214992"/>
        </a:xfrm>
        <a:custGeom>
          <a:avLst/>
          <a:gdLst>
            <a:gd name="connsiteX0" fmla="*/ 0 w 1691256"/>
            <a:gd name="connsiteY0" fmla="*/ 35833 h 214992"/>
            <a:gd name="connsiteX1" fmla="*/ 35833 w 1691256"/>
            <a:gd name="connsiteY1" fmla="*/ 0 h 214992"/>
            <a:gd name="connsiteX2" fmla="*/ 591892 w 1691256"/>
            <a:gd name="connsiteY2" fmla="*/ 0 h 214992"/>
            <a:gd name="connsiteX3" fmla="*/ 1115560 w 1691256"/>
            <a:gd name="connsiteY3" fmla="*/ 0 h 214992"/>
            <a:gd name="connsiteX4" fmla="*/ 1655423 w 1691256"/>
            <a:gd name="connsiteY4" fmla="*/ 0 h 214992"/>
            <a:gd name="connsiteX5" fmla="*/ 1691256 w 1691256"/>
            <a:gd name="connsiteY5" fmla="*/ 35833 h 214992"/>
            <a:gd name="connsiteX6" fmla="*/ 1691256 w 1691256"/>
            <a:gd name="connsiteY6" fmla="*/ 179159 h 214992"/>
            <a:gd name="connsiteX7" fmla="*/ 1655423 w 1691256"/>
            <a:gd name="connsiteY7" fmla="*/ 214992 h 214992"/>
            <a:gd name="connsiteX8" fmla="*/ 1115560 w 1691256"/>
            <a:gd name="connsiteY8" fmla="*/ 214992 h 214992"/>
            <a:gd name="connsiteX9" fmla="*/ 624284 w 1691256"/>
            <a:gd name="connsiteY9" fmla="*/ 214992 h 214992"/>
            <a:gd name="connsiteX10" fmla="*/ 35833 w 1691256"/>
            <a:gd name="connsiteY10" fmla="*/ 214992 h 214992"/>
            <a:gd name="connsiteX11" fmla="*/ 0 w 1691256"/>
            <a:gd name="connsiteY11" fmla="*/ 179159 h 214992"/>
            <a:gd name="connsiteX12" fmla="*/ 0 w 1691256"/>
            <a:gd name="connsiteY12" fmla="*/ 35833 h 2149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691256" h="214992" fill="none" extrusionOk="0">
              <a:moveTo>
                <a:pt x="0" y="35833"/>
              </a:moveTo>
              <a:cubicBezTo>
                <a:pt x="1482" y="15737"/>
                <a:pt x="15598" y="-2482"/>
                <a:pt x="35833" y="0"/>
              </a:cubicBezTo>
              <a:cubicBezTo>
                <a:pt x="259964" y="-25532"/>
                <a:pt x="478708" y="55690"/>
                <a:pt x="591892" y="0"/>
              </a:cubicBezTo>
              <a:cubicBezTo>
                <a:pt x="705076" y="-55690"/>
                <a:pt x="922974" y="7503"/>
                <a:pt x="1115560" y="0"/>
              </a:cubicBezTo>
              <a:cubicBezTo>
                <a:pt x="1308146" y="-7503"/>
                <a:pt x="1431971" y="1692"/>
                <a:pt x="1655423" y="0"/>
              </a:cubicBezTo>
              <a:cubicBezTo>
                <a:pt x="1672966" y="3546"/>
                <a:pt x="1694511" y="15760"/>
                <a:pt x="1691256" y="35833"/>
              </a:cubicBezTo>
              <a:cubicBezTo>
                <a:pt x="1703739" y="86773"/>
                <a:pt x="1681984" y="139345"/>
                <a:pt x="1691256" y="179159"/>
              </a:cubicBezTo>
              <a:cubicBezTo>
                <a:pt x="1693767" y="201411"/>
                <a:pt x="1671143" y="214653"/>
                <a:pt x="1655423" y="214992"/>
              </a:cubicBezTo>
              <a:cubicBezTo>
                <a:pt x="1479829" y="245040"/>
                <a:pt x="1329048" y="164590"/>
                <a:pt x="1115560" y="214992"/>
              </a:cubicBezTo>
              <a:cubicBezTo>
                <a:pt x="902072" y="265394"/>
                <a:pt x="790499" y="161559"/>
                <a:pt x="624284" y="214992"/>
              </a:cubicBezTo>
              <a:cubicBezTo>
                <a:pt x="458069" y="268425"/>
                <a:pt x="190389" y="189192"/>
                <a:pt x="35833" y="214992"/>
              </a:cubicBezTo>
              <a:cubicBezTo>
                <a:pt x="15122" y="216305"/>
                <a:pt x="-750" y="198687"/>
                <a:pt x="0" y="179159"/>
              </a:cubicBezTo>
              <a:cubicBezTo>
                <a:pt x="-3661" y="132919"/>
                <a:pt x="13275" y="103378"/>
                <a:pt x="0" y="35833"/>
              </a:cubicBezTo>
              <a:close/>
            </a:path>
            <a:path w="1691256" h="214992" stroke="0" extrusionOk="0">
              <a:moveTo>
                <a:pt x="0" y="35833"/>
              </a:moveTo>
              <a:cubicBezTo>
                <a:pt x="959" y="20303"/>
                <a:pt x="17061" y="2929"/>
                <a:pt x="35833" y="0"/>
              </a:cubicBezTo>
              <a:cubicBezTo>
                <a:pt x="251817" y="-23962"/>
                <a:pt x="431090" y="61717"/>
                <a:pt x="559500" y="0"/>
              </a:cubicBezTo>
              <a:cubicBezTo>
                <a:pt x="687910" y="-61717"/>
                <a:pt x="921795" y="34831"/>
                <a:pt x="1050776" y="0"/>
              </a:cubicBezTo>
              <a:cubicBezTo>
                <a:pt x="1179757" y="-34831"/>
                <a:pt x="1505934" y="61821"/>
                <a:pt x="1655423" y="0"/>
              </a:cubicBezTo>
              <a:cubicBezTo>
                <a:pt x="1675131" y="1467"/>
                <a:pt x="1687769" y="19863"/>
                <a:pt x="1691256" y="35833"/>
              </a:cubicBezTo>
              <a:cubicBezTo>
                <a:pt x="1699128" y="81618"/>
                <a:pt x="1680524" y="110147"/>
                <a:pt x="1691256" y="179159"/>
              </a:cubicBezTo>
              <a:cubicBezTo>
                <a:pt x="1690669" y="198484"/>
                <a:pt x="1678739" y="212304"/>
                <a:pt x="1655423" y="214992"/>
              </a:cubicBezTo>
              <a:cubicBezTo>
                <a:pt x="1486861" y="219705"/>
                <a:pt x="1307276" y="167339"/>
                <a:pt x="1115560" y="214992"/>
              </a:cubicBezTo>
              <a:cubicBezTo>
                <a:pt x="923844" y="262645"/>
                <a:pt x="783577" y="164837"/>
                <a:pt x="624284" y="214992"/>
              </a:cubicBezTo>
              <a:cubicBezTo>
                <a:pt x="464991" y="265147"/>
                <a:pt x="191706" y="205365"/>
                <a:pt x="35833" y="214992"/>
              </a:cubicBezTo>
              <a:cubicBezTo>
                <a:pt x="14872" y="219580"/>
                <a:pt x="13" y="202078"/>
                <a:pt x="0" y="179159"/>
              </a:cubicBezTo>
              <a:cubicBezTo>
                <a:pt x="-13256" y="129006"/>
                <a:pt x="13238" y="92396"/>
                <a:pt x="0" y="35833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effectLst/>
            </a:rPr>
            <a:t>ANASAYFA</a:t>
          </a:r>
        </a:p>
      </xdr:txBody>
    </xdr:sp>
    <xdr:clientData/>
  </xdr:twoCellAnchor>
  <xdr:oneCellAnchor>
    <xdr:from>
      <xdr:col>27</xdr:col>
      <xdr:colOff>544594</xdr:colOff>
      <xdr:row>2</xdr:row>
      <xdr:rowOff>479196</xdr:rowOff>
    </xdr:from>
    <xdr:ext cx="1353141" cy="1293555"/>
    <xdr:pic>
      <xdr:nvPicPr>
        <xdr:cNvPr id="6" name="Resim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89A1D5-E941-44F2-8131-DF153BD0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3794" y="488721"/>
          <a:ext cx="1353141" cy="1293555"/>
        </a:xfrm>
        <a:prstGeom prst="rect">
          <a:avLst/>
        </a:prstGeom>
      </xdr:spPr>
    </xdr:pic>
    <xdr:clientData/>
  </xdr:oneCellAnchor>
  <xdr:twoCellAnchor>
    <xdr:from>
      <xdr:col>27</xdr:col>
      <xdr:colOff>289670</xdr:colOff>
      <xdr:row>2</xdr:row>
      <xdr:rowOff>2856599</xdr:rowOff>
    </xdr:from>
    <xdr:to>
      <xdr:col>30</xdr:col>
      <xdr:colOff>375958</xdr:colOff>
      <xdr:row>3</xdr:row>
      <xdr:rowOff>354134</xdr:rowOff>
    </xdr:to>
    <xdr:sp macro="" textlink="">
      <xdr:nvSpPr>
        <xdr:cNvPr id="7" name="Dikdörtgen: Köşeleri Yuvarlatılmış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9CA284-72A3-43DD-BE5F-2BAC36CEC85A}"/>
            </a:ext>
          </a:extLst>
        </xdr:cNvPr>
        <xdr:cNvSpPr/>
      </xdr:nvSpPr>
      <xdr:spPr bwMode="auto">
        <a:xfrm>
          <a:off x="13966593" y="3284003"/>
          <a:ext cx="1918019" cy="550419"/>
        </a:xfrm>
        <a:custGeom>
          <a:avLst/>
          <a:gdLst>
            <a:gd name="connsiteX0" fmla="*/ 0 w 1918019"/>
            <a:gd name="connsiteY0" fmla="*/ 91738 h 550419"/>
            <a:gd name="connsiteX1" fmla="*/ 91738 w 1918019"/>
            <a:gd name="connsiteY1" fmla="*/ 0 h 550419"/>
            <a:gd name="connsiteX2" fmla="*/ 617883 w 1918019"/>
            <a:gd name="connsiteY2" fmla="*/ 0 h 550419"/>
            <a:gd name="connsiteX3" fmla="*/ 1178718 w 1918019"/>
            <a:gd name="connsiteY3" fmla="*/ 0 h 550419"/>
            <a:gd name="connsiteX4" fmla="*/ 1826281 w 1918019"/>
            <a:gd name="connsiteY4" fmla="*/ 0 h 550419"/>
            <a:gd name="connsiteX5" fmla="*/ 1918019 w 1918019"/>
            <a:gd name="connsiteY5" fmla="*/ 91738 h 550419"/>
            <a:gd name="connsiteX6" fmla="*/ 1918019 w 1918019"/>
            <a:gd name="connsiteY6" fmla="*/ 458681 h 550419"/>
            <a:gd name="connsiteX7" fmla="*/ 1826281 w 1918019"/>
            <a:gd name="connsiteY7" fmla="*/ 550419 h 550419"/>
            <a:gd name="connsiteX8" fmla="*/ 1213409 w 1918019"/>
            <a:gd name="connsiteY8" fmla="*/ 550419 h 550419"/>
            <a:gd name="connsiteX9" fmla="*/ 652574 w 1918019"/>
            <a:gd name="connsiteY9" fmla="*/ 550419 h 550419"/>
            <a:gd name="connsiteX10" fmla="*/ 91738 w 1918019"/>
            <a:gd name="connsiteY10" fmla="*/ 550419 h 550419"/>
            <a:gd name="connsiteX11" fmla="*/ 0 w 1918019"/>
            <a:gd name="connsiteY11" fmla="*/ 458681 h 550419"/>
            <a:gd name="connsiteX12" fmla="*/ 0 w 1918019"/>
            <a:gd name="connsiteY12" fmla="*/ 91738 h 5504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18019" h="550419" fill="none" extrusionOk="0">
              <a:moveTo>
                <a:pt x="0" y="91738"/>
              </a:moveTo>
              <a:cubicBezTo>
                <a:pt x="-3368" y="44256"/>
                <a:pt x="37862" y="-10313"/>
                <a:pt x="91738" y="0"/>
              </a:cubicBezTo>
              <a:cubicBezTo>
                <a:pt x="344386" y="-12328"/>
                <a:pt x="499743" y="59005"/>
                <a:pt x="617883" y="0"/>
              </a:cubicBezTo>
              <a:cubicBezTo>
                <a:pt x="736024" y="-59005"/>
                <a:pt x="936840" y="24849"/>
                <a:pt x="1178718" y="0"/>
              </a:cubicBezTo>
              <a:cubicBezTo>
                <a:pt x="1420597" y="-24849"/>
                <a:pt x="1586486" y="62085"/>
                <a:pt x="1826281" y="0"/>
              </a:cubicBezTo>
              <a:cubicBezTo>
                <a:pt x="1876457" y="3481"/>
                <a:pt x="1920009" y="50642"/>
                <a:pt x="1918019" y="91738"/>
              </a:cubicBezTo>
              <a:cubicBezTo>
                <a:pt x="1932366" y="176186"/>
                <a:pt x="1899076" y="379785"/>
                <a:pt x="1918019" y="458681"/>
              </a:cubicBezTo>
              <a:cubicBezTo>
                <a:pt x="1918475" y="517378"/>
                <a:pt x="1872105" y="557760"/>
                <a:pt x="1826281" y="550419"/>
              </a:cubicBezTo>
              <a:cubicBezTo>
                <a:pt x="1530064" y="575840"/>
                <a:pt x="1447691" y="501283"/>
                <a:pt x="1213409" y="550419"/>
              </a:cubicBezTo>
              <a:cubicBezTo>
                <a:pt x="979127" y="599555"/>
                <a:pt x="783862" y="528463"/>
                <a:pt x="652574" y="550419"/>
              </a:cubicBezTo>
              <a:cubicBezTo>
                <a:pt x="521286" y="572375"/>
                <a:pt x="310714" y="542059"/>
                <a:pt x="91738" y="550419"/>
              </a:cubicBezTo>
              <a:cubicBezTo>
                <a:pt x="45235" y="547797"/>
                <a:pt x="-10162" y="505921"/>
                <a:pt x="0" y="458681"/>
              </a:cubicBezTo>
              <a:cubicBezTo>
                <a:pt x="-43970" y="277055"/>
                <a:pt x="37752" y="256030"/>
                <a:pt x="0" y="91738"/>
              </a:cubicBezTo>
              <a:close/>
            </a:path>
            <a:path w="1918019" h="550419" stroke="0" extrusionOk="0">
              <a:moveTo>
                <a:pt x="0" y="91738"/>
              </a:moveTo>
              <a:cubicBezTo>
                <a:pt x="472" y="54989"/>
                <a:pt x="37040" y="3434"/>
                <a:pt x="91738" y="0"/>
              </a:cubicBezTo>
              <a:cubicBezTo>
                <a:pt x="207744" y="-49634"/>
                <a:pt x="372209" y="30357"/>
                <a:pt x="652574" y="0"/>
              </a:cubicBezTo>
              <a:cubicBezTo>
                <a:pt x="932939" y="-30357"/>
                <a:pt x="960321" y="36287"/>
                <a:pt x="1230755" y="0"/>
              </a:cubicBezTo>
              <a:cubicBezTo>
                <a:pt x="1501189" y="-36287"/>
                <a:pt x="1675261" y="60219"/>
                <a:pt x="1826281" y="0"/>
              </a:cubicBezTo>
              <a:cubicBezTo>
                <a:pt x="1878823" y="-1560"/>
                <a:pt x="1916310" y="45722"/>
                <a:pt x="1918019" y="91738"/>
              </a:cubicBezTo>
              <a:cubicBezTo>
                <a:pt x="1920606" y="220527"/>
                <a:pt x="1907775" y="278612"/>
                <a:pt x="1918019" y="458681"/>
              </a:cubicBezTo>
              <a:cubicBezTo>
                <a:pt x="1925185" y="502092"/>
                <a:pt x="1880454" y="548465"/>
                <a:pt x="1826281" y="550419"/>
              </a:cubicBezTo>
              <a:cubicBezTo>
                <a:pt x="1661597" y="606853"/>
                <a:pt x="1497360" y="547165"/>
                <a:pt x="1248100" y="550419"/>
              </a:cubicBezTo>
              <a:cubicBezTo>
                <a:pt x="998840" y="553673"/>
                <a:pt x="793882" y="508277"/>
                <a:pt x="652574" y="550419"/>
              </a:cubicBezTo>
              <a:cubicBezTo>
                <a:pt x="511266" y="592561"/>
                <a:pt x="255117" y="550110"/>
                <a:pt x="91738" y="550419"/>
              </a:cubicBezTo>
              <a:cubicBezTo>
                <a:pt x="42164" y="552030"/>
                <a:pt x="1115" y="501998"/>
                <a:pt x="0" y="458681"/>
              </a:cubicBezTo>
              <a:cubicBezTo>
                <a:pt x="-28030" y="361222"/>
                <a:pt x="18544" y="221067"/>
                <a:pt x="0" y="91738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4-SENARYO BAREMİ</a:t>
          </a:r>
          <a:endParaRPr lang="tr-TR" sz="40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273050</xdr:colOff>
      <xdr:row>4</xdr:row>
      <xdr:rowOff>236781</xdr:rowOff>
    </xdr:from>
    <xdr:to>
      <xdr:col>30</xdr:col>
      <xdr:colOff>382571</xdr:colOff>
      <xdr:row>6</xdr:row>
      <xdr:rowOff>92296</xdr:rowOff>
    </xdr:to>
    <xdr:sp macro="" textlink="">
      <xdr:nvSpPr>
        <xdr:cNvPr id="8" name="Dikdörtgen: Köşeleri Yuvarlatılmış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364E8C-C2AB-4057-A650-9B8E0E3731D2}"/>
            </a:ext>
          </a:extLst>
        </xdr:cNvPr>
        <xdr:cNvSpPr/>
      </xdr:nvSpPr>
      <xdr:spPr bwMode="auto">
        <a:xfrm>
          <a:off x="16732250" y="808281"/>
          <a:ext cx="1938321" cy="255565"/>
        </a:xfrm>
        <a:custGeom>
          <a:avLst/>
          <a:gdLst>
            <a:gd name="connsiteX0" fmla="*/ 0 w 1938321"/>
            <a:gd name="connsiteY0" fmla="*/ 42595 h 255565"/>
            <a:gd name="connsiteX1" fmla="*/ 42595 w 1938321"/>
            <a:gd name="connsiteY1" fmla="*/ 0 h 255565"/>
            <a:gd name="connsiteX2" fmla="*/ 542940 w 1938321"/>
            <a:gd name="connsiteY2" fmla="*/ 0 h 255565"/>
            <a:gd name="connsiteX3" fmla="*/ 969161 w 1938321"/>
            <a:gd name="connsiteY3" fmla="*/ 0 h 255565"/>
            <a:gd name="connsiteX4" fmla="*/ 1450975 w 1938321"/>
            <a:gd name="connsiteY4" fmla="*/ 0 h 255565"/>
            <a:gd name="connsiteX5" fmla="*/ 1895726 w 1938321"/>
            <a:gd name="connsiteY5" fmla="*/ 0 h 255565"/>
            <a:gd name="connsiteX6" fmla="*/ 1938321 w 1938321"/>
            <a:gd name="connsiteY6" fmla="*/ 42595 h 255565"/>
            <a:gd name="connsiteX7" fmla="*/ 1938321 w 1938321"/>
            <a:gd name="connsiteY7" fmla="*/ 212970 h 255565"/>
            <a:gd name="connsiteX8" fmla="*/ 1895726 w 1938321"/>
            <a:gd name="connsiteY8" fmla="*/ 255565 h 255565"/>
            <a:gd name="connsiteX9" fmla="*/ 1413912 w 1938321"/>
            <a:gd name="connsiteY9" fmla="*/ 255565 h 255565"/>
            <a:gd name="connsiteX10" fmla="*/ 913567 w 1938321"/>
            <a:gd name="connsiteY10" fmla="*/ 255565 h 255565"/>
            <a:gd name="connsiteX11" fmla="*/ 487346 w 1938321"/>
            <a:gd name="connsiteY11" fmla="*/ 255565 h 255565"/>
            <a:gd name="connsiteX12" fmla="*/ 42595 w 1938321"/>
            <a:gd name="connsiteY12" fmla="*/ 255565 h 255565"/>
            <a:gd name="connsiteX13" fmla="*/ 0 w 1938321"/>
            <a:gd name="connsiteY13" fmla="*/ 212970 h 255565"/>
            <a:gd name="connsiteX14" fmla="*/ 0 w 1938321"/>
            <a:gd name="connsiteY14" fmla="*/ 42595 h 25556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38321" h="255565" fill="none" extrusionOk="0">
              <a:moveTo>
                <a:pt x="0" y="42595"/>
              </a:moveTo>
              <a:cubicBezTo>
                <a:pt x="197" y="13593"/>
                <a:pt x="15544" y="-1614"/>
                <a:pt x="42595" y="0"/>
              </a:cubicBezTo>
              <a:cubicBezTo>
                <a:pt x="238282" y="-26399"/>
                <a:pt x="332553" y="52144"/>
                <a:pt x="542940" y="0"/>
              </a:cubicBezTo>
              <a:cubicBezTo>
                <a:pt x="753328" y="-52144"/>
                <a:pt x="802967" y="35707"/>
                <a:pt x="969161" y="0"/>
              </a:cubicBezTo>
              <a:cubicBezTo>
                <a:pt x="1135355" y="-35707"/>
                <a:pt x="1265412" y="51466"/>
                <a:pt x="1450975" y="0"/>
              </a:cubicBezTo>
              <a:cubicBezTo>
                <a:pt x="1636538" y="-51466"/>
                <a:pt x="1709515" y="33895"/>
                <a:pt x="1895726" y="0"/>
              </a:cubicBezTo>
              <a:cubicBezTo>
                <a:pt x="1921237" y="-2079"/>
                <a:pt x="1938160" y="17551"/>
                <a:pt x="1938321" y="42595"/>
              </a:cubicBezTo>
              <a:cubicBezTo>
                <a:pt x="1944256" y="79020"/>
                <a:pt x="1924202" y="136562"/>
                <a:pt x="1938321" y="212970"/>
              </a:cubicBezTo>
              <a:cubicBezTo>
                <a:pt x="1937701" y="236566"/>
                <a:pt x="1925764" y="254063"/>
                <a:pt x="1895726" y="255565"/>
              </a:cubicBezTo>
              <a:cubicBezTo>
                <a:pt x="1665245" y="265437"/>
                <a:pt x="1553231" y="247943"/>
                <a:pt x="1413912" y="255565"/>
              </a:cubicBezTo>
              <a:cubicBezTo>
                <a:pt x="1274593" y="263187"/>
                <a:pt x="1143517" y="242201"/>
                <a:pt x="913567" y="255565"/>
              </a:cubicBezTo>
              <a:cubicBezTo>
                <a:pt x="683618" y="268929"/>
                <a:pt x="613359" y="208878"/>
                <a:pt x="487346" y="255565"/>
              </a:cubicBezTo>
              <a:cubicBezTo>
                <a:pt x="361333" y="302252"/>
                <a:pt x="142462" y="233095"/>
                <a:pt x="42595" y="255565"/>
              </a:cubicBezTo>
              <a:cubicBezTo>
                <a:pt x="19374" y="261167"/>
                <a:pt x="1341" y="239768"/>
                <a:pt x="0" y="212970"/>
              </a:cubicBezTo>
              <a:cubicBezTo>
                <a:pt x="-3566" y="162401"/>
                <a:pt x="7924" y="84241"/>
                <a:pt x="0" y="42595"/>
              </a:cubicBezTo>
              <a:close/>
            </a:path>
            <a:path w="1938321" h="255565" stroke="0" extrusionOk="0">
              <a:moveTo>
                <a:pt x="0" y="42595"/>
              </a:moveTo>
              <a:cubicBezTo>
                <a:pt x="-199" y="19616"/>
                <a:pt x="17860" y="2023"/>
                <a:pt x="42595" y="0"/>
              </a:cubicBezTo>
              <a:cubicBezTo>
                <a:pt x="225886" y="-29510"/>
                <a:pt x="339779" y="8907"/>
                <a:pt x="524409" y="0"/>
              </a:cubicBezTo>
              <a:cubicBezTo>
                <a:pt x="709039" y="-8907"/>
                <a:pt x="739677" y="43753"/>
                <a:pt x="950629" y="0"/>
              </a:cubicBezTo>
              <a:cubicBezTo>
                <a:pt x="1161581" y="-43753"/>
                <a:pt x="1206116" y="6249"/>
                <a:pt x="1395381" y="0"/>
              </a:cubicBezTo>
              <a:cubicBezTo>
                <a:pt x="1584646" y="-6249"/>
                <a:pt x="1791508" y="26060"/>
                <a:pt x="1895726" y="0"/>
              </a:cubicBezTo>
              <a:cubicBezTo>
                <a:pt x="1919370" y="-4966"/>
                <a:pt x="1941889" y="19423"/>
                <a:pt x="1938321" y="42595"/>
              </a:cubicBezTo>
              <a:cubicBezTo>
                <a:pt x="1949613" y="89268"/>
                <a:pt x="1935329" y="150119"/>
                <a:pt x="1938321" y="212970"/>
              </a:cubicBezTo>
              <a:cubicBezTo>
                <a:pt x="1937981" y="235916"/>
                <a:pt x="1921106" y="260544"/>
                <a:pt x="1895726" y="255565"/>
              </a:cubicBezTo>
              <a:cubicBezTo>
                <a:pt x="1743279" y="308904"/>
                <a:pt x="1644184" y="211296"/>
                <a:pt x="1450975" y="255565"/>
              </a:cubicBezTo>
              <a:cubicBezTo>
                <a:pt x="1257766" y="299834"/>
                <a:pt x="1194739" y="207799"/>
                <a:pt x="1024754" y="255565"/>
              </a:cubicBezTo>
              <a:cubicBezTo>
                <a:pt x="854769" y="303331"/>
                <a:pt x="692492" y="204115"/>
                <a:pt x="580003" y="255565"/>
              </a:cubicBezTo>
              <a:cubicBezTo>
                <a:pt x="467514" y="307015"/>
                <a:pt x="246675" y="215685"/>
                <a:pt x="42595" y="255565"/>
              </a:cubicBezTo>
              <a:cubicBezTo>
                <a:pt x="18826" y="254460"/>
                <a:pt x="-1205" y="239452"/>
                <a:pt x="0" y="212970"/>
              </a:cubicBezTo>
              <a:cubicBezTo>
                <a:pt x="-12465" y="163941"/>
                <a:pt x="775" y="79345"/>
                <a:pt x="0" y="42595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5-SENARYO</a:t>
          </a:r>
          <a:r>
            <a:rPr lang="tr-TR" sz="16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16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147515</xdr:colOff>
      <xdr:row>2</xdr:row>
      <xdr:rowOff>898768</xdr:rowOff>
    </xdr:from>
    <xdr:to>
      <xdr:col>26</xdr:col>
      <xdr:colOff>764930</xdr:colOff>
      <xdr:row>2</xdr:row>
      <xdr:rowOff>1343268</xdr:rowOff>
    </xdr:to>
    <xdr:sp macro="" textlink="">
      <xdr:nvSpPr>
        <xdr:cNvPr id="10" name="Metin kutusu 9">
          <a:extLst>
            <a:ext uri="{FF2B5EF4-FFF2-40B4-BE49-F238E27FC236}">
              <a16:creationId xmlns:a16="http://schemas.microsoft.com/office/drawing/2014/main" id="{3B8DB8F1-617A-4653-B204-D588D4AC7FE9}"/>
            </a:ext>
          </a:extLst>
        </xdr:cNvPr>
        <xdr:cNvSpPr txBox="1"/>
      </xdr:nvSpPr>
      <xdr:spPr>
        <a:xfrm>
          <a:off x="15387515" y="489193"/>
          <a:ext cx="107461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 b="1"/>
            <a:t>SEÇİLEN</a:t>
          </a:r>
        </a:p>
      </xdr:txBody>
    </xdr:sp>
    <xdr:clientData/>
  </xdr:twoCellAnchor>
  <xdr:twoCellAnchor>
    <xdr:from>
      <xdr:col>12</xdr:col>
      <xdr:colOff>101600</xdr:colOff>
      <xdr:row>91</xdr:row>
      <xdr:rowOff>12699</xdr:rowOff>
    </xdr:from>
    <xdr:to>
      <xdr:col>26</xdr:col>
      <xdr:colOff>647700</xdr:colOff>
      <xdr:row>97</xdr:row>
      <xdr:rowOff>38100</xdr:rowOff>
    </xdr:to>
    <xdr:graphicFrame macro="">
      <xdr:nvGraphicFramePr>
        <xdr:cNvPr id="13" name="Grafik 12">
          <a:extLst>
            <a:ext uri="{FF2B5EF4-FFF2-40B4-BE49-F238E27FC236}">
              <a16:creationId xmlns:a16="http://schemas.microsoft.com/office/drawing/2014/main" id="{01CD8944-6EDC-464C-89DA-445AD842D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27</xdr:col>
      <xdr:colOff>241300</xdr:colOff>
      <xdr:row>8</xdr:row>
      <xdr:rowOff>12700</xdr:rowOff>
    </xdr:from>
    <xdr:to>
      <xdr:col>30</xdr:col>
      <xdr:colOff>439615</xdr:colOff>
      <xdr:row>11</xdr:row>
      <xdr:rowOff>95044</xdr:rowOff>
    </xdr:to>
    <xdr:sp macro="" textlink="">
      <xdr:nvSpPr>
        <xdr:cNvPr id="14" name="Dikdörtgen: Köşeleri Yuvarlatılmış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D42E08B-47CC-4894-BEF6-931CECE12D4F}"/>
            </a:ext>
          </a:extLst>
        </xdr:cNvPr>
        <xdr:cNvSpPr/>
      </xdr:nvSpPr>
      <xdr:spPr bwMode="auto">
        <a:xfrm>
          <a:off x="13918223" y="4811835"/>
          <a:ext cx="2030046" cy="521959"/>
        </a:xfrm>
        <a:custGeom>
          <a:avLst/>
          <a:gdLst>
            <a:gd name="connsiteX0" fmla="*/ 0 w 2030046"/>
            <a:gd name="connsiteY0" fmla="*/ 86995 h 521959"/>
            <a:gd name="connsiteX1" fmla="*/ 86995 w 2030046"/>
            <a:gd name="connsiteY1" fmla="*/ 0 h 521959"/>
            <a:gd name="connsiteX2" fmla="*/ 588130 w 2030046"/>
            <a:gd name="connsiteY2" fmla="*/ 0 h 521959"/>
            <a:gd name="connsiteX3" fmla="*/ 1089265 w 2030046"/>
            <a:gd name="connsiteY3" fmla="*/ 0 h 521959"/>
            <a:gd name="connsiteX4" fmla="*/ 1516158 w 2030046"/>
            <a:gd name="connsiteY4" fmla="*/ 0 h 521959"/>
            <a:gd name="connsiteX5" fmla="*/ 1943051 w 2030046"/>
            <a:gd name="connsiteY5" fmla="*/ 0 h 521959"/>
            <a:gd name="connsiteX6" fmla="*/ 2030046 w 2030046"/>
            <a:gd name="connsiteY6" fmla="*/ 86995 h 521959"/>
            <a:gd name="connsiteX7" fmla="*/ 2030046 w 2030046"/>
            <a:gd name="connsiteY7" fmla="*/ 434964 h 521959"/>
            <a:gd name="connsiteX8" fmla="*/ 1943051 w 2030046"/>
            <a:gd name="connsiteY8" fmla="*/ 521959 h 521959"/>
            <a:gd name="connsiteX9" fmla="*/ 1534719 w 2030046"/>
            <a:gd name="connsiteY9" fmla="*/ 521959 h 521959"/>
            <a:gd name="connsiteX10" fmla="*/ 1107826 w 2030046"/>
            <a:gd name="connsiteY10" fmla="*/ 521959 h 521959"/>
            <a:gd name="connsiteX11" fmla="*/ 625251 w 2030046"/>
            <a:gd name="connsiteY11" fmla="*/ 521959 h 521959"/>
            <a:gd name="connsiteX12" fmla="*/ 86995 w 2030046"/>
            <a:gd name="connsiteY12" fmla="*/ 521959 h 521959"/>
            <a:gd name="connsiteX13" fmla="*/ 0 w 2030046"/>
            <a:gd name="connsiteY13" fmla="*/ 434964 h 521959"/>
            <a:gd name="connsiteX14" fmla="*/ 0 w 2030046"/>
            <a:gd name="connsiteY14" fmla="*/ 86995 h 5219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30046" h="521959" fill="none" extrusionOk="0">
              <a:moveTo>
                <a:pt x="0" y="86995"/>
              </a:moveTo>
              <a:cubicBezTo>
                <a:pt x="-8352" y="50171"/>
                <a:pt x="48438" y="1455"/>
                <a:pt x="86995" y="0"/>
              </a:cubicBezTo>
              <a:cubicBezTo>
                <a:pt x="258324" y="-55773"/>
                <a:pt x="352376" y="12912"/>
                <a:pt x="588130" y="0"/>
              </a:cubicBezTo>
              <a:cubicBezTo>
                <a:pt x="823885" y="-12912"/>
                <a:pt x="929867" y="21136"/>
                <a:pt x="1089265" y="0"/>
              </a:cubicBezTo>
              <a:cubicBezTo>
                <a:pt x="1248664" y="-21136"/>
                <a:pt x="1401920" y="44501"/>
                <a:pt x="1516158" y="0"/>
              </a:cubicBezTo>
              <a:cubicBezTo>
                <a:pt x="1630396" y="-44501"/>
                <a:pt x="1794850" y="26846"/>
                <a:pt x="1943051" y="0"/>
              </a:cubicBezTo>
              <a:cubicBezTo>
                <a:pt x="1995863" y="-6107"/>
                <a:pt x="2024070" y="35036"/>
                <a:pt x="2030046" y="86995"/>
              </a:cubicBezTo>
              <a:cubicBezTo>
                <a:pt x="2063988" y="260421"/>
                <a:pt x="2003494" y="321158"/>
                <a:pt x="2030046" y="434964"/>
              </a:cubicBezTo>
              <a:cubicBezTo>
                <a:pt x="2033784" y="488151"/>
                <a:pt x="1987812" y="525292"/>
                <a:pt x="1943051" y="521959"/>
              </a:cubicBezTo>
              <a:cubicBezTo>
                <a:pt x="1786962" y="534554"/>
                <a:pt x="1666574" y="486451"/>
                <a:pt x="1534719" y="521959"/>
              </a:cubicBezTo>
              <a:cubicBezTo>
                <a:pt x="1402864" y="557467"/>
                <a:pt x="1258234" y="495268"/>
                <a:pt x="1107826" y="521959"/>
              </a:cubicBezTo>
              <a:cubicBezTo>
                <a:pt x="957418" y="548650"/>
                <a:pt x="801136" y="495513"/>
                <a:pt x="625251" y="521959"/>
              </a:cubicBezTo>
              <a:cubicBezTo>
                <a:pt x="449367" y="548405"/>
                <a:pt x="299432" y="467380"/>
                <a:pt x="86995" y="521959"/>
              </a:cubicBezTo>
              <a:cubicBezTo>
                <a:pt x="37909" y="524323"/>
                <a:pt x="1924" y="473931"/>
                <a:pt x="0" y="434964"/>
              </a:cubicBezTo>
              <a:cubicBezTo>
                <a:pt x="-9117" y="311290"/>
                <a:pt x="10644" y="191422"/>
                <a:pt x="0" y="86995"/>
              </a:cubicBezTo>
              <a:close/>
            </a:path>
            <a:path w="2030046" h="521959" stroke="0" extrusionOk="0">
              <a:moveTo>
                <a:pt x="0" y="86995"/>
              </a:moveTo>
              <a:cubicBezTo>
                <a:pt x="953" y="26042"/>
                <a:pt x="28070" y="4557"/>
                <a:pt x="86995" y="0"/>
              </a:cubicBezTo>
              <a:cubicBezTo>
                <a:pt x="320211" y="-7107"/>
                <a:pt x="361279" y="22558"/>
                <a:pt x="569570" y="0"/>
              </a:cubicBezTo>
              <a:cubicBezTo>
                <a:pt x="777861" y="-22558"/>
                <a:pt x="835430" y="50416"/>
                <a:pt x="996462" y="0"/>
              </a:cubicBezTo>
              <a:cubicBezTo>
                <a:pt x="1157494" y="-50416"/>
                <a:pt x="1326985" y="9233"/>
                <a:pt x="1479037" y="0"/>
              </a:cubicBezTo>
              <a:cubicBezTo>
                <a:pt x="1631089" y="-9233"/>
                <a:pt x="1799595" y="21777"/>
                <a:pt x="1943051" y="0"/>
              </a:cubicBezTo>
              <a:cubicBezTo>
                <a:pt x="1986005" y="2362"/>
                <a:pt x="2028295" y="38692"/>
                <a:pt x="2030046" y="86995"/>
              </a:cubicBezTo>
              <a:cubicBezTo>
                <a:pt x="2062050" y="197774"/>
                <a:pt x="1998996" y="267429"/>
                <a:pt x="2030046" y="434964"/>
              </a:cubicBezTo>
              <a:cubicBezTo>
                <a:pt x="2041763" y="487606"/>
                <a:pt x="2002578" y="516684"/>
                <a:pt x="1943051" y="521959"/>
              </a:cubicBezTo>
              <a:cubicBezTo>
                <a:pt x="1734034" y="570338"/>
                <a:pt x="1618499" y="503182"/>
                <a:pt x="1516158" y="521959"/>
              </a:cubicBezTo>
              <a:cubicBezTo>
                <a:pt x="1413817" y="540736"/>
                <a:pt x="1261307" y="479818"/>
                <a:pt x="1089265" y="521959"/>
              </a:cubicBezTo>
              <a:cubicBezTo>
                <a:pt x="917223" y="564100"/>
                <a:pt x="805794" y="506277"/>
                <a:pt x="606691" y="521959"/>
              </a:cubicBezTo>
              <a:cubicBezTo>
                <a:pt x="407588" y="537641"/>
                <a:pt x="241198" y="478611"/>
                <a:pt x="86995" y="521959"/>
              </a:cubicBezTo>
              <a:cubicBezTo>
                <a:pt x="39010" y="523559"/>
                <a:pt x="1071" y="494300"/>
                <a:pt x="0" y="434964"/>
              </a:cubicBezTo>
              <a:cubicBezTo>
                <a:pt x="-25746" y="357086"/>
                <a:pt x="41671" y="228617"/>
                <a:pt x="0" y="86995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266374</xdr:colOff>
      <xdr:row>13</xdr:row>
      <xdr:rowOff>9145</xdr:rowOff>
    </xdr:from>
    <xdr:to>
      <xdr:col>31</xdr:col>
      <xdr:colOff>520700</xdr:colOff>
      <xdr:row>16</xdr:row>
      <xdr:rowOff>53226</xdr:rowOff>
    </xdr:to>
    <xdr:sp macro="" textlink="">
      <xdr:nvSpPr>
        <xdr:cNvPr id="15" name="Dikdörtgen: Köşeleri Yuvarlatılmış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6FB192E-C5EB-453A-BFF4-7A454D481A87}"/>
            </a:ext>
          </a:extLst>
        </xdr:cNvPr>
        <xdr:cNvSpPr/>
      </xdr:nvSpPr>
      <xdr:spPr bwMode="auto">
        <a:xfrm>
          <a:off x="14083974" y="5584445"/>
          <a:ext cx="2692726" cy="501281"/>
        </a:xfrm>
        <a:custGeom>
          <a:avLst/>
          <a:gdLst>
            <a:gd name="connsiteX0" fmla="*/ 0 w 2692726"/>
            <a:gd name="connsiteY0" fmla="*/ 83549 h 501281"/>
            <a:gd name="connsiteX1" fmla="*/ 83549 w 2692726"/>
            <a:gd name="connsiteY1" fmla="*/ 0 h 501281"/>
            <a:gd name="connsiteX2" fmla="*/ 639187 w 2692726"/>
            <a:gd name="connsiteY2" fmla="*/ 0 h 501281"/>
            <a:gd name="connsiteX3" fmla="*/ 1144313 w 2692726"/>
            <a:gd name="connsiteY3" fmla="*/ 0 h 501281"/>
            <a:gd name="connsiteX4" fmla="*/ 1624182 w 2692726"/>
            <a:gd name="connsiteY4" fmla="*/ 0 h 501281"/>
            <a:gd name="connsiteX5" fmla="*/ 2104051 w 2692726"/>
            <a:gd name="connsiteY5" fmla="*/ 0 h 501281"/>
            <a:gd name="connsiteX6" fmla="*/ 2609177 w 2692726"/>
            <a:gd name="connsiteY6" fmla="*/ 0 h 501281"/>
            <a:gd name="connsiteX7" fmla="*/ 2692726 w 2692726"/>
            <a:gd name="connsiteY7" fmla="*/ 83549 h 501281"/>
            <a:gd name="connsiteX8" fmla="*/ 2692726 w 2692726"/>
            <a:gd name="connsiteY8" fmla="*/ 417732 h 501281"/>
            <a:gd name="connsiteX9" fmla="*/ 2609177 w 2692726"/>
            <a:gd name="connsiteY9" fmla="*/ 501281 h 501281"/>
            <a:gd name="connsiteX10" fmla="*/ 2053539 w 2692726"/>
            <a:gd name="connsiteY10" fmla="*/ 501281 h 501281"/>
            <a:gd name="connsiteX11" fmla="*/ 1624182 w 2692726"/>
            <a:gd name="connsiteY11" fmla="*/ 501281 h 501281"/>
            <a:gd name="connsiteX12" fmla="*/ 1144313 w 2692726"/>
            <a:gd name="connsiteY12" fmla="*/ 501281 h 501281"/>
            <a:gd name="connsiteX13" fmla="*/ 639187 w 2692726"/>
            <a:gd name="connsiteY13" fmla="*/ 501281 h 501281"/>
            <a:gd name="connsiteX14" fmla="*/ 83549 w 2692726"/>
            <a:gd name="connsiteY14" fmla="*/ 501281 h 501281"/>
            <a:gd name="connsiteX15" fmla="*/ 0 w 2692726"/>
            <a:gd name="connsiteY15" fmla="*/ 417732 h 501281"/>
            <a:gd name="connsiteX16" fmla="*/ 0 w 2692726"/>
            <a:gd name="connsiteY16" fmla="*/ 83549 h 5012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692726" h="501281" fill="none" extrusionOk="0">
              <a:moveTo>
                <a:pt x="0" y="83549"/>
              </a:moveTo>
              <a:cubicBezTo>
                <a:pt x="4165" y="41173"/>
                <a:pt x="40912" y="4226"/>
                <a:pt x="83549" y="0"/>
              </a:cubicBezTo>
              <a:cubicBezTo>
                <a:pt x="205920" y="-18780"/>
                <a:pt x="519723" y="9506"/>
                <a:pt x="639187" y="0"/>
              </a:cubicBezTo>
              <a:cubicBezTo>
                <a:pt x="758651" y="-9506"/>
                <a:pt x="959117" y="46291"/>
                <a:pt x="1144313" y="0"/>
              </a:cubicBezTo>
              <a:cubicBezTo>
                <a:pt x="1329509" y="-46291"/>
                <a:pt x="1391039" y="3697"/>
                <a:pt x="1624182" y="0"/>
              </a:cubicBezTo>
              <a:cubicBezTo>
                <a:pt x="1857325" y="-3697"/>
                <a:pt x="1954964" y="51002"/>
                <a:pt x="2104051" y="0"/>
              </a:cubicBezTo>
              <a:cubicBezTo>
                <a:pt x="2253138" y="-51002"/>
                <a:pt x="2423163" y="59238"/>
                <a:pt x="2609177" y="0"/>
              </a:cubicBezTo>
              <a:cubicBezTo>
                <a:pt x="2658054" y="1825"/>
                <a:pt x="2701300" y="38393"/>
                <a:pt x="2692726" y="83549"/>
              </a:cubicBezTo>
              <a:cubicBezTo>
                <a:pt x="2706328" y="206492"/>
                <a:pt x="2661436" y="348657"/>
                <a:pt x="2692726" y="417732"/>
              </a:cubicBezTo>
              <a:cubicBezTo>
                <a:pt x="2693480" y="462888"/>
                <a:pt x="2649730" y="501385"/>
                <a:pt x="2609177" y="501281"/>
              </a:cubicBezTo>
              <a:cubicBezTo>
                <a:pt x="2353960" y="530971"/>
                <a:pt x="2289574" y="442871"/>
                <a:pt x="2053539" y="501281"/>
              </a:cubicBezTo>
              <a:cubicBezTo>
                <a:pt x="1817504" y="559691"/>
                <a:pt x="1719034" y="473763"/>
                <a:pt x="1624182" y="501281"/>
              </a:cubicBezTo>
              <a:cubicBezTo>
                <a:pt x="1529330" y="528799"/>
                <a:pt x="1314893" y="455770"/>
                <a:pt x="1144313" y="501281"/>
              </a:cubicBezTo>
              <a:cubicBezTo>
                <a:pt x="973733" y="546792"/>
                <a:pt x="745798" y="468395"/>
                <a:pt x="639187" y="501281"/>
              </a:cubicBezTo>
              <a:cubicBezTo>
                <a:pt x="532576" y="534167"/>
                <a:pt x="244841" y="455296"/>
                <a:pt x="83549" y="501281"/>
              </a:cubicBezTo>
              <a:cubicBezTo>
                <a:pt x="37040" y="500095"/>
                <a:pt x="-3660" y="466565"/>
                <a:pt x="0" y="417732"/>
              </a:cubicBezTo>
              <a:cubicBezTo>
                <a:pt x="-4662" y="278454"/>
                <a:pt x="20710" y="216749"/>
                <a:pt x="0" y="83549"/>
              </a:cubicBezTo>
              <a:close/>
            </a:path>
            <a:path w="2692726" h="501281" stroke="0" extrusionOk="0">
              <a:moveTo>
                <a:pt x="0" y="83549"/>
              </a:moveTo>
              <a:cubicBezTo>
                <a:pt x="8401" y="38865"/>
                <a:pt x="40541" y="-621"/>
                <a:pt x="83549" y="0"/>
              </a:cubicBezTo>
              <a:cubicBezTo>
                <a:pt x="282900" y="-11646"/>
                <a:pt x="321939" y="49124"/>
                <a:pt x="538162" y="0"/>
              </a:cubicBezTo>
              <a:cubicBezTo>
                <a:pt x="754385" y="-49124"/>
                <a:pt x="895272" y="29819"/>
                <a:pt x="1093800" y="0"/>
              </a:cubicBezTo>
              <a:cubicBezTo>
                <a:pt x="1292328" y="-29819"/>
                <a:pt x="1354148" y="42914"/>
                <a:pt x="1523157" y="0"/>
              </a:cubicBezTo>
              <a:cubicBezTo>
                <a:pt x="1692166" y="-42914"/>
                <a:pt x="1883380" y="55705"/>
                <a:pt x="2003026" y="0"/>
              </a:cubicBezTo>
              <a:cubicBezTo>
                <a:pt x="2122672" y="-55705"/>
                <a:pt x="2361019" y="3098"/>
                <a:pt x="2609177" y="0"/>
              </a:cubicBezTo>
              <a:cubicBezTo>
                <a:pt x="2651582" y="989"/>
                <a:pt x="2694322" y="36088"/>
                <a:pt x="2692726" y="83549"/>
              </a:cubicBezTo>
              <a:cubicBezTo>
                <a:pt x="2704463" y="168332"/>
                <a:pt x="2682088" y="346490"/>
                <a:pt x="2692726" y="417732"/>
              </a:cubicBezTo>
              <a:cubicBezTo>
                <a:pt x="2697536" y="470221"/>
                <a:pt x="2655490" y="502613"/>
                <a:pt x="2609177" y="501281"/>
              </a:cubicBezTo>
              <a:cubicBezTo>
                <a:pt x="2373626" y="546983"/>
                <a:pt x="2200251" y="465526"/>
                <a:pt x="2078795" y="501281"/>
              </a:cubicBezTo>
              <a:cubicBezTo>
                <a:pt x="1957339" y="537036"/>
                <a:pt x="1832880" y="484878"/>
                <a:pt x="1598926" y="501281"/>
              </a:cubicBezTo>
              <a:cubicBezTo>
                <a:pt x="1364972" y="517684"/>
                <a:pt x="1322851" y="445153"/>
                <a:pt x="1068544" y="501281"/>
              </a:cubicBezTo>
              <a:cubicBezTo>
                <a:pt x="814237" y="557409"/>
                <a:pt x="693800" y="457525"/>
                <a:pt x="538162" y="501281"/>
              </a:cubicBezTo>
              <a:cubicBezTo>
                <a:pt x="382524" y="545037"/>
                <a:pt x="250636" y="459454"/>
                <a:pt x="83549" y="501281"/>
              </a:cubicBezTo>
              <a:cubicBezTo>
                <a:pt x="38503" y="490029"/>
                <a:pt x="-10087" y="462415"/>
                <a:pt x="0" y="417732"/>
              </a:cubicBezTo>
              <a:cubicBezTo>
                <a:pt x="-8442" y="290989"/>
                <a:pt x="4253" y="216333"/>
                <a:pt x="0" y="83549"/>
              </a:cubicBezTo>
              <a:close/>
            </a:path>
          </a:pathLst>
        </a:custGeom>
        <a:solidFill>
          <a:schemeClr val="accent2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321570</xdr:colOff>
      <xdr:row>18</xdr:row>
      <xdr:rowOff>52618</xdr:rowOff>
    </xdr:from>
    <xdr:to>
      <xdr:col>31</xdr:col>
      <xdr:colOff>575896</xdr:colOff>
      <xdr:row>21</xdr:row>
      <xdr:rowOff>96698</xdr:rowOff>
    </xdr:to>
    <xdr:sp macro="" textlink="">
      <xdr:nvSpPr>
        <xdr:cNvPr id="16" name="Dikdörtgen: Köşeleri Yuvarlatılmış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3F7AEEF-AB9B-4037-B835-EAE32C5A4439}"/>
            </a:ext>
          </a:extLst>
        </xdr:cNvPr>
        <xdr:cNvSpPr/>
      </xdr:nvSpPr>
      <xdr:spPr bwMode="auto">
        <a:xfrm>
          <a:off x="13998493" y="6317137"/>
          <a:ext cx="2696634" cy="483696"/>
        </a:xfrm>
        <a:custGeom>
          <a:avLst/>
          <a:gdLst>
            <a:gd name="connsiteX0" fmla="*/ 0 w 2696634"/>
            <a:gd name="connsiteY0" fmla="*/ 80618 h 483696"/>
            <a:gd name="connsiteX1" fmla="*/ 80618 w 2696634"/>
            <a:gd name="connsiteY1" fmla="*/ 0 h 483696"/>
            <a:gd name="connsiteX2" fmla="*/ 638406 w 2696634"/>
            <a:gd name="connsiteY2" fmla="*/ 0 h 483696"/>
            <a:gd name="connsiteX3" fmla="*/ 1145485 w 2696634"/>
            <a:gd name="connsiteY3" fmla="*/ 0 h 483696"/>
            <a:gd name="connsiteX4" fmla="*/ 1627211 w 2696634"/>
            <a:gd name="connsiteY4" fmla="*/ 0 h 483696"/>
            <a:gd name="connsiteX5" fmla="*/ 2108936 w 2696634"/>
            <a:gd name="connsiteY5" fmla="*/ 0 h 483696"/>
            <a:gd name="connsiteX6" fmla="*/ 2616016 w 2696634"/>
            <a:gd name="connsiteY6" fmla="*/ 0 h 483696"/>
            <a:gd name="connsiteX7" fmla="*/ 2696634 w 2696634"/>
            <a:gd name="connsiteY7" fmla="*/ 80618 h 483696"/>
            <a:gd name="connsiteX8" fmla="*/ 2696634 w 2696634"/>
            <a:gd name="connsiteY8" fmla="*/ 403078 h 483696"/>
            <a:gd name="connsiteX9" fmla="*/ 2616016 w 2696634"/>
            <a:gd name="connsiteY9" fmla="*/ 483696 h 483696"/>
            <a:gd name="connsiteX10" fmla="*/ 2058228 w 2696634"/>
            <a:gd name="connsiteY10" fmla="*/ 483696 h 483696"/>
            <a:gd name="connsiteX11" fmla="*/ 1627211 w 2696634"/>
            <a:gd name="connsiteY11" fmla="*/ 483696 h 483696"/>
            <a:gd name="connsiteX12" fmla="*/ 1145485 w 2696634"/>
            <a:gd name="connsiteY12" fmla="*/ 483696 h 483696"/>
            <a:gd name="connsiteX13" fmla="*/ 638406 w 2696634"/>
            <a:gd name="connsiteY13" fmla="*/ 483696 h 483696"/>
            <a:gd name="connsiteX14" fmla="*/ 80618 w 2696634"/>
            <a:gd name="connsiteY14" fmla="*/ 483696 h 483696"/>
            <a:gd name="connsiteX15" fmla="*/ 0 w 2696634"/>
            <a:gd name="connsiteY15" fmla="*/ 403078 h 483696"/>
            <a:gd name="connsiteX16" fmla="*/ 0 w 2696634"/>
            <a:gd name="connsiteY16" fmla="*/ 80618 h 4836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696634" h="483696" fill="none" extrusionOk="0">
              <a:moveTo>
                <a:pt x="0" y="80618"/>
              </a:moveTo>
              <a:cubicBezTo>
                <a:pt x="6224" y="41724"/>
                <a:pt x="42966" y="8284"/>
                <a:pt x="80618" y="0"/>
              </a:cubicBezTo>
              <a:cubicBezTo>
                <a:pt x="225878" y="-64925"/>
                <a:pt x="407572" y="40645"/>
                <a:pt x="638406" y="0"/>
              </a:cubicBezTo>
              <a:cubicBezTo>
                <a:pt x="869240" y="-40645"/>
                <a:pt x="952655" y="29051"/>
                <a:pt x="1145485" y="0"/>
              </a:cubicBezTo>
              <a:cubicBezTo>
                <a:pt x="1338315" y="-29051"/>
                <a:pt x="1494018" y="49116"/>
                <a:pt x="1627211" y="0"/>
              </a:cubicBezTo>
              <a:cubicBezTo>
                <a:pt x="1760404" y="-49116"/>
                <a:pt x="1880458" y="46008"/>
                <a:pt x="2108936" y="0"/>
              </a:cubicBezTo>
              <a:cubicBezTo>
                <a:pt x="2337414" y="-46008"/>
                <a:pt x="2485782" y="37507"/>
                <a:pt x="2616016" y="0"/>
              </a:cubicBezTo>
              <a:cubicBezTo>
                <a:pt x="2669894" y="6244"/>
                <a:pt x="2700339" y="36521"/>
                <a:pt x="2696634" y="80618"/>
              </a:cubicBezTo>
              <a:cubicBezTo>
                <a:pt x="2733346" y="182422"/>
                <a:pt x="2663270" y="303714"/>
                <a:pt x="2696634" y="403078"/>
              </a:cubicBezTo>
              <a:cubicBezTo>
                <a:pt x="2699975" y="443224"/>
                <a:pt x="2653540" y="483827"/>
                <a:pt x="2616016" y="483696"/>
              </a:cubicBezTo>
              <a:cubicBezTo>
                <a:pt x="2423576" y="544915"/>
                <a:pt x="2335959" y="428458"/>
                <a:pt x="2058228" y="483696"/>
              </a:cubicBezTo>
              <a:cubicBezTo>
                <a:pt x="1780497" y="538934"/>
                <a:pt x="1766108" y="473427"/>
                <a:pt x="1627211" y="483696"/>
              </a:cubicBezTo>
              <a:cubicBezTo>
                <a:pt x="1488314" y="493965"/>
                <a:pt x="1243094" y="448791"/>
                <a:pt x="1145485" y="483696"/>
              </a:cubicBezTo>
              <a:cubicBezTo>
                <a:pt x="1047876" y="518601"/>
                <a:pt x="785754" y="458279"/>
                <a:pt x="638406" y="483696"/>
              </a:cubicBezTo>
              <a:cubicBezTo>
                <a:pt x="491058" y="509113"/>
                <a:pt x="245708" y="432251"/>
                <a:pt x="80618" y="483696"/>
              </a:cubicBezTo>
              <a:cubicBezTo>
                <a:pt x="34682" y="479124"/>
                <a:pt x="-9932" y="454902"/>
                <a:pt x="0" y="403078"/>
              </a:cubicBezTo>
              <a:cubicBezTo>
                <a:pt x="-25719" y="254830"/>
                <a:pt x="35969" y="211456"/>
                <a:pt x="0" y="80618"/>
              </a:cubicBezTo>
              <a:close/>
            </a:path>
            <a:path w="2696634" h="483696" stroke="0" extrusionOk="0">
              <a:moveTo>
                <a:pt x="0" y="80618"/>
              </a:moveTo>
              <a:cubicBezTo>
                <a:pt x="10043" y="37838"/>
                <a:pt x="42162" y="-1202"/>
                <a:pt x="80618" y="0"/>
              </a:cubicBezTo>
              <a:cubicBezTo>
                <a:pt x="181606" y="-48318"/>
                <a:pt x="327461" y="47037"/>
                <a:pt x="536990" y="0"/>
              </a:cubicBezTo>
              <a:cubicBezTo>
                <a:pt x="746519" y="-47037"/>
                <a:pt x="910301" y="52098"/>
                <a:pt x="1094777" y="0"/>
              </a:cubicBezTo>
              <a:cubicBezTo>
                <a:pt x="1279253" y="-52098"/>
                <a:pt x="1398303" y="11311"/>
                <a:pt x="1525795" y="0"/>
              </a:cubicBezTo>
              <a:cubicBezTo>
                <a:pt x="1653287" y="-11311"/>
                <a:pt x="1784860" y="7993"/>
                <a:pt x="2007520" y="0"/>
              </a:cubicBezTo>
              <a:cubicBezTo>
                <a:pt x="2230180" y="-7993"/>
                <a:pt x="2450086" y="53313"/>
                <a:pt x="2616016" y="0"/>
              </a:cubicBezTo>
              <a:cubicBezTo>
                <a:pt x="2652793" y="2049"/>
                <a:pt x="2704628" y="29496"/>
                <a:pt x="2696634" y="80618"/>
              </a:cubicBezTo>
              <a:cubicBezTo>
                <a:pt x="2722745" y="170688"/>
                <a:pt x="2665093" y="244191"/>
                <a:pt x="2696634" y="403078"/>
              </a:cubicBezTo>
              <a:cubicBezTo>
                <a:pt x="2701818" y="454441"/>
                <a:pt x="2661310" y="489721"/>
                <a:pt x="2616016" y="483696"/>
              </a:cubicBezTo>
              <a:cubicBezTo>
                <a:pt x="2404071" y="521588"/>
                <a:pt x="2199712" y="480523"/>
                <a:pt x="2083582" y="483696"/>
              </a:cubicBezTo>
              <a:cubicBezTo>
                <a:pt x="1967452" y="486869"/>
                <a:pt x="1701720" y="458972"/>
                <a:pt x="1601857" y="483696"/>
              </a:cubicBezTo>
              <a:cubicBezTo>
                <a:pt x="1501995" y="508420"/>
                <a:pt x="1187904" y="469220"/>
                <a:pt x="1069423" y="483696"/>
              </a:cubicBezTo>
              <a:cubicBezTo>
                <a:pt x="950942" y="498172"/>
                <a:pt x="672656" y="433064"/>
                <a:pt x="536990" y="483696"/>
              </a:cubicBezTo>
              <a:cubicBezTo>
                <a:pt x="401324" y="534328"/>
                <a:pt x="184939" y="447286"/>
                <a:pt x="80618" y="483696"/>
              </a:cubicBezTo>
              <a:cubicBezTo>
                <a:pt x="36491" y="479626"/>
                <a:pt x="-2341" y="447263"/>
                <a:pt x="0" y="403078"/>
              </a:cubicBezTo>
              <a:cubicBezTo>
                <a:pt x="-31442" y="325162"/>
                <a:pt x="28858" y="239442"/>
                <a:pt x="0" y="80618"/>
              </a:cubicBezTo>
              <a:close/>
            </a:path>
          </a:pathLst>
        </a:custGeom>
        <a:solidFill>
          <a:schemeClr val="accent2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TEDBİR RAPORU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136977</xdr:colOff>
      <xdr:row>4</xdr:row>
      <xdr:rowOff>226786</xdr:rowOff>
    </xdr:from>
    <xdr:to>
      <xdr:col>9</xdr:col>
      <xdr:colOff>606521</xdr:colOff>
      <xdr:row>5</xdr:row>
      <xdr:rowOff>82409</xdr:rowOff>
    </xdr:to>
    <xdr:sp macro="" textlink="">
      <xdr:nvSpPr>
        <xdr:cNvPr id="2" name="Dikdörtgen: Köşeleri Yuvarlatılmış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7DCDA-8E55-40F6-80B9-4B09350B6F26}"/>
            </a:ext>
          </a:extLst>
        </xdr:cNvPr>
        <xdr:cNvSpPr/>
      </xdr:nvSpPr>
      <xdr:spPr bwMode="auto">
        <a:xfrm>
          <a:off x="11170102" y="1553482"/>
          <a:ext cx="1694187" cy="422588"/>
        </a:xfrm>
        <a:custGeom>
          <a:avLst/>
          <a:gdLst>
            <a:gd name="connsiteX0" fmla="*/ 0 w 1694187"/>
            <a:gd name="connsiteY0" fmla="*/ 70433 h 422588"/>
            <a:gd name="connsiteX1" fmla="*/ 70433 w 1694187"/>
            <a:gd name="connsiteY1" fmla="*/ 0 h 422588"/>
            <a:gd name="connsiteX2" fmla="*/ 603740 w 1694187"/>
            <a:gd name="connsiteY2" fmla="*/ 0 h 422588"/>
            <a:gd name="connsiteX3" fmla="*/ 1105980 w 1694187"/>
            <a:gd name="connsiteY3" fmla="*/ 0 h 422588"/>
            <a:gd name="connsiteX4" fmla="*/ 1623754 w 1694187"/>
            <a:gd name="connsiteY4" fmla="*/ 0 h 422588"/>
            <a:gd name="connsiteX5" fmla="*/ 1694187 w 1694187"/>
            <a:gd name="connsiteY5" fmla="*/ 70433 h 422588"/>
            <a:gd name="connsiteX6" fmla="*/ 1694187 w 1694187"/>
            <a:gd name="connsiteY6" fmla="*/ 352155 h 422588"/>
            <a:gd name="connsiteX7" fmla="*/ 1623754 w 1694187"/>
            <a:gd name="connsiteY7" fmla="*/ 422588 h 422588"/>
            <a:gd name="connsiteX8" fmla="*/ 1105980 w 1694187"/>
            <a:gd name="connsiteY8" fmla="*/ 422588 h 422588"/>
            <a:gd name="connsiteX9" fmla="*/ 634806 w 1694187"/>
            <a:gd name="connsiteY9" fmla="*/ 422588 h 422588"/>
            <a:gd name="connsiteX10" fmla="*/ 70433 w 1694187"/>
            <a:gd name="connsiteY10" fmla="*/ 422588 h 422588"/>
            <a:gd name="connsiteX11" fmla="*/ 0 w 1694187"/>
            <a:gd name="connsiteY11" fmla="*/ 352155 h 422588"/>
            <a:gd name="connsiteX12" fmla="*/ 0 w 1694187"/>
            <a:gd name="connsiteY12" fmla="*/ 70433 h 42258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694187" h="422588" fill="none" extrusionOk="0">
              <a:moveTo>
                <a:pt x="0" y="70433"/>
              </a:moveTo>
              <a:cubicBezTo>
                <a:pt x="5822" y="30333"/>
                <a:pt x="31302" y="-1293"/>
                <a:pt x="70433" y="0"/>
              </a:cubicBezTo>
              <a:cubicBezTo>
                <a:pt x="315713" y="-40188"/>
                <a:pt x="480653" y="55569"/>
                <a:pt x="603740" y="0"/>
              </a:cubicBezTo>
              <a:cubicBezTo>
                <a:pt x="726827" y="-55569"/>
                <a:pt x="985610" y="49627"/>
                <a:pt x="1105980" y="0"/>
              </a:cubicBezTo>
              <a:cubicBezTo>
                <a:pt x="1226350" y="-49627"/>
                <a:pt x="1472046" y="41678"/>
                <a:pt x="1623754" y="0"/>
              </a:cubicBezTo>
              <a:cubicBezTo>
                <a:pt x="1659809" y="4490"/>
                <a:pt x="1695366" y="31431"/>
                <a:pt x="1694187" y="70433"/>
              </a:cubicBezTo>
              <a:cubicBezTo>
                <a:pt x="1718448" y="171499"/>
                <a:pt x="1684500" y="272724"/>
                <a:pt x="1694187" y="352155"/>
              </a:cubicBezTo>
              <a:cubicBezTo>
                <a:pt x="1697648" y="394448"/>
                <a:pt x="1653316" y="421810"/>
                <a:pt x="1623754" y="422588"/>
              </a:cubicBezTo>
              <a:cubicBezTo>
                <a:pt x="1372167" y="450105"/>
                <a:pt x="1260306" y="389398"/>
                <a:pt x="1105980" y="422588"/>
              </a:cubicBezTo>
              <a:cubicBezTo>
                <a:pt x="951654" y="455778"/>
                <a:pt x="867885" y="394476"/>
                <a:pt x="634806" y="422588"/>
              </a:cubicBezTo>
              <a:cubicBezTo>
                <a:pt x="401727" y="450700"/>
                <a:pt x="335621" y="394857"/>
                <a:pt x="70433" y="422588"/>
              </a:cubicBezTo>
              <a:cubicBezTo>
                <a:pt x="29835" y="425009"/>
                <a:pt x="-9818" y="387625"/>
                <a:pt x="0" y="352155"/>
              </a:cubicBezTo>
              <a:cubicBezTo>
                <a:pt x="-22947" y="255712"/>
                <a:pt x="6784" y="145995"/>
                <a:pt x="0" y="70433"/>
              </a:cubicBezTo>
              <a:close/>
            </a:path>
            <a:path w="1694187" h="422588" stroke="0" extrusionOk="0">
              <a:moveTo>
                <a:pt x="0" y="70433"/>
              </a:moveTo>
              <a:cubicBezTo>
                <a:pt x="971" y="35850"/>
                <a:pt x="33489" y="5627"/>
                <a:pt x="70433" y="0"/>
              </a:cubicBezTo>
              <a:cubicBezTo>
                <a:pt x="198726" y="-50987"/>
                <a:pt x="400786" y="37298"/>
                <a:pt x="572673" y="0"/>
              </a:cubicBezTo>
              <a:cubicBezTo>
                <a:pt x="744560" y="-37298"/>
                <a:pt x="830920" y="48866"/>
                <a:pt x="1043847" y="0"/>
              </a:cubicBezTo>
              <a:cubicBezTo>
                <a:pt x="1256774" y="-48866"/>
                <a:pt x="1365469" y="7059"/>
                <a:pt x="1623754" y="0"/>
              </a:cubicBezTo>
              <a:cubicBezTo>
                <a:pt x="1662203" y="8100"/>
                <a:pt x="1688302" y="37980"/>
                <a:pt x="1694187" y="70433"/>
              </a:cubicBezTo>
              <a:cubicBezTo>
                <a:pt x="1726219" y="187641"/>
                <a:pt x="1683721" y="266617"/>
                <a:pt x="1694187" y="352155"/>
              </a:cubicBezTo>
              <a:cubicBezTo>
                <a:pt x="1687888" y="386060"/>
                <a:pt x="1670733" y="416428"/>
                <a:pt x="1623754" y="422588"/>
              </a:cubicBezTo>
              <a:cubicBezTo>
                <a:pt x="1501950" y="481621"/>
                <a:pt x="1231843" y="420503"/>
                <a:pt x="1105980" y="422588"/>
              </a:cubicBezTo>
              <a:cubicBezTo>
                <a:pt x="980117" y="424673"/>
                <a:pt x="829075" y="381892"/>
                <a:pt x="634806" y="422588"/>
              </a:cubicBezTo>
              <a:cubicBezTo>
                <a:pt x="440537" y="463284"/>
                <a:pt x="219769" y="383303"/>
                <a:pt x="70433" y="422588"/>
              </a:cubicBezTo>
              <a:cubicBezTo>
                <a:pt x="29312" y="431292"/>
                <a:pt x="44" y="401840"/>
                <a:pt x="0" y="352155"/>
              </a:cubicBezTo>
              <a:cubicBezTo>
                <a:pt x="-4828" y="254413"/>
                <a:pt x="13082" y="157154"/>
                <a:pt x="0" y="70433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effectLst/>
            </a:rPr>
            <a:t>ANASAYFA</a:t>
          </a:r>
        </a:p>
      </xdr:txBody>
    </xdr:sp>
    <xdr:clientData/>
  </xdr:twoCellAnchor>
  <xdr:oneCellAnchor>
    <xdr:from>
      <xdr:col>7</xdr:col>
      <xdr:colOff>280615</xdr:colOff>
      <xdr:row>5</xdr:row>
      <xdr:rowOff>237076</xdr:rowOff>
    </xdr:from>
    <xdr:ext cx="1353141" cy="1293555"/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058E98-C932-46C3-8670-CAF28233F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3740" y="2130737"/>
          <a:ext cx="1353141" cy="1293555"/>
        </a:xfrm>
        <a:prstGeom prst="rect">
          <a:avLst/>
        </a:prstGeom>
      </xdr:spPr>
    </xdr:pic>
    <xdr:clientData/>
  </xdr:oneCellAnchor>
  <xdr:twoCellAnchor>
    <xdr:from>
      <xdr:col>7</xdr:col>
      <xdr:colOff>48370</xdr:colOff>
      <xdr:row>7</xdr:row>
      <xdr:rowOff>17783</xdr:rowOff>
    </xdr:from>
    <xdr:to>
      <xdr:col>10</xdr:col>
      <xdr:colOff>129425</xdr:colOff>
      <xdr:row>7</xdr:row>
      <xdr:rowOff>568202</xdr:rowOff>
    </xdr:to>
    <xdr:sp macro="" textlink="">
      <xdr:nvSpPr>
        <xdr:cNvPr id="4" name="Dikdörtgen: Köşeleri Yuvarlatılmış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1D6D23-A688-4BBF-81BD-3A8229A65116}"/>
            </a:ext>
          </a:extLst>
        </xdr:cNvPr>
        <xdr:cNvSpPr/>
      </xdr:nvSpPr>
      <xdr:spPr bwMode="auto">
        <a:xfrm>
          <a:off x="11081495" y="3430908"/>
          <a:ext cx="1918019" cy="550419"/>
        </a:xfrm>
        <a:custGeom>
          <a:avLst/>
          <a:gdLst>
            <a:gd name="connsiteX0" fmla="*/ 0 w 1918019"/>
            <a:gd name="connsiteY0" fmla="*/ 91738 h 550419"/>
            <a:gd name="connsiteX1" fmla="*/ 91738 w 1918019"/>
            <a:gd name="connsiteY1" fmla="*/ 0 h 550419"/>
            <a:gd name="connsiteX2" fmla="*/ 617883 w 1918019"/>
            <a:gd name="connsiteY2" fmla="*/ 0 h 550419"/>
            <a:gd name="connsiteX3" fmla="*/ 1178718 w 1918019"/>
            <a:gd name="connsiteY3" fmla="*/ 0 h 550419"/>
            <a:gd name="connsiteX4" fmla="*/ 1826281 w 1918019"/>
            <a:gd name="connsiteY4" fmla="*/ 0 h 550419"/>
            <a:gd name="connsiteX5" fmla="*/ 1918019 w 1918019"/>
            <a:gd name="connsiteY5" fmla="*/ 91738 h 550419"/>
            <a:gd name="connsiteX6" fmla="*/ 1918019 w 1918019"/>
            <a:gd name="connsiteY6" fmla="*/ 458681 h 550419"/>
            <a:gd name="connsiteX7" fmla="*/ 1826281 w 1918019"/>
            <a:gd name="connsiteY7" fmla="*/ 550419 h 550419"/>
            <a:gd name="connsiteX8" fmla="*/ 1213409 w 1918019"/>
            <a:gd name="connsiteY8" fmla="*/ 550419 h 550419"/>
            <a:gd name="connsiteX9" fmla="*/ 652574 w 1918019"/>
            <a:gd name="connsiteY9" fmla="*/ 550419 h 550419"/>
            <a:gd name="connsiteX10" fmla="*/ 91738 w 1918019"/>
            <a:gd name="connsiteY10" fmla="*/ 550419 h 550419"/>
            <a:gd name="connsiteX11" fmla="*/ 0 w 1918019"/>
            <a:gd name="connsiteY11" fmla="*/ 458681 h 550419"/>
            <a:gd name="connsiteX12" fmla="*/ 0 w 1918019"/>
            <a:gd name="connsiteY12" fmla="*/ 91738 h 5504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18019" h="550419" fill="none" extrusionOk="0">
              <a:moveTo>
                <a:pt x="0" y="91738"/>
              </a:moveTo>
              <a:cubicBezTo>
                <a:pt x="-3368" y="44256"/>
                <a:pt x="37862" y="-10313"/>
                <a:pt x="91738" y="0"/>
              </a:cubicBezTo>
              <a:cubicBezTo>
                <a:pt x="344386" y="-12328"/>
                <a:pt x="499743" y="59005"/>
                <a:pt x="617883" y="0"/>
              </a:cubicBezTo>
              <a:cubicBezTo>
                <a:pt x="736024" y="-59005"/>
                <a:pt x="936840" y="24849"/>
                <a:pt x="1178718" y="0"/>
              </a:cubicBezTo>
              <a:cubicBezTo>
                <a:pt x="1420597" y="-24849"/>
                <a:pt x="1586486" y="62085"/>
                <a:pt x="1826281" y="0"/>
              </a:cubicBezTo>
              <a:cubicBezTo>
                <a:pt x="1876457" y="3481"/>
                <a:pt x="1920009" y="50642"/>
                <a:pt x="1918019" y="91738"/>
              </a:cubicBezTo>
              <a:cubicBezTo>
                <a:pt x="1932366" y="176186"/>
                <a:pt x="1899076" y="379785"/>
                <a:pt x="1918019" y="458681"/>
              </a:cubicBezTo>
              <a:cubicBezTo>
                <a:pt x="1918475" y="517378"/>
                <a:pt x="1872105" y="557760"/>
                <a:pt x="1826281" y="550419"/>
              </a:cubicBezTo>
              <a:cubicBezTo>
                <a:pt x="1530064" y="575840"/>
                <a:pt x="1447691" y="501283"/>
                <a:pt x="1213409" y="550419"/>
              </a:cubicBezTo>
              <a:cubicBezTo>
                <a:pt x="979127" y="599555"/>
                <a:pt x="783862" y="528463"/>
                <a:pt x="652574" y="550419"/>
              </a:cubicBezTo>
              <a:cubicBezTo>
                <a:pt x="521286" y="572375"/>
                <a:pt x="310714" y="542059"/>
                <a:pt x="91738" y="550419"/>
              </a:cubicBezTo>
              <a:cubicBezTo>
                <a:pt x="45235" y="547797"/>
                <a:pt x="-10162" y="505921"/>
                <a:pt x="0" y="458681"/>
              </a:cubicBezTo>
              <a:cubicBezTo>
                <a:pt x="-43970" y="277055"/>
                <a:pt x="37752" y="256030"/>
                <a:pt x="0" y="91738"/>
              </a:cubicBezTo>
              <a:close/>
            </a:path>
            <a:path w="1918019" h="550419" stroke="0" extrusionOk="0">
              <a:moveTo>
                <a:pt x="0" y="91738"/>
              </a:moveTo>
              <a:cubicBezTo>
                <a:pt x="472" y="54989"/>
                <a:pt x="37040" y="3434"/>
                <a:pt x="91738" y="0"/>
              </a:cubicBezTo>
              <a:cubicBezTo>
                <a:pt x="207744" y="-49634"/>
                <a:pt x="372209" y="30357"/>
                <a:pt x="652574" y="0"/>
              </a:cubicBezTo>
              <a:cubicBezTo>
                <a:pt x="932939" y="-30357"/>
                <a:pt x="960321" y="36287"/>
                <a:pt x="1230755" y="0"/>
              </a:cubicBezTo>
              <a:cubicBezTo>
                <a:pt x="1501189" y="-36287"/>
                <a:pt x="1675261" y="60219"/>
                <a:pt x="1826281" y="0"/>
              </a:cubicBezTo>
              <a:cubicBezTo>
                <a:pt x="1878823" y="-1560"/>
                <a:pt x="1916310" y="45722"/>
                <a:pt x="1918019" y="91738"/>
              </a:cubicBezTo>
              <a:cubicBezTo>
                <a:pt x="1920606" y="220527"/>
                <a:pt x="1907775" y="278612"/>
                <a:pt x="1918019" y="458681"/>
              </a:cubicBezTo>
              <a:cubicBezTo>
                <a:pt x="1925185" y="502092"/>
                <a:pt x="1880454" y="548465"/>
                <a:pt x="1826281" y="550419"/>
              </a:cubicBezTo>
              <a:cubicBezTo>
                <a:pt x="1661597" y="606853"/>
                <a:pt x="1497360" y="547165"/>
                <a:pt x="1248100" y="550419"/>
              </a:cubicBezTo>
              <a:cubicBezTo>
                <a:pt x="998840" y="553673"/>
                <a:pt x="793882" y="508277"/>
                <a:pt x="652574" y="550419"/>
              </a:cubicBezTo>
              <a:cubicBezTo>
                <a:pt x="511266" y="592561"/>
                <a:pt x="255117" y="550110"/>
                <a:pt x="91738" y="550419"/>
              </a:cubicBezTo>
              <a:cubicBezTo>
                <a:pt x="42164" y="552030"/>
                <a:pt x="1115" y="501998"/>
                <a:pt x="0" y="458681"/>
              </a:cubicBezTo>
              <a:cubicBezTo>
                <a:pt x="-28030" y="361222"/>
                <a:pt x="18544" y="221067"/>
                <a:pt x="0" y="91738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4-SENARYO BAREMİ</a:t>
          </a:r>
          <a:endParaRPr lang="tr-TR" sz="40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31750</xdr:colOff>
      <xdr:row>8</xdr:row>
      <xdr:rowOff>81887</xdr:rowOff>
    </xdr:from>
    <xdr:to>
      <xdr:col>10</xdr:col>
      <xdr:colOff>136038</xdr:colOff>
      <xdr:row>8</xdr:row>
      <xdr:rowOff>572402</xdr:rowOff>
    </xdr:to>
    <xdr:sp macro="" textlink="">
      <xdr:nvSpPr>
        <xdr:cNvPr id="5" name="Dikdörtgen: Köşeleri Yuvarlatılmış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8FA07A-4147-4B89-B75F-32567E579468}"/>
            </a:ext>
          </a:extLst>
        </xdr:cNvPr>
        <xdr:cNvSpPr/>
      </xdr:nvSpPr>
      <xdr:spPr bwMode="auto">
        <a:xfrm>
          <a:off x="11064875" y="4254744"/>
          <a:ext cx="1941252" cy="490515"/>
        </a:xfrm>
        <a:custGeom>
          <a:avLst/>
          <a:gdLst>
            <a:gd name="connsiteX0" fmla="*/ 0 w 1941252"/>
            <a:gd name="connsiteY0" fmla="*/ 81754 h 490515"/>
            <a:gd name="connsiteX1" fmla="*/ 81754 w 1941252"/>
            <a:gd name="connsiteY1" fmla="*/ 0 h 490515"/>
            <a:gd name="connsiteX2" fmla="*/ 674335 w 1941252"/>
            <a:gd name="connsiteY2" fmla="*/ 0 h 490515"/>
            <a:gd name="connsiteX3" fmla="*/ 1231362 w 1941252"/>
            <a:gd name="connsiteY3" fmla="*/ 0 h 490515"/>
            <a:gd name="connsiteX4" fmla="*/ 1859498 w 1941252"/>
            <a:gd name="connsiteY4" fmla="*/ 0 h 490515"/>
            <a:gd name="connsiteX5" fmla="*/ 1941252 w 1941252"/>
            <a:gd name="connsiteY5" fmla="*/ 81754 h 490515"/>
            <a:gd name="connsiteX6" fmla="*/ 1941252 w 1941252"/>
            <a:gd name="connsiteY6" fmla="*/ 408761 h 490515"/>
            <a:gd name="connsiteX7" fmla="*/ 1859498 w 1941252"/>
            <a:gd name="connsiteY7" fmla="*/ 490515 h 490515"/>
            <a:gd name="connsiteX8" fmla="*/ 1231362 w 1941252"/>
            <a:gd name="connsiteY8" fmla="*/ 490515 h 490515"/>
            <a:gd name="connsiteX9" fmla="*/ 638780 w 1941252"/>
            <a:gd name="connsiteY9" fmla="*/ 490515 h 490515"/>
            <a:gd name="connsiteX10" fmla="*/ 81754 w 1941252"/>
            <a:gd name="connsiteY10" fmla="*/ 490515 h 490515"/>
            <a:gd name="connsiteX11" fmla="*/ 0 w 1941252"/>
            <a:gd name="connsiteY11" fmla="*/ 408761 h 490515"/>
            <a:gd name="connsiteX12" fmla="*/ 0 w 1941252"/>
            <a:gd name="connsiteY12" fmla="*/ 81754 h 4905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41252" h="490515" fill="none" extrusionOk="0">
              <a:moveTo>
                <a:pt x="0" y="81754"/>
              </a:moveTo>
              <a:cubicBezTo>
                <a:pt x="-7755" y="39402"/>
                <a:pt x="26329" y="8533"/>
                <a:pt x="81754" y="0"/>
              </a:cubicBezTo>
              <a:cubicBezTo>
                <a:pt x="269680" y="-31502"/>
                <a:pt x="412117" y="31756"/>
                <a:pt x="674335" y="0"/>
              </a:cubicBezTo>
              <a:cubicBezTo>
                <a:pt x="936553" y="-31756"/>
                <a:pt x="1089760" y="21347"/>
                <a:pt x="1231362" y="0"/>
              </a:cubicBezTo>
              <a:cubicBezTo>
                <a:pt x="1372964" y="-21347"/>
                <a:pt x="1558691" y="54015"/>
                <a:pt x="1859498" y="0"/>
              </a:cubicBezTo>
              <a:cubicBezTo>
                <a:pt x="1900849" y="-9861"/>
                <a:pt x="1942811" y="30404"/>
                <a:pt x="1941252" y="81754"/>
              </a:cubicBezTo>
              <a:cubicBezTo>
                <a:pt x="1942528" y="177828"/>
                <a:pt x="1908324" y="258944"/>
                <a:pt x="1941252" y="408761"/>
              </a:cubicBezTo>
              <a:cubicBezTo>
                <a:pt x="1947068" y="447823"/>
                <a:pt x="1903383" y="478549"/>
                <a:pt x="1859498" y="490515"/>
              </a:cubicBezTo>
              <a:cubicBezTo>
                <a:pt x="1719092" y="516814"/>
                <a:pt x="1488235" y="489092"/>
                <a:pt x="1231362" y="490515"/>
              </a:cubicBezTo>
              <a:cubicBezTo>
                <a:pt x="974489" y="491938"/>
                <a:pt x="901376" y="437484"/>
                <a:pt x="638780" y="490515"/>
              </a:cubicBezTo>
              <a:cubicBezTo>
                <a:pt x="376184" y="543546"/>
                <a:pt x="310764" y="469317"/>
                <a:pt x="81754" y="490515"/>
              </a:cubicBezTo>
              <a:cubicBezTo>
                <a:pt x="31657" y="484777"/>
                <a:pt x="1458" y="447925"/>
                <a:pt x="0" y="408761"/>
              </a:cubicBezTo>
              <a:cubicBezTo>
                <a:pt x="-1670" y="282917"/>
                <a:pt x="7191" y="169383"/>
                <a:pt x="0" y="81754"/>
              </a:cubicBezTo>
              <a:close/>
            </a:path>
            <a:path w="1941252" h="490515" stroke="0" extrusionOk="0">
              <a:moveTo>
                <a:pt x="0" y="81754"/>
              </a:moveTo>
              <a:cubicBezTo>
                <a:pt x="-2414" y="43218"/>
                <a:pt x="31992" y="7710"/>
                <a:pt x="81754" y="0"/>
              </a:cubicBezTo>
              <a:cubicBezTo>
                <a:pt x="272550" y="-30251"/>
                <a:pt x="509434" y="15695"/>
                <a:pt x="692113" y="0"/>
              </a:cubicBezTo>
              <a:cubicBezTo>
                <a:pt x="874792" y="-15695"/>
                <a:pt x="1035134" y="48467"/>
                <a:pt x="1249139" y="0"/>
              </a:cubicBezTo>
              <a:cubicBezTo>
                <a:pt x="1463144" y="-48467"/>
                <a:pt x="1636877" y="62060"/>
                <a:pt x="1859498" y="0"/>
              </a:cubicBezTo>
              <a:cubicBezTo>
                <a:pt x="1910951" y="-7772"/>
                <a:pt x="1952628" y="36931"/>
                <a:pt x="1941252" y="81754"/>
              </a:cubicBezTo>
              <a:cubicBezTo>
                <a:pt x="1958764" y="170952"/>
                <a:pt x="1932814" y="262243"/>
                <a:pt x="1941252" y="408761"/>
              </a:cubicBezTo>
              <a:cubicBezTo>
                <a:pt x="1941084" y="451292"/>
                <a:pt x="1907657" y="492735"/>
                <a:pt x="1859498" y="490515"/>
              </a:cubicBezTo>
              <a:cubicBezTo>
                <a:pt x="1568204" y="506323"/>
                <a:pt x="1544280" y="420942"/>
                <a:pt x="1266917" y="490515"/>
              </a:cubicBezTo>
              <a:cubicBezTo>
                <a:pt x="989554" y="560088"/>
                <a:pt x="864774" y="468099"/>
                <a:pt x="656558" y="490515"/>
              </a:cubicBezTo>
              <a:cubicBezTo>
                <a:pt x="448342" y="512931"/>
                <a:pt x="320867" y="427771"/>
                <a:pt x="81754" y="490515"/>
              </a:cubicBezTo>
              <a:cubicBezTo>
                <a:pt x="40581" y="492771"/>
                <a:pt x="1255" y="454220"/>
                <a:pt x="0" y="408761"/>
              </a:cubicBezTo>
              <a:cubicBezTo>
                <a:pt x="-3311" y="296399"/>
                <a:pt x="32374" y="206077"/>
                <a:pt x="0" y="81754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5-SENARYO</a:t>
          </a:r>
          <a:r>
            <a:rPr lang="tr-TR" sz="16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16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0</xdr:colOff>
      <xdr:row>9</xdr:row>
      <xdr:rowOff>26151</xdr:rowOff>
    </xdr:from>
    <xdr:to>
      <xdr:col>10</xdr:col>
      <xdr:colOff>193082</xdr:colOff>
      <xdr:row>9</xdr:row>
      <xdr:rowOff>548110</xdr:rowOff>
    </xdr:to>
    <xdr:sp macro="" textlink="">
      <xdr:nvSpPr>
        <xdr:cNvPr id="6" name="Dikdörtgen: Köşeleri Yuvarlatılmış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9225E8-807B-469E-A83D-D18E7130D63D}"/>
            </a:ext>
          </a:extLst>
        </xdr:cNvPr>
        <xdr:cNvSpPr/>
      </xdr:nvSpPr>
      <xdr:spPr bwMode="auto">
        <a:xfrm>
          <a:off x="11033125" y="4958740"/>
          <a:ext cx="2030046" cy="521959"/>
        </a:xfrm>
        <a:custGeom>
          <a:avLst/>
          <a:gdLst>
            <a:gd name="connsiteX0" fmla="*/ 0 w 2030046"/>
            <a:gd name="connsiteY0" fmla="*/ 86995 h 521959"/>
            <a:gd name="connsiteX1" fmla="*/ 86995 w 2030046"/>
            <a:gd name="connsiteY1" fmla="*/ 0 h 521959"/>
            <a:gd name="connsiteX2" fmla="*/ 588130 w 2030046"/>
            <a:gd name="connsiteY2" fmla="*/ 0 h 521959"/>
            <a:gd name="connsiteX3" fmla="*/ 1089265 w 2030046"/>
            <a:gd name="connsiteY3" fmla="*/ 0 h 521959"/>
            <a:gd name="connsiteX4" fmla="*/ 1516158 w 2030046"/>
            <a:gd name="connsiteY4" fmla="*/ 0 h 521959"/>
            <a:gd name="connsiteX5" fmla="*/ 1943051 w 2030046"/>
            <a:gd name="connsiteY5" fmla="*/ 0 h 521959"/>
            <a:gd name="connsiteX6" fmla="*/ 2030046 w 2030046"/>
            <a:gd name="connsiteY6" fmla="*/ 86995 h 521959"/>
            <a:gd name="connsiteX7" fmla="*/ 2030046 w 2030046"/>
            <a:gd name="connsiteY7" fmla="*/ 434964 h 521959"/>
            <a:gd name="connsiteX8" fmla="*/ 1943051 w 2030046"/>
            <a:gd name="connsiteY8" fmla="*/ 521959 h 521959"/>
            <a:gd name="connsiteX9" fmla="*/ 1534719 w 2030046"/>
            <a:gd name="connsiteY9" fmla="*/ 521959 h 521959"/>
            <a:gd name="connsiteX10" fmla="*/ 1107826 w 2030046"/>
            <a:gd name="connsiteY10" fmla="*/ 521959 h 521959"/>
            <a:gd name="connsiteX11" fmla="*/ 625251 w 2030046"/>
            <a:gd name="connsiteY11" fmla="*/ 521959 h 521959"/>
            <a:gd name="connsiteX12" fmla="*/ 86995 w 2030046"/>
            <a:gd name="connsiteY12" fmla="*/ 521959 h 521959"/>
            <a:gd name="connsiteX13" fmla="*/ 0 w 2030046"/>
            <a:gd name="connsiteY13" fmla="*/ 434964 h 521959"/>
            <a:gd name="connsiteX14" fmla="*/ 0 w 2030046"/>
            <a:gd name="connsiteY14" fmla="*/ 86995 h 5219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30046" h="521959" fill="none" extrusionOk="0">
              <a:moveTo>
                <a:pt x="0" y="86995"/>
              </a:moveTo>
              <a:cubicBezTo>
                <a:pt x="-8352" y="50171"/>
                <a:pt x="48438" y="1455"/>
                <a:pt x="86995" y="0"/>
              </a:cubicBezTo>
              <a:cubicBezTo>
                <a:pt x="258324" y="-55773"/>
                <a:pt x="352376" y="12912"/>
                <a:pt x="588130" y="0"/>
              </a:cubicBezTo>
              <a:cubicBezTo>
                <a:pt x="823885" y="-12912"/>
                <a:pt x="929867" y="21136"/>
                <a:pt x="1089265" y="0"/>
              </a:cubicBezTo>
              <a:cubicBezTo>
                <a:pt x="1248664" y="-21136"/>
                <a:pt x="1401920" y="44501"/>
                <a:pt x="1516158" y="0"/>
              </a:cubicBezTo>
              <a:cubicBezTo>
                <a:pt x="1630396" y="-44501"/>
                <a:pt x="1794850" y="26846"/>
                <a:pt x="1943051" y="0"/>
              </a:cubicBezTo>
              <a:cubicBezTo>
                <a:pt x="1995863" y="-6107"/>
                <a:pt x="2024070" y="35036"/>
                <a:pt x="2030046" y="86995"/>
              </a:cubicBezTo>
              <a:cubicBezTo>
                <a:pt x="2063988" y="260421"/>
                <a:pt x="2003494" y="321158"/>
                <a:pt x="2030046" y="434964"/>
              </a:cubicBezTo>
              <a:cubicBezTo>
                <a:pt x="2033784" y="488151"/>
                <a:pt x="1987812" y="525292"/>
                <a:pt x="1943051" y="521959"/>
              </a:cubicBezTo>
              <a:cubicBezTo>
                <a:pt x="1786962" y="534554"/>
                <a:pt x="1666574" y="486451"/>
                <a:pt x="1534719" y="521959"/>
              </a:cubicBezTo>
              <a:cubicBezTo>
                <a:pt x="1402864" y="557467"/>
                <a:pt x="1258234" y="495268"/>
                <a:pt x="1107826" y="521959"/>
              </a:cubicBezTo>
              <a:cubicBezTo>
                <a:pt x="957418" y="548650"/>
                <a:pt x="801136" y="495513"/>
                <a:pt x="625251" y="521959"/>
              </a:cubicBezTo>
              <a:cubicBezTo>
                <a:pt x="449367" y="548405"/>
                <a:pt x="299432" y="467380"/>
                <a:pt x="86995" y="521959"/>
              </a:cubicBezTo>
              <a:cubicBezTo>
                <a:pt x="37909" y="524323"/>
                <a:pt x="1924" y="473931"/>
                <a:pt x="0" y="434964"/>
              </a:cubicBezTo>
              <a:cubicBezTo>
                <a:pt x="-9117" y="311290"/>
                <a:pt x="10644" y="191422"/>
                <a:pt x="0" y="86995"/>
              </a:cubicBezTo>
              <a:close/>
            </a:path>
            <a:path w="2030046" h="521959" stroke="0" extrusionOk="0">
              <a:moveTo>
                <a:pt x="0" y="86995"/>
              </a:moveTo>
              <a:cubicBezTo>
                <a:pt x="953" y="26042"/>
                <a:pt x="28070" y="4557"/>
                <a:pt x="86995" y="0"/>
              </a:cubicBezTo>
              <a:cubicBezTo>
                <a:pt x="320211" y="-7107"/>
                <a:pt x="361279" y="22558"/>
                <a:pt x="569570" y="0"/>
              </a:cubicBezTo>
              <a:cubicBezTo>
                <a:pt x="777861" y="-22558"/>
                <a:pt x="835430" y="50416"/>
                <a:pt x="996462" y="0"/>
              </a:cubicBezTo>
              <a:cubicBezTo>
                <a:pt x="1157494" y="-50416"/>
                <a:pt x="1326985" y="9233"/>
                <a:pt x="1479037" y="0"/>
              </a:cubicBezTo>
              <a:cubicBezTo>
                <a:pt x="1631089" y="-9233"/>
                <a:pt x="1799595" y="21777"/>
                <a:pt x="1943051" y="0"/>
              </a:cubicBezTo>
              <a:cubicBezTo>
                <a:pt x="1986005" y="2362"/>
                <a:pt x="2028295" y="38692"/>
                <a:pt x="2030046" y="86995"/>
              </a:cubicBezTo>
              <a:cubicBezTo>
                <a:pt x="2062050" y="197774"/>
                <a:pt x="1998996" y="267429"/>
                <a:pt x="2030046" y="434964"/>
              </a:cubicBezTo>
              <a:cubicBezTo>
                <a:pt x="2041763" y="487606"/>
                <a:pt x="2002578" y="516684"/>
                <a:pt x="1943051" y="521959"/>
              </a:cubicBezTo>
              <a:cubicBezTo>
                <a:pt x="1734034" y="570338"/>
                <a:pt x="1618499" y="503182"/>
                <a:pt x="1516158" y="521959"/>
              </a:cubicBezTo>
              <a:cubicBezTo>
                <a:pt x="1413817" y="540736"/>
                <a:pt x="1261307" y="479818"/>
                <a:pt x="1089265" y="521959"/>
              </a:cubicBezTo>
              <a:cubicBezTo>
                <a:pt x="917223" y="564100"/>
                <a:pt x="805794" y="506277"/>
                <a:pt x="606691" y="521959"/>
              </a:cubicBezTo>
              <a:cubicBezTo>
                <a:pt x="407588" y="537641"/>
                <a:pt x="241198" y="478611"/>
                <a:pt x="86995" y="521959"/>
              </a:cubicBezTo>
              <a:cubicBezTo>
                <a:pt x="39010" y="523559"/>
                <a:pt x="1071" y="494300"/>
                <a:pt x="0" y="434964"/>
              </a:cubicBezTo>
              <a:cubicBezTo>
                <a:pt x="-25746" y="357086"/>
                <a:pt x="41671" y="228617"/>
                <a:pt x="0" y="86995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25074</xdr:colOff>
      <xdr:row>9</xdr:row>
      <xdr:rowOff>755288</xdr:rowOff>
    </xdr:from>
    <xdr:to>
      <xdr:col>11</xdr:col>
      <xdr:colOff>272422</xdr:colOff>
      <xdr:row>10</xdr:row>
      <xdr:rowOff>479252</xdr:rowOff>
    </xdr:to>
    <xdr:sp macro="" textlink="">
      <xdr:nvSpPr>
        <xdr:cNvPr id="7" name="Dikdörtgen: Köşeleri Yuvarlatılmış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8A352B-3506-4188-85B1-46A4B82350FA}"/>
            </a:ext>
          </a:extLst>
        </xdr:cNvPr>
        <xdr:cNvSpPr/>
      </xdr:nvSpPr>
      <xdr:spPr bwMode="auto">
        <a:xfrm>
          <a:off x="11058199" y="5687877"/>
          <a:ext cx="2696634" cy="483696"/>
        </a:xfrm>
        <a:custGeom>
          <a:avLst/>
          <a:gdLst>
            <a:gd name="connsiteX0" fmla="*/ 0 w 2696634"/>
            <a:gd name="connsiteY0" fmla="*/ 80618 h 483696"/>
            <a:gd name="connsiteX1" fmla="*/ 80618 w 2696634"/>
            <a:gd name="connsiteY1" fmla="*/ 0 h 483696"/>
            <a:gd name="connsiteX2" fmla="*/ 638406 w 2696634"/>
            <a:gd name="connsiteY2" fmla="*/ 0 h 483696"/>
            <a:gd name="connsiteX3" fmla="*/ 1145485 w 2696634"/>
            <a:gd name="connsiteY3" fmla="*/ 0 h 483696"/>
            <a:gd name="connsiteX4" fmla="*/ 1627211 w 2696634"/>
            <a:gd name="connsiteY4" fmla="*/ 0 h 483696"/>
            <a:gd name="connsiteX5" fmla="*/ 2108936 w 2696634"/>
            <a:gd name="connsiteY5" fmla="*/ 0 h 483696"/>
            <a:gd name="connsiteX6" fmla="*/ 2616016 w 2696634"/>
            <a:gd name="connsiteY6" fmla="*/ 0 h 483696"/>
            <a:gd name="connsiteX7" fmla="*/ 2696634 w 2696634"/>
            <a:gd name="connsiteY7" fmla="*/ 80618 h 483696"/>
            <a:gd name="connsiteX8" fmla="*/ 2696634 w 2696634"/>
            <a:gd name="connsiteY8" fmla="*/ 403078 h 483696"/>
            <a:gd name="connsiteX9" fmla="*/ 2616016 w 2696634"/>
            <a:gd name="connsiteY9" fmla="*/ 483696 h 483696"/>
            <a:gd name="connsiteX10" fmla="*/ 2058228 w 2696634"/>
            <a:gd name="connsiteY10" fmla="*/ 483696 h 483696"/>
            <a:gd name="connsiteX11" fmla="*/ 1627211 w 2696634"/>
            <a:gd name="connsiteY11" fmla="*/ 483696 h 483696"/>
            <a:gd name="connsiteX12" fmla="*/ 1145485 w 2696634"/>
            <a:gd name="connsiteY12" fmla="*/ 483696 h 483696"/>
            <a:gd name="connsiteX13" fmla="*/ 638406 w 2696634"/>
            <a:gd name="connsiteY13" fmla="*/ 483696 h 483696"/>
            <a:gd name="connsiteX14" fmla="*/ 80618 w 2696634"/>
            <a:gd name="connsiteY14" fmla="*/ 483696 h 483696"/>
            <a:gd name="connsiteX15" fmla="*/ 0 w 2696634"/>
            <a:gd name="connsiteY15" fmla="*/ 403078 h 483696"/>
            <a:gd name="connsiteX16" fmla="*/ 0 w 2696634"/>
            <a:gd name="connsiteY16" fmla="*/ 80618 h 4836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696634" h="483696" fill="none" extrusionOk="0">
              <a:moveTo>
                <a:pt x="0" y="80618"/>
              </a:moveTo>
              <a:cubicBezTo>
                <a:pt x="6224" y="41724"/>
                <a:pt x="42966" y="8284"/>
                <a:pt x="80618" y="0"/>
              </a:cubicBezTo>
              <a:cubicBezTo>
                <a:pt x="225878" y="-64925"/>
                <a:pt x="407572" y="40645"/>
                <a:pt x="638406" y="0"/>
              </a:cubicBezTo>
              <a:cubicBezTo>
                <a:pt x="869240" y="-40645"/>
                <a:pt x="952655" y="29051"/>
                <a:pt x="1145485" y="0"/>
              </a:cubicBezTo>
              <a:cubicBezTo>
                <a:pt x="1338315" y="-29051"/>
                <a:pt x="1494018" y="49116"/>
                <a:pt x="1627211" y="0"/>
              </a:cubicBezTo>
              <a:cubicBezTo>
                <a:pt x="1760404" y="-49116"/>
                <a:pt x="1880458" y="46008"/>
                <a:pt x="2108936" y="0"/>
              </a:cubicBezTo>
              <a:cubicBezTo>
                <a:pt x="2337414" y="-46008"/>
                <a:pt x="2485782" y="37507"/>
                <a:pt x="2616016" y="0"/>
              </a:cubicBezTo>
              <a:cubicBezTo>
                <a:pt x="2669894" y="6244"/>
                <a:pt x="2700339" y="36521"/>
                <a:pt x="2696634" y="80618"/>
              </a:cubicBezTo>
              <a:cubicBezTo>
                <a:pt x="2733346" y="182422"/>
                <a:pt x="2663270" y="303714"/>
                <a:pt x="2696634" y="403078"/>
              </a:cubicBezTo>
              <a:cubicBezTo>
                <a:pt x="2699975" y="443224"/>
                <a:pt x="2653540" y="483827"/>
                <a:pt x="2616016" y="483696"/>
              </a:cubicBezTo>
              <a:cubicBezTo>
                <a:pt x="2423576" y="544915"/>
                <a:pt x="2335959" y="428458"/>
                <a:pt x="2058228" y="483696"/>
              </a:cubicBezTo>
              <a:cubicBezTo>
                <a:pt x="1780497" y="538934"/>
                <a:pt x="1766108" y="473427"/>
                <a:pt x="1627211" y="483696"/>
              </a:cubicBezTo>
              <a:cubicBezTo>
                <a:pt x="1488314" y="493965"/>
                <a:pt x="1243094" y="448791"/>
                <a:pt x="1145485" y="483696"/>
              </a:cubicBezTo>
              <a:cubicBezTo>
                <a:pt x="1047876" y="518601"/>
                <a:pt x="785754" y="458279"/>
                <a:pt x="638406" y="483696"/>
              </a:cubicBezTo>
              <a:cubicBezTo>
                <a:pt x="491058" y="509113"/>
                <a:pt x="245708" y="432251"/>
                <a:pt x="80618" y="483696"/>
              </a:cubicBezTo>
              <a:cubicBezTo>
                <a:pt x="34682" y="479124"/>
                <a:pt x="-9932" y="454902"/>
                <a:pt x="0" y="403078"/>
              </a:cubicBezTo>
              <a:cubicBezTo>
                <a:pt x="-25719" y="254830"/>
                <a:pt x="35969" y="211456"/>
                <a:pt x="0" y="80618"/>
              </a:cubicBezTo>
              <a:close/>
            </a:path>
            <a:path w="2696634" h="483696" stroke="0" extrusionOk="0">
              <a:moveTo>
                <a:pt x="0" y="80618"/>
              </a:moveTo>
              <a:cubicBezTo>
                <a:pt x="10043" y="37838"/>
                <a:pt x="42162" y="-1202"/>
                <a:pt x="80618" y="0"/>
              </a:cubicBezTo>
              <a:cubicBezTo>
                <a:pt x="181606" y="-48318"/>
                <a:pt x="327461" y="47037"/>
                <a:pt x="536990" y="0"/>
              </a:cubicBezTo>
              <a:cubicBezTo>
                <a:pt x="746519" y="-47037"/>
                <a:pt x="910301" y="52098"/>
                <a:pt x="1094777" y="0"/>
              </a:cubicBezTo>
              <a:cubicBezTo>
                <a:pt x="1279253" y="-52098"/>
                <a:pt x="1398303" y="11311"/>
                <a:pt x="1525795" y="0"/>
              </a:cubicBezTo>
              <a:cubicBezTo>
                <a:pt x="1653287" y="-11311"/>
                <a:pt x="1784860" y="7993"/>
                <a:pt x="2007520" y="0"/>
              </a:cubicBezTo>
              <a:cubicBezTo>
                <a:pt x="2230180" y="-7993"/>
                <a:pt x="2450086" y="53313"/>
                <a:pt x="2616016" y="0"/>
              </a:cubicBezTo>
              <a:cubicBezTo>
                <a:pt x="2652793" y="2049"/>
                <a:pt x="2704628" y="29496"/>
                <a:pt x="2696634" y="80618"/>
              </a:cubicBezTo>
              <a:cubicBezTo>
                <a:pt x="2722745" y="170688"/>
                <a:pt x="2665093" y="244191"/>
                <a:pt x="2696634" y="403078"/>
              </a:cubicBezTo>
              <a:cubicBezTo>
                <a:pt x="2701818" y="454441"/>
                <a:pt x="2661310" y="489721"/>
                <a:pt x="2616016" y="483696"/>
              </a:cubicBezTo>
              <a:cubicBezTo>
                <a:pt x="2404071" y="521588"/>
                <a:pt x="2199712" y="480523"/>
                <a:pt x="2083582" y="483696"/>
              </a:cubicBezTo>
              <a:cubicBezTo>
                <a:pt x="1967452" y="486869"/>
                <a:pt x="1701720" y="458972"/>
                <a:pt x="1601857" y="483696"/>
              </a:cubicBezTo>
              <a:cubicBezTo>
                <a:pt x="1501995" y="508420"/>
                <a:pt x="1187904" y="469220"/>
                <a:pt x="1069423" y="483696"/>
              </a:cubicBezTo>
              <a:cubicBezTo>
                <a:pt x="950942" y="498172"/>
                <a:pt x="672656" y="433064"/>
                <a:pt x="536990" y="483696"/>
              </a:cubicBezTo>
              <a:cubicBezTo>
                <a:pt x="401324" y="534328"/>
                <a:pt x="184939" y="447286"/>
                <a:pt x="80618" y="483696"/>
              </a:cubicBezTo>
              <a:cubicBezTo>
                <a:pt x="36491" y="479626"/>
                <a:pt x="-2341" y="447263"/>
                <a:pt x="0" y="403078"/>
              </a:cubicBezTo>
              <a:cubicBezTo>
                <a:pt x="-31442" y="325162"/>
                <a:pt x="28858" y="239442"/>
                <a:pt x="0" y="80618"/>
              </a:cubicBezTo>
              <a:close/>
            </a:path>
          </a:pathLst>
        </a:custGeom>
        <a:solidFill>
          <a:schemeClr val="accent2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80270</xdr:colOff>
      <xdr:row>11</xdr:row>
      <xdr:rowOff>11988</xdr:rowOff>
    </xdr:from>
    <xdr:to>
      <xdr:col>11</xdr:col>
      <xdr:colOff>327618</xdr:colOff>
      <xdr:row>11</xdr:row>
      <xdr:rowOff>495684</xdr:rowOff>
    </xdr:to>
    <xdr:sp macro="" textlink="">
      <xdr:nvSpPr>
        <xdr:cNvPr id="8" name="Dikdörtgen: Köşeleri Yuvarlatılmış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8EEFC6-76DA-455A-B74B-FE530FF29F88}"/>
            </a:ext>
          </a:extLst>
        </xdr:cNvPr>
        <xdr:cNvSpPr/>
      </xdr:nvSpPr>
      <xdr:spPr bwMode="auto">
        <a:xfrm>
          <a:off x="11113395" y="6464042"/>
          <a:ext cx="2696634" cy="483696"/>
        </a:xfrm>
        <a:custGeom>
          <a:avLst/>
          <a:gdLst>
            <a:gd name="connsiteX0" fmla="*/ 0 w 2696634"/>
            <a:gd name="connsiteY0" fmla="*/ 80618 h 483696"/>
            <a:gd name="connsiteX1" fmla="*/ 80618 w 2696634"/>
            <a:gd name="connsiteY1" fmla="*/ 0 h 483696"/>
            <a:gd name="connsiteX2" fmla="*/ 638406 w 2696634"/>
            <a:gd name="connsiteY2" fmla="*/ 0 h 483696"/>
            <a:gd name="connsiteX3" fmla="*/ 1145485 w 2696634"/>
            <a:gd name="connsiteY3" fmla="*/ 0 h 483696"/>
            <a:gd name="connsiteX4" fmla="*/ 1627211 w 2696634"/>
            <a:gd name="connsiteY4" fmla="*/ 0 h 483696"/>
            <a:gd name="connsiteX5" fmla="*/ 2108936 w 2696634"/>
            <a:gd name="connsiteY5" fmla="*/ 0 h 483696"/>
            <a:gd name="connsiteX6" fmla="*/ 2616016 w 2696634"/>
            <a:gd name="connsiteY6" fmla="*/ 0 h 483696"/>
            <a:gd name="connsiteX7" fmla="*/ 2696634 w 2696634"/>
            <a:gd name="connsiteY7" fmla="*/ 80618 h 483696"/>
            <a:gd name="connsiteX8" fmla="*/ 2696634 w 2696634"/>
            <a:gd name="connsiteY8" fmla="*/ 403078 h 483696"/>
            <a:gd name="connsiteX9" fmla="*/ 2616016 w 2696634"/>
            <a:gd name="connsiteY9" fmla="*/ 483696 h 483696"/>
            <a:gd name="connsiteX10" fmla="*/ 2058228 w 2696634"/>
            <a:gd name="connsiteY10" fmla="*/ 483696 h 483696"/>
            <a:gd name="connsiteX11" fmla="*/ 1627211 w 2696634"/>
            <a:gd name="connsiteY11" fmla="*/ 483696 h 483696"/>
            <a:gd name="connsiteX12" fmla="*/ 1145485 w 2696634"/>
            <a:gd name="connsiteY12" fmla="*/ 483696 h 483696"/>
            <a:gd name="connsiteX13" fmla="*/ 638406 w 2696634"/>
            <a:gd name="connsiteY13" fmla="*/ 483696 h 483696"/>
            <a:gd name="connsiteX14" fmla="*/ 80618 w 2696634"/>
            <a:gd name="connsiteY14" fmla="*/ 483696 h 483696"/>
            <a:gd name="connsiteX15" fmla="*/ 0 w 2696634"/>
            <a:gd name="connsiteY15" fmla="*/ 403078 h 483696"/>
            <a:gd name="connsiteX16" fmla="*/ 0 w 2696634"/>
            <a:gd name="connsiteY16" fmla="*/ 80618 h 4836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696634" h="483696" fill="none" extrusionOk="0">
              <a:moveTo>
                <a:pt x="0" y="80618"/>
              </a:moveTo>
              <a:cubicBezTo>
                <a:pt x="6224" y="41724"/>
                <a:pt x="42966" y="8284"/>
                <a:pt x="80618" y="0"/>
              </a:cubicBezTo>
              <a:cubicBezTo>
                <a:pt x="225878" y="-64925"/>
                <a:pt x="407572" y="40645"/>
                <a:pt x="638406" y="0"/>
              </a:cubicBezTo>
              <a:cubicBezTo>
                <a:pt x="869240" y="-40645"/>
                <a:pt x="952655" y="29051"/>
                <a:pt x="1145485" y="0"/>
              </a:cubicBezTo>
              <a:cubicBezTo>
                <a:pt x="1338315" y="-29051"/>
                <a:pt x="1494018" y="49116"/>
                <a:pt x="1627211" y="0"/>
              </a:cubicBezTo>
              <a:cubicBezTo>
                <a:pt x="1760404" y="-49116"/>
                <a:pt x="1880458" y="46008"/>
                <a:pt x="2108936" y="0"/>
              </a:cubicBezTo>
              <a:cubicBezTo>
                <a:pt x="2337414" y="-46008"/>
                <a:pt x="2485782" y="37507"/>
                <a:pt x="2616016" y="0"/>
              </a:cubicBezTo>
              <a:cubicBezTo>
                <a:pt x="2669894" y="6244"/>
                <a:pt x="2700339" y="36521"/>
                <a:pt x="2696634" y="80618"/>
              </a:cubicBezTo>
              <a:cubicBezTo>
                <a:pt x="2733346" y="182422"/>
                <a:pt x="2663270" y="303714"/>
                <a:pt x="2696634" y="403078"/>
              </a:cubicBezTo>
              <a:cubicBezTo>
                <a:pt x="2699975" y="443224"/>
                <a:pt x="2653540" y="483827"/>
                <a:pt x="2616016" y="483696"/>
              </a:cubicBezTo>
              <a:cubicBezTo>
                <a:pt x="2423576" y="544915"/>
                <a:pt x="2335959" y="428458"/>
                <a:pt x="2058228" y="483696"/>
              </a:cubicBezTo>
              <a:cubicBezTo>
                <a:pt x="1780497" y="538934"/>
                <a:pt x="1766108" y="473427"/>
                <a:pt x="1627211" y="483696"/>
              </a:cubicBezTo>
              <a:cubicBezTo>
                <a:pt x="1488314" y="493965"/>
                <a:pt x="1243094" y="448791"/>
                <a:pt x="1145485" y="483696"/>
              </a:cubicBezTo>
              <a:cubicBezTo>
                <a:pt x="1047876" y="518601"/>
                <a:pt x="785754" y="458279"/>
                <a:pt x="638406" y="483696"/>
              </a:cubicBezTo>
              <a:cubicBezTo>
                <a:pt x="491058" y="509113"/>
                <a:pt x="245708" y="432251"/>
                <a:pt x="80618" y="483696"/>
              </a:cubicBezTo>
              <a:cubicBezTo>
                <a:pt x="34682" y="479124"/>
                <a:pt x="-9932" y="454902"/>
                <a:pt x="0" y="403078"/>
              </a:cubicBezTo>
              <a:cubicBezTo>
                <a:pt x="-25719" y="254830"/>
                <a:pt x="35969" y="211456"/>
                <a:pt x="0" y="80618"/>
              </a:cubicBezTo>
              <a:close/>
            </a:path>
            <a:path w="2696634" h="483696" stroke="0" extrusionOk="0">
              <a:moveTo>
                <a:pt x="0" y="80618"/>
              </a:moveTo>
              <a:cubicBezTo>
                <a:pt x="10043" y="37838"/>
                <a:pt x="42162" y="-1202"/>
                <a:pt x="80618" y="0"/>
              </a:cubicBezTo>
              <a:cubicBezTo>
                <a:pt x="181606" y="-48318"/>
                <a:pt x="327461" y="47037"/>
                <a:pt x="536990" y="0"/>
              </a:cubicBezTo>
              <a:cubicBezTo>
                <a:pt x="746519" y="-47037"/>
                <a:pt x="910301" y="52098"/>
                <a:pt x="1094777" y="0"/>
              </a:cubicBezTo>
              <a:cubicBezTo>
                <a:pt x="1279253" y="-52098"/>
                <a:pt x="1398303" y="11311"/>
                <a:pt x="1525795" y="0"/>
              </a:cubicBezTo>
              <a:cubicBezTo>
                <a:pt x="1653287" y="-11311"/>
                <a:pt x="1784860" y="7993"/>
                <a:pt x="2007520" y="0"/>
              </a:cubicBezTo>
              <a:cubicBezTo>
                <a:pt x="2230180" y="-7993"/>
                <a:pt x="2450086" y="53313"/>
                <a:pt x="2616016" y="0"/>
              </a:cubicBezTo>
              <a:cubicBezTo>
                <a:pt x="2652793" y="2049"/>
                <a:pt x="2704628" y="29496"/>
                <a:pt x="2696634" y="80618"/>
              </a:cubicBezTo>
              <a:cubicBezTo>
                <a:pt x="2722745" y="170688"/>
                <a:pt x="2665093" y="244191"/>
                <a:pt x="2696634" y="403078"/>
              </a:cubicBezTo>
              <a:cubicBezTo>
                <a:pt x="2701818" y="454441"/>
                <a:pt x="2661310" y="489721"/>
                <a:pt x="2616016" y="483696"/>
              </a:cubicBezTo>
              <a:cubicBezTo>
                <a:pt x="2404071" y="521588"/>
                <a:pt x="2199712" y="480523"/>
                <a:pt x="2083582" y="483696"/>
              </a:cubicBezTo>
              <a:cubicBezTo>
                <a:pt x="1967452" y="486869"/>
                <a:pt x="1701720" y="458972"/>
                <a:pt x="1601857" y="483696"/>
              </a:cubicBezTo>
              <a:cubicBezTo>
                <a:pt x="1501995" y="508420"/>
                <a:pt x="1187904" y="469220"/>
                <a:pt x="1069423" y="483696"/>
              </a:cubicBezTo>
              <a:cubicBezTo>
                <a:pt x="950942" y="498172"/>
                <a:pt x="672656" y="433064"/>
                <a:pt x="536990" y="483696"/>
              </a:cubicBezTo>
              <a:cubicBezTo>
                <a:pt x="401324" y="534328"/>
                <a:pt x="184939" y="447286"/>
                <a:pt x="80618" y="483696"/>
              </a:cubicBezTo>
              <a:cubicBezTo>
                <a:pt x="36491" y="479626"/>
                <a:pt x="-2341" y="447263"/>
                <a:pt x="0" y="403078"/>
              </a:cubicBezTo>
              <a:cubicBezTo>
                <a:pt x="-31442" y="325162"/>
                <a:pt x="28858" y="239442"/>
                <a:pt x="0" y="80618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TEDBİR RAPORU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dev%20Tercih%20Listele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ABCDE"/>
      <sheetName val="10ABCDEF"/>
      <sheetName val="10G"/>
      <sheetName val="11ABCDE"/>
      <sheetName val="11TM"/>
      <sheetName val="12ABCD"/>
      <sheetName val="12TM"/>
      <sheetName val="12A_YILLIK"/>
      <sheetName val="Öğretmenler"/>
      <sheetName val="Kulüp-Ödev"/>
      <sheetName val="KULÜPLER"/>
      <sheetName val="9A"/>
      <sheetName val="9B"/>
      <sheetName val="9C"/>
      <sheetName val="9D"/>
      <sheetName val="9E"/>
      <sheetName val="10A"/>
      <sheetName val="10B"/>
      <sheetName val="10C"/>
      <sheetName val="10D"/>
      <sheetName val="10E"/>
      <sheetName val="10F"/>
      <sheetName val="10TMG"/>
      <sheetName val="11A"/>
      <sheetName val="11B"/>
      <sheetName val="11C"/>
      <sheetName val="11D"/>
      <sheetName val="11E"/>
      <sheetName val="11TMA"/>
      <sheetName val="12A"/>
      <sheetName val="12B"/>
      <sheetName val="12C"/>
      <sheetName val="12D"/>
      <sheetName val="12TMA"/>
    </sheetNames>
    <sheetDataSet>
      <sheetData sheetId="0">
        <row r="4">
          <cell r="C4">
            <v>12</v>
          </cell>
          <cell r="D4" t="str">
            <v>MUHAMMED SAFA DOĞANAY</v>
          </cell>
          <cell r="I4">
            <v>1</v>
          </cell>
          <cell r="J4">
            <v>3</v>
          </cell>
          <cell r="N4">
            <v>4</v>
          </cell>
          <cell r="P4">
            <v>2</v>
          </cell>
          <cell r="R4" t="str">
            <v>Geometri</v>
          </cell>
        </row>
        <row r="5">
          <cell r="C5">
            <v>14</v>
          </cell>
          <cell r="D5" t="str">
            <v>MEHMET KEKEÇ</v>
          </cell>
          <cell r="F5">
            <v>1</v>
          </cell>
          <cell r="I5">
            <v>4</v>
          </cell>
          <cell r="J5">
            <v>2</v>
          </cell>
          <cell r="N5">
            <v>5</v>
          </cell>
          <cell r="P5">
            <v>3</v>
          </cell>
          <cell r="R5" t="str">
            <v>Biyoloji</v>
          </cell>
        </row>
        <row r="6">
          <cell r="C6">
            <v>16</v>
          </cell>
          <cell r="D6" t="str">
            <v>AYŞE MERVE TELİS</v>
          </cell>
          <cell r="I6">
            <v>4</v>
          </cell>
          <cell r="J6">
            <v>1</v>
          </cell>
          <cell r="L6">
            <v>3</v>
          </cell>
          <cell r="N6">
            <v>5</v>
          </cell>
          <cell r="P6">
            <v>2</v>
          </cell>
          <cell r="R6" t="str">
            <v>Coğrafya</v>
          </cell>
        </row>
        <row r="7">
          <cell r="C7">
            <v>18</v>
          </cell>
          <cell r="D7" t="str">
            <v>MEHMET SENCER ALTUNTOP</v>
          </cell>
          <cell r="I7">
            <v>4</v>
          </cell>
          <cell r="J7">
            <v>2</v>
          </cell>
          <cell r="N7">
            <v>5</v>
          </cell>
          <cell r="O7">
            <v>1</v>
          </cell>
          <cell r="P7">
            <v>3</v>
          </cell>
          <cell r="R7" t="str">
            <v>Fizik</v>
          </cell>
        </row>
        <row r="8">
          <cell r="C8">
            <v>21</v>
          </cell>
          <cell r="D8" t="str">
            <v>İBRAHİM DEMİRCAN</v>
          </cell>
          <cell r="E8">
            <v>1</v>
          </cell>
          <cell r="I8">
            <v>3</v>
          </cell>
          <cell r="N8">
            <v>2</v>
          </cell>
          <cell r="O8">
            <v>4</v>
          </cell>
          <cell r="P8">
            <v>5</v>
          </cell>
          <cell r="R8" t="str">
            <v>Matematik</v>
          </cell>
        </row>
        <row r="9">
          <cell r="C9">
            <v>22</v>
          </cell>
          <cell r="D9" t="str">
            <v>HANİFE DUYGU KORKMAZ</v>
          </cell>
          <cell r="J9">
            <v>1</v>
          </cell>
          <cell r="L9">
            <v>2</v>
          </cell>
          <cell r="N9">
            <v>5</v>
          </cell>
          <cell r="O9">
            <v>4</v>
          </cell>
          <cell r="P9">
            <v>3</v>
          </cell>
          <cell r="R9" t="str">
            <v>Coğrafya</v>
          </cell>
        </row>
        <row r="10">
          <cell r="C10">
            <v>23</v>
          </cell>
          <cell r="D10" t="str">
            <v>FATMA ŞEVVAL KÜRK</v>
          </cell>
          <cell r="F10">
            <v>4</v>
          </cell>
          <cell r="J10">
            <v>2</v>
          </cell>
          <cell r="L10">
            <v>3</v>
          </cell>
          <cell r="N10">
            <v>5</v>
          </cell>
          <cell r="P10">
            <v>1</v>
          </cell>
          <cell r="R10" t="str">
            <v>Tarih</v>
          </cell>
        </row>
        <row r="11">
          <cell r="C11">
            <v>24</v>
          </cell>
          <cell r="D11" t="str">
            <v>ASLIŞAH ATA</v>
          </cell>
          <cell r="F11">
            <v>5</v>
          </cell>
          <cell r="I11">
            <v>2</v>
          </cell>
          <cell r="M11">
            <v>3</v>
          </cell>
          <cell r="N11">
            <v>4</v>
          </cell>
          <cell r="P11">
            <v>1</v>
          </cell>
          <cell r="R11" t="str">
            <v>Geometri</v>
          </cell>
        </row>
        <row r="12">
          <cell r="C12">
            <v>25</v>
          </cell>
          <cell r="D12" t="str">
            <v>DUYGU KARAGİŞİ</v>
          </cell>
          <cell r="I12">
            <v>4</v>
          </cell>
          <cell r="J12">
            <v>2</v>
          </cell>
          <cell r="L12">
            <v>3</v>
          </cell>
          <cell r="N12">
            <v>5</v>
          </cell>
          <cell r="P12">
            <v>1</v>
          </cell>
          <cell r="R12" t="str">
            <v>Tarih</v>
          </cell>
        </row>
        <row r="13">
          <cell r="C13">
            <v>27</v>
          </cell>
          <cell r="D13" t="str">
            <v>ÖMER NECATİ SAĞLAM</v>
          </cell>
          <cell r="H13">
            <v>1</v>
          </cell>
          <cell r="J13">
            <v>4</v>
          </cell>
          <cell r="N13">
            <v>5</v>
          </cell>
          <cell r="O13">
            <v>3</v>
          </cell>
          <cell r="P13">
            <v>2</v>
          </cell>
          <cell r="R13" t="str">
            <v>Edebiyat</v>
          </cell>
        </row>
        <row r="14">
          <cell r="C14">
            <v>30</v>
          </cell>
          <cell r="D14" t="str">
            <v>MEHMET MUSTAFA ERDOĞAN</v>
          </cell>
          <cell r="E14">
            <v>4</v>
          </cell>
          <cell r="I14">
            <v>2</v>
          </cell>
          <cell r="J14">
            <v>3</v>
          </cell>
          <cell r="N14">
            <v>5</v>
          </cell>
          <cell r="P14">
            <v>1</v>
          </cell>
          <cell r="R14" t="str">
            <v>Tarih</v>
          </cell>
        </row>
        <row r="15">
          <cell r="C15">
            <v>32</v>
          </cell>
          <cell r="D15" t="str">
            <v>BÜŞRA DOĞAN</v>
          </cell>
          <cell r="J15">
            <v>2</v>
          </cell>
          <cell r="L15">
            <v>3</v>
          </cell>
          <cell r="M15">
            <v>1</v>
          </cell>
          <cell r="N15">
            <v>5</v>
          </cell>
          <cell r="P15">
            <v>4</v>
          </cell>
          <cell r="R15" t="str">
            <v>İngilizce</v>
          </cell>
        </row>
        <row r="16">
          <cell r="C16">
            <v>33</v>
          </cell>
          <cell r="D16" t="str">
            <v>FATİH GÖK</v>
          </cell>
          <cell r="E16">
            <v>1</v>
          </cell>
          <cell r="F16">
            <v>3</v>
          </cell>
          <cell r="I16">
            <v>4</v>
          </cell>
          <cell r="N16">
            <v>5</v>
          </cell>
          <cell r="P16">
            <v>2</v>
          </cell>
          <cell r="R16" t="str">
            <v>Matematik</v>
          </cell>
        </row>
        <row r="17">
          <cell r="C17">
            <v>34</v>
          </cell>
          <cell r="D17" t="str">
            <v>ALPEREN ÖZDEMİR</v>
          </cell>
          <cell r="F17">
            <v>1</v>
          </cell>
          <cell r="J17">
            <v>2</v>
          </cell>
          <cell r="N17">
            <v>5</v>
          </cell>
          <cell r="O17">
            <v>3</v>
          </cell>
          <cell r="P17">
            <v>4</v>
          </cell>
          <cell r="R17" t="str">
            <v>Biyoloji</v>
          </cell>
        </row>
        <row r="18">
          <cell r="C18">
            <v>35</v>
          </cell>
          <cell r="D18" t="str">
            <v>BEHİYE SİBEL ERCİYES</v>
          </cell>
          <cell r="F18">
            <v>3</v>
          </cell>
          <cell r="I18">
            <v>1</v>
          </cell>
          <cell r="J18">
            <v>4</v>
          </cell>
          <cell r="N18">
            <v>5</v>
          </cell>
          <cell r="O18">
            <v>2</v>
          </cell>
          <cell r="R18" t="str">
            <v>Geometri</v>
          </cell>
        </row>
        <row r="19">
          <cell r="C19">
            <v>37</v>
          </cell>
          <cell r="D19" t="str">
            <v>BİLAL YILDIRIM</v>
          </cell>
          <cell r="E19">
            <v>2</v>
          </cell>
          <cell r="J19">
            <v>4</v>
          </cell>
          <cell r="N19">
            <v>5</v>
          </cell>
          <cell r="O19">
            <v>1</v>
          </cell>
          <cell r="P19">
            <v>3</v>
          </cell>
          <cell r="R19" t="str">
            <v>Fizik</v>
          </cell>
        </row>
        <row r="20">
          <cell r="C20">
            <v>39</v>
          </cell>
          <cell r="D20" t="str">
            <v>KADRİYE İREM KAPUSUZ</v>
          </cell>
          <cell r="I20">
            <v>1</v>
          </cell>
          <cell r="J20">
            <v>3</v>
          </cell>
          <cell r="L20">
            <v>2</v>
          </cell>
          <cell r="M20">
            <v>4</v>
          </cell>
          <cell r="N20">
            <v>5</v>
          </cell>
          <cell r="R20" t="str">
            <v>Geometri</v>
          </cell>
        </row>
        <row r="21">
          <cell r="C21">
            <v>41</v>
          </cell>
          <cell r="D21" t="str">
            <v>TUGAY MERT SEYHAN</v>
          </cell>
          <cell r="F21">
            <v>5</v>
          </cell>
          <cell r="I21">
            <v>4</v>
          </cell>
          <cell r="J21">
            <v>2</v>
          </cell>
          <cell r="N21">
            <v>3</v>
          </cell>
          <cell r="P21">
            <v>1</v>
          </cell>
          <cell r="R21" t="str">
            <v>Tarih</v>
          </cell>
        </row>
        <row r="22">
          <cell r="C22">
            <v>43</v>
          </cell>
          <cell r="D22" t="str">
            <v>NECİP ENES GÖKSU</v>
          </cell>
          <cell r="I22">
            <v>3</v>
          </cell>
          <cell r="J22">
            <v>2</v>
          </cell>
          <cell r="N22">
            <v>5</v>
          </cell>
          <cell r="O22">
            <v>4</v>
          </cell>
          <cell r="P22">
            <v>1</v>
          </cell>
          <cell r="R22" t="str">
            <v>Tarih</v>
          </cell>
        </row>
        <row r="23">
          <cell r="C23">
            <v>44</v>
          </cell>
          <cell r="D23" t="str">
            <v>ANIL TOLGA ATEŞLİ</v>
          </cell>
          <cell r="F23">
            <v>2</v>
          </cell>
          <cell r="J23">
            <v>5</v>
          </cell>
          <cell r="L23">
            <v>1</v>
          </cell>
          <cell r="N23">
            <v>4</v>
          </cell>
          <cell r="O23">
            <v>3</v>
          </cell>
          <cell r="R23" t="str">
            <v>Kimya</v>
          </cell>
        </row>
        <row r="24">
          <cell r="C24">
            <v>45</v>
          </cell>
          <cell r="D24" t="str">
            <v>MÜYESSER ÇERÇİ</v>
          </cell>
          <cell r="E24">
            <v>4</v>
          </cell>
          <cell r="I24">
            <v>3</v>
          </cell>
          <cell r="J24">
            <v>2</v>
          </cell>
          <cell r="N24">
            <v>5</v>
          </cell>
          <cell r="P24">
            <v>1</v>
          </cell>
          <cell r="R24" t="str">
            <v>Coğrafya</v>
          </cell>
        </row>
        <row r="25">
          <cell r="C25">
            <v>46</v>
          </cell>
          <cell r="D25" t="str">
            <v>ÖMER BUĞRAHAN TAŞ</v>
          </cell>
          <cell r="E25">
            <v>1</v>
          </cell>
          <cell r="I25">
            <v>3</v>
          </cell>
          <cell r="J25">
            <v>2</v>
          </cell>
          <cell r="N25">
            <v>5</v>
          </cell>
          <cell r="P25">
            <v>4</v>
          </cell>
          <cell r="R25" t="str">
            <v>Matematik</v>
          </cell>
        </row>
        <row r="26">
          <cell r="C26">
            <v>47</v>
          </cell>
          <cell r="D26" t="str">
            <v>HAKTAN SAFA DİKİLİTAŞ</v>
          </cell>
          <cell r="E26">
            <v>2</v>
          </cell>
          <cell r="J26">
            <v>4</v>
          </cell>
          <cell r="N26">
            <v>5</v>
          </cell>
          <cell r="O26">
            <v>1</v>
          </cell>
          <cell r="P26">
            <v>3</v>
          </cell>
          <cell r="R26" t="str">
            <v>Fizik</v>
          </cell>
        </row>
        <row r="27">
          <cell r="C27">
            <v>48</v>
          </cell>
          <cell r="D27" t="str">
            <v>DUYGU KAYA</v>
          </cell>
          <cell r="E27">
            <v>4</v>
          </cell>
          <cell r="I27">
            <v>5</v>
          </cell>
          <cell r="J27">
            <v>1</v>
          </cell>
          <cell r="N27">
            <v>3</v>
          </cell>
          <cell r="P27">
            <v>2</v>
          </cell>
          <cell r="R27" t="str">
            <v>Coğrafya</v>
          </cell>
        </row>
        <row r="28">
          <cell r="C28">
            <v>49</v>
          </cell>
          <cell r="D28" t="str">
            <v>MUSTAFA FİŞEKÇİOĞLU</v>
          </cell>
          <cell r="F28">
            <v>1</v>
          </cell>
          <cell r="I28">
            <v>2</v>
          </cell>
          <cell r="J28">
            <v>3</v>
          </cell>
          <cell r="N28">
            <v>5</v>
          </cell>
          <cell r="O28">
            <v>4</v>
          </cell>
          <cell r="R28" t="str">
            <v>Biyoloji</v>
          </cell>
        </row>
        <row r="29">
          <cell r="C29">
            <v>51</v>
          </cell>
          <cell r="D29" t="str">
            <v>NUH MEHMET ÖZMERDİVENLİ</v>
          </cell>
          <cell r="F29">
            <v>4</v>
          </cell>
          <cell r="I29">
            <v>1</v>
          </cell>
          <cell r="N29">
            <v>5</v>
          </cell>
          <cell r="O29">
            <v>3</v>
          </cell>
          <cell r="P29">
            <v>2</v>
          </cell>
          <cell r="R29" t="str">
            <v>Geometri</v>
          </cell>
        </row>
        <row r="30">
          <cell r="C30">
            <v>52</v>
          </cell>
          <cell r="D30" t="str">
            <v>SERVET İZEL BÜYÜKPATIR</v>
          </cell>
          <cell r="E30">
            <v>1</v>
          </cell>
          <cell r="I30">
            <v>2</v>
          </cell>
          <cell r="L30">
            <v>3</v>
          </cell>
          <cell r="N30">
            <v>5</v>
          </cell>
          <cell r="O30">
            <v>4</v>
          </cell>
          <cell r="R30" t="str">
            <v>Matematik</v>
          </cell>
        </row>
        <row r="31">
          <cell r="C31">
            <v>53</v>
          </cell>
          <cell r="D31" t="str">
            <v>MÜRÜVVET TUĞÇE TOPALOĞLU</v>
          </cell>
          <cell r="E31">
            <v>3</v>
          </cell>
          <cell r="J31">
            <v>4</v>
          </cell>
          <cell r="M31">
            <v>2</v>
          </cell>
          <cell r="N31">
            <v>5</v>
          </cell>
          <cell r="P31">
            <v>1</v>
          </cell>
          <cell r="R31" t="str">
            <v>İngilizce</v>
          </cell>
        </row>
        <row r="32">
          <cell r="C32">
            <v>627</v>
          </cell>
          <cell r="D32" t="str">
            <v>SILA ŞAHİN</v>
          </cell>
          <cell r="F32">
            <v>4</v>
          </cell>
          <cell r="I32">
            <v>3</v>
          </cell>
          <cell r="J32">
            <v>2</v>
          </cell>
          <cell r="N32">
            <v>5</v>
          </cell>
          <cell r="P32">
            <v>1</v>
          </cell>
          <cell r="R32" t="str">
            <v>Tarih</v>
          </cell>
        </row>
        <row r="33">
          <cell r="C33">
            <v>628</v>
          </cell>
          <cell r="D33" t="str">
            <v>BUĞRA ZOROĞLU</v>
          </cell>
          <cell r="F33">
            <v>5</v>
          </cell>
          <cell r="J33">
            <v>1</v>
          </cell>
          <cell r="M33">
            <v>2</v>
          </cell>
          <cell r="N33">
            <v>4</v>
          </cell>
          <cell r="P33">
            <v>3</v>
          </cell>
          <cell r="R33" t="str">
            <v>Coğrafya</v>
          </cell>
        </row>
        <row r="35">
          <cell r="C35">
            <v>54</v>
          </cell>
          <cell r="D35" t="str">
            <v>MEHMET ALİ HASILCI</v>
          </cell>
          <cell r="R35" t="str">
            <v>Fizik</v>
          </cell>
        </row>
        <row r="36">
          <cell r="C36">
            <v>55</v>
          </cell>
          <cell r="D36" t="str">
            <v>İLKNUR SEZEN ALTAN</v>
          </cell>
          <cell r="R36" t="str">
            <v>Geometri</v>
          </cell>
        </row>
        <row r="37">
          <cell r="C37">
            <v>57</v>
          </cell>
          <cell r="D37" t="str">
            <v>HAKAN OKANDAN</v>
          </cell>
          <cell r="R37" t="str">
            <v>Tarih</v>
          </cell>
        </row>
        <row r="38">
          <cell r="C38">
            <v>60</v>
          </cell>
          <cell r="D38" t="str">
            <v>ALPER ASLAN</v>
          </cell>
          <cell r="R38" t="str">
            <v>Coğrafya</v>
          </cell>
        </row>
        <row r="39">
          <cell r="C39">
            <v>61</v>
          </cell>
          <cell r="D39" t="str">
            <v>MEHMET CİHAN KOLSUZ</v>
          </cell>
          <cell r="R39" t="str">
            <v>Tarih</v>
          </cell>
        </row>
        <row r="40">
          <cell r="C40">
            <v>63</v>
          </cell>
          <cell r="D40" t="str">
            <v>RABİA KABAKCI</v>
          </cell>
          <cell r="R40" t="str">
            <v>Biyoloji</v>
          </cell>
        </row>
        <row r="41">
          <cell r="C41">
            <v>64</v>
          </cell>
          <cell r="D41" t="str">
            <v>UFUK TÜYLÜ</v>
          </cell>
          <cell r="R41" t="str">
            <v>Geometri</v>
          </cell>
        </row>
        <row r="42">
          <cell r="C42">
            <v>65</v>
          </cell>
          <cell r="D42" t="str">
            <v>FURKAN AKSOY</v>
          </cell>
          <cell r="R42" t="str">
            <v>Din Kül.</v>
          </cell>
        </row>
        <row r="43">
          <cell r="C43">
            <v>66</v>
          </cell>
          <cell r="D43" t="str">
            <v>AHMET ÖDEV</v>
          </cell>
          <cell r="R43" t="str">
            <v>Tarih</v>
          </cell>
        </row>
        <row r="44">
          <cell r="C44">
            <v>67</v>
          </cell>
          <cell r="D44" t="str">
            <v>SÜLEYMAN YAMAKOĞLU</v>
          </cell>
          <cell r="R44" t="str">
            <v>Matematik</v>
          </cell>
        </row>
        <row r="45">
          <cell r="C45">
            <v>68</v>
          </cell>
          <cell r="D45" t="str">
            <v>MUSTAFA UĞUR</v>
          </cell>
          <cell r="R45" t="str">
            <v>Fizik</v>
          </cell>
        </row>
        <row r="46">
          <cell r="C46">
            <v>71</v>
          </cell>
          <cell r="D46" t="str">
            <v>AHMET ŞEMİ ASARKAYA</v>
          </cell>
          <cell r="R46" t="str">
            <v>Biyoloji</v>
          </cell>
        </row>
        <row r="47">
          <cell r="C47">
            <v>72</v>
          </cell>
          <cell r="D47" t="str">
            <v>HATİCE BEYZA YILDIZ</v>
          </cell>
          <cell r="R47" t="str">
            <v>Kimya</v>
          </cell>
        </row>
        <row r="48">
          <cell r="C48">
            <v>73</v>
          </cell>
          <cell r="D48" t="str">
            <v>MELİK BUĞRA ÖZBUDAK</v>
          </cell>
          <cell r="R48" t="str">
            <v>Geometri</v>
          </cell>
        </row>
        <row r="49">
          <cell r="C49">
            <v>74</v>
          </cell>
          <cell r="D49" t="str">
            <v>BETÜL BATUHAN</v>
          </cell>
          <cell r="R49" t="str">
            <v>Coğrafya</v>
          </cell>
        </row>
        <row r="50">
          <cell r="C50">
            <v>76</v>
          </cell>
          <cell r="D50" t="str">
            <v>BEYZA ERCİYES</v>
          </cell>
          <cell r="R50" t="str">
            <v>Tarih</v>
          </cell>
        </row>
        <row r="51">
          <cell r="C51">
            <v>77</v>
          </cell>
          <cell r="D51" t="str">
            <v>GİZEM ERDOĞAN</v>
          </cell>
          <cell r="R51" t="str">
            <v>Coğrafya</v>
          </cell>
        </row>
        <row r="52">
          <cell r="C52">
            <v>79</v>
          </cell>
          <cell r="D52" t="str">
            <v>ŞEYMANUR BAHTİYARİ</v>
          </cell>
          <cell r="R52" t="str">
            <v>Tarih</v>
          </cell>
        </row>
        <row r="53">
          <cell r="C53">
            <v>81</v>
          </cell>
          <cell r="D53" t="str">
            <v>FİTNAT ASLI GÖĞER</v>
          </cell>
          <cell r="R53" t="str">
            <v>Coğrafya</v>
          </cell>
        </row>
        <row r="54">
          <cell r="C54">
            <v>82</v>
          </cell>
          <cell r="D54" t="str">
            <v>VOLKAN ÇİZMECİOĞLU</v>
          </cell>
          <cell r="R54" t="str">
            <v>Matematik</v>
          </cell>
        </row>
        <row r="55">
          <cell r="C55">
            <v>83</v>
          </cell>
          <cell r="D55" t="str">
            <v>ZEYNEP HİLAL ÖZENÇ</v>
          </cell>
          <cell r="R55" t="str">
            <v>Matematik</v>
          </cell>
        </row>
        <row r="56">
          <cell r="C56">
            <v>84</v>
          </cell>
          <cell r="D56" t="str">
            <v>FATMANUR KOÇYİĞİT</v>
          </cell>
          <cell r="R56" t="str">
            <v>İngilizce</v>
          </cell>
        </row>
        <row r="57">
          <cell r="C57">
            <v>85</v>
          </cell>
          <cell r="D57" t="str">
            <v>ZEYNEP ÖZDİL</v>
          </cell>
          <cell r="R57" t="str">
            <v>Biyoloji</v>
          </cell>
        </row>
        <row r="58">
          <cell r="C58">
            <v>86</v>
          </cell>
          <cell r="D58" t="str">
            <v>NUH MEHMET ÖZLEP</v>
          </cell>
          <cell r="R58" t="str">
            <v>Matematik</v>
          </cell>
        </row>
        <row r="59">
          <cell r="C59">
            <v>88</v>
          </cell>
          <cell r="D59" t="str">
            <v>İREM NUR BOLAT</v>
          </cell>
          <cell r="R59" t="str">
            <v>Biyoloji</v>
          </cell>
        </row>
        <row r="60">
          <cell r="C60">
            <v>90</v>
          </cell>
          <cell r="D60" t="str">
            <v>YUSRA İSMİ ŞAHİN</v>
          </cell>
          <cell r="R60" t="str">
            <v>Fizik</v>
          </cell>
        </row>
        <row r="61">
          <cell r="C61">
            <v>93</v>
          </cell>
          <cell r="D61" t="str">
            <v>FURKAN URAL</v>
          </cell>
          <cell r="R61" t="str">
            <v>Edebiyat</v>
          </cell>
        </row>
        <row r="62">
          <cell r="C62">
            <v>96</v>
          </cell>
          <cell r="D62" t="str">
            <v>ÖZLEM ERYILMAZ</v>
          </cell>
          <cell r="R62" t="str">
            <v>Fizik</v>
          </cell>
        </row>
        <row r="63">
          <cell r="C63">
            <v>97</v>
          </cell>
          <cell r="D63" t="str">
            <v>DİLARA BİNAL</v>
          </cell>
          <cell r="R63" t="str">
            <v>İngilizce</v>
          </cell>
        </row>
        <row r="64">
          <cell r="C64">
            <v>623</v>
          </cell>
          <cell r="D64" t="str">
            <v>HİLMİ ÇINAR</v>
          </cell>
        </row>
        <row r="66">
          <cell r="C66">
            <v>109</v>
          </cell>
          <cell r="D66" t="str">
            <v>EZGİ AVCI</v>
          </cell>
          <cell r="R66" t="str">
            <v>Tarih</v>
          </cell>
        </row>
        <row r="67">
          <cell r="C67">
            <v>121</v>
          </cell>
          <cell r="D67" t="str">
            <v>HATİCE NUR DOLANBAY</v>
          </cell>
          <cell r="R67" t="str">
            <v>Tarih</v>
          </cell>
        </row>
        <row r="68">
          <cell r="C68">
            <v>123</v>
          </cell>
          <cell r="D68" t="str">
            <v>ABDULLAH AKALIN</v>
          </cell>
          <cell r="R68" t="str">
            <v>Matematik</v>
          </cell>
        </row>
        <row r="69">
          <cell r="C69">
            <v>125</v>
          </cell>
          <cell r="D69" t="str">
            <v>BEYZA UZ</v>
          </cell>
          <cell r="R69" t="str">
            <v>Tarih</v>
          </cell>
        </row>
        <row r="70">
          <cell r="C70">
            <v>135</v>
          </cell>
          <cell r="D70" t="str">
            <v>HASAN GÖKTAŞ</v>
          </cell>
          <cell r="R70" t="str">
            <v>İngilizce</v>
          </cell>
        </row>
        <row r="71">
          <cell r="C71">
            <v>136</v>
          </cell>
          <cell r="D71" t="str">
            <v>ALPER TUĞŞAT KÜÇÜK</v>
          </cell>
          <cell r="R71" t="str">
            <v>Geometri</v>
          </cell>
        </row>
        <row r="72">
          <cell r="C72">
            <v>137</v>
          </cell>
          <cell r="D72" t="str">
            <v>OSMAN TUTAR</v>
          </cell>
          <cell r="R72" t="str">
            <v>Coğrafya</v>
          </cell>
        </row>
        <row r="73">
          <cell r="C73">
            <v>157</v>
          </cell>
          <cell r="D73" t="str">
            <v>MERVE ÜNER</v>
          </cell>
          <cell r="R73" t="str">
            <v>Coğrafya</v>
          </cell>
        </row>
        <row r="74">
          <cell r="C74">
            <v>159</v>
          </cell>
          <cell r="D74" t="str">
            <v>MEHMET PALA</v>
          </cell>
          <cell r="R74" t="str">
            <v>Biyoloji</v>
          </cell>
        </row>
        <row r="75">
          <cell r="C75">
            <v>161</v>
          </cell>
          <cell r="D75" t="str">
            <v>BAHAR NUR GÜPGÜPOĞLU</v>
          </cell>
          <cell r="R75" t="str">
            <v>Tarih</v>
          </cell>
        </row>
        <row r="76">
          <cell r="C76">
            <v>163</v>
          </cell>
          <cell r="D76" t="str">
            <v>MUSA GİRAYHAN ÖZTÜRK</v>
          </cell>
          <cell r="R76" t="str">
            <v>Coğrafya</v>
          </cell>
        </row>
        <row r="77">
          <cell r="C77">
            <v>165</v>
          </cell>
          <cell r="D77" t="str">
            <v>MEHMET SARITAŞ</v>
          </cell>
          <cell r="R77" t="str">
            <v>Coğrafya</v>
          </cell>
        </row>
        <row r="78">
          <cell r="C78">
            <v>168</v>
          </cell>
          <cell r="D78" t="str">
            <v>AMİNE EROL</v>
          </cell>
          <cell r="R78" t="str">
            <v>Fizik</v>
          </cell>
        </row>
        <row r="79">
          <cell r="C79">
            <v>171</v>
          </cell>
          <cell r="D79" t="str">
            <v>ABDULLAH EZEL ÖZBEY</v>
          </cell>
          <cell r="R79" t="str">
            <v>Coğrafya</v>
          </cell>
        </row>
        <row r="80">
          <cell r="C80">
            <v>177</v>
          </cell>
          <cell r="D80" t="str">
            <v>ABDULLAH OKAN TUNÇTAN</v>
          </cell>
          <cell r="R80" t="str">
            <v>Matematik</v>
          </cell>
        </row>
        <row r="81">
          <cell r="C81">
            <v>178</v>
          </cell>
          <cell r="D81" t="str">
            <v>AYŞE GÜRSOY</v>
          </cell>
          <cell r="R81" t="str">
            <v>Fizik</v>
          </cell>
        </row>
        <row r="82">
          <cell r="C82">
            <v>186</v>
          </cell>
          <cell r="D82" t="str">
            <v>KEVSER AKBULUT</v>
          </cell>
          <cell r="R82" t="str">
            <v>Kimya</v>
          </cell>
        </row>
        <row r="83">
          <cell r="C83">
            <v>232</v>
          </cell>
          <cell r="D83" t="str">
            <v>MUSTAFA AKTAR</v>
          </cell>
          <cell r="R83" t="str">
            <v>Coğrafya</v>
          </cell>
        </row>
        <row r="84">
          <cell r="C84">
            <v>242</v>
          </cell>
          <cell r="D84" t="str">
            <v>RABİA UYGUN</v>
          </cell>
          <cell r="R84" t="str">
            <v>Tarih</v>
          </cell>
        </row>
        <row r="85">
          <cell r="C85">
            <v>243</v>
          </cell>
          <cell r="D85" t="str">
            <v>MUSTAFA KUTLUAY YILDIRIM</v>
          </cell>
          <cell r="R85" t="str">
            <v>Coğrafya</v>
          </cell>
        </row>
        <row r="86">
          <cell r="C86">
            <v>245</v>
          </cell>
          <cell r="D86" t="str">
            <v>MUHAMMET MAHİR KARA</v>
          </cell>
          <cell r="R86" t="str">
            <v>Fizik</v>
          </cell>
        </row>
        <row r="87">
          <cell r="C87">
            <v>246</v>
          </cell>
          <cell r="D87" t="str">
            <v>BEKİR BENLİ</v>
          </cell>
          <cell r="R87" t="str">
            <v>İngilizce</v>
          </cell>
        </row>
        <row r="88">
          <cell r="C88">
            <v>248</v>
          </cell>
          <cell r="D88" t="str">
            <v>MERVE TUZ</v>
          </cell>
          <cell r="R88" t="str">
            <v>İngilizce</v>
          </cell>
        </row>
        <row r="89">
          <cell r="C89">
            <v>251</v>
          </cell>
          <cell r="D89" t="str">
            <v>GÜZİDE SEDA İPEK</v>
          </cell>
          <cell r="R89" t="str">
            <v>Matematik</v>
          </cell>
        </row>
        <row r="90">
          <cell r="C90">
            <v>252</v>
          </cell>
          <cell r="D90" t="str">
            <v>YUSUF MERT OĞUZ</v>
          </cell>
          <cell r="R90" t="str">
            <v>Matematik</v>
          </cell>
        </row>
        <row r="91">
          <cell r="C91">
            <v>509</v>
          </cell>
          <cell r="D91" t="str">
            <v>ZEYNEP SU</v>
          </cell>
          <cell r="R91" t="str">
            <v>Fizik</v>
          </cell>
        </row>
        <row r="92">
          <cell r="C92">
            <v>623</v>
          </cell>
          <cell r="D92" t="str">
            <v>KÜBRA KILIÇ</v>
          </cell>
          <cell r="R92" t="str">
            <v>Tarih</v>
          </cell>
        </row>
        <row r="93">
          <cell r="C93">
            <v>624</v>
          </cell>
          <cell r="D93" t="str">
            <v>İREM ÖZYALÇIN</v>
          </cell>
          <cell r="R93" t="str">
            <v>İngilizce</v>
          </cell>
        </row>
        <row r="94">
          <cell r="C94">
            <v>625</v>
          </cell>
          <cell r="D94" t="str">
            <v>TUĞBA ALTUNEL</v>
          </cell>
          <cell r="R94" t="str">
            <v>Tarih</v>
          </cell>
        </row>
        <row r="95">
          <cell r="C95">
            <v>626</v>
          </cell>
          <cell r="D95" t="str">
            <v>TALHA YASİN ÇAVUŞOĞLU</v>
          </cell>
          <cell r="R95" t="str">
            <v>Matematik</v>
          </cell>
        </row>
        <row r="97">
          <cell r="C97">
            <v>133</v>
          </cell>
          <cell r="D97" t="str">
            <v>ECEM ÖZGE TÜRK</v>
          </cell>
          <cell r="R97" t="str">
            <v>Coğrafya</v>
          </cell>
        </row>
        <row r="98">
          <cell r="C98">
            <v>273</v>
          </cell>
          <cell r="D98" t="str">
            <v>DİDEM NİSA TÜZÜN</v>
          </cell>
          <cell r="R98" t="str">
            <v>Matematik</v>
          </cell>
        </row>
        <row r="99">
          <cell r="C99">
            <v>282</v>
          </cell>
          <cell r="D99" t="str">
            <v>BURAK CAN ERDOĞAN</v>
          </cell>
          <cell r="R99" t="str">
            <v>Biyoloji</v>
          </cell>
        </row>
        <row r="100">
          <cell r="C100">
            <v>290</v>
          </cell>
          <cell r="D100" t="str">
            <v>PAŞA CAĞRI KÖROĞLU</v>
          </cell>
          <cell r="R100" t="str">
            <v>Fizik</v>
          </cell>
        </row>
        <row r="101">
          <cell r="C101">
            <v>294</v>
          </cell>
          <cell r="D101" t="str">
            <v>SİBEL GÖZDE ÜNAL</v>
          </cell>
          <cell r="R101" t="str">
            <v>Kimya</v>
          </cell>
        </row>
        <row r="102">
          <cell r="C102">
            <v>295</v>
          </cell>
          <cell r="D102" t="str">
            <v>SELMAN CANDAN</v>
          </cell>
          <cell r="R102" t="str">
            <v>Dil ve Anl.</v>
          </cell>
        </row>
        <row r="103">
          <cell r="C103">
            <v>326</v>
          </cell>
          <cell r="D103" t="str">
            <v>MAHMUT MERMERDİREK</v>
          </cell>
          <cell r="R103" t="str">
            <v>Dil ve Anl.</v>
          </cell>
        </row>
        <row r="104">
          <cell r="C104">
            <v>331</v>
          </cell>
          <cell r="D104" t="str">
            <v>ELİF SELİN AKSOY</v>
          </cell>
          <cell r="R104" t="str">
            <v>Geometri</v>
          </cell>
        </row>
        <row r="105">
          <cell r="C105">
            <v>332</v>
          </cell>
          <cell r="D105" t="str">
            <v>ARZU NUR ŞAHİN</v>
          </cell>
          <cell r="R105" t="str">
            <v>Fizik</v>
          </cell>
        </row>
        <row r="106">
          <cell r="C106">
            <v>337</v>
          </cell>
          <cell r="D106" t="str">
            <v>UTKU BEKYÜREK</v>
          </cell>
          <cell r="R106" t="str">
            <v>Edebiyat</v>
          </cell>
        </row>
        <row r="107">
          <cell r="C107">
            <v>343</v>
          </cell>
          <cell r="D107" t="str">
            <v>SEDA DEMİR</v>
          </cell>
          <cell r="R107" t="str">
            <v>Dil ve Anl.</v>
          </cell>
        </row>
        <row r="108">
          <cell r="C108">
            <v>344</v>
          </cell>
          <cell r="D108" t="str">
            <v>ÖMER BAŞOK</v>
          </cell>
          <cell r="R108" t="str">
            <v>Geometri</v>
          </cell>
        </row>
        <row r="109">
          <cell r="C109">
            <v>352</v>
          </cell>
          <cell r="D109" t="str">
            <v>BORA VURAL</v>
          </cell>
          <cell r="R109" t="str">
            <v>Matematik</v>
          </cell>
        </row>
        <row r="110">
          <cell r="C110">
            <v>364</v>
          </cell>
          <cell r="D110" t="str">
            <v>ELİF TUZDELEN</v>
          </cell>
          <cell r="R110" t="str">
            <v>Kimya</v>
          </cell>
        </row>
        <row r="111">
          <cell r="C111">
            <v>378</v>
          </cell>
          <cell r="D111" t="str">
            <v>MÜCAHİD DURMUŞ</v>
          </cell>
          <cell r="R111" t="str">
            <v>Edebiyat</v>
          </cell>
        </row>
        <row r="112">
          <cell r="C112">
            <v>379</v>
          </cell>
          <cell r="D112" t="str">
            <v>RABİA NUR SOLAK</v>
          </cell>
          <cell r="R112" t="str">
            <v>Biyoloji</v>
          </cell>
        </row>
        <row r="113">
          <cell r="C113">
            <v>385</v>
          </cell>
          <cell r="D113" t="str">
            <v>ALİ BERKE YILMAZ</v>
          </cell>
          <cell r="R113" t="str">
            <v>Fizik</v>
          </cell>
        </row>
        <row r="114">
          <cell r="C114">
            <v>406</v>
          </cell>
          <cell r="D114" t="str">
            <v>BÜŞRA SOMDAŞ</v>
          </cell>
          <cell r="R114" t="str">
            <v>Biyoloji</v>
          </cell>
        </row>
        <row r="115">
          <cell r="C115">
            <v>412</v>
          </cell>
          <cell r="D115" t="str">
            <v>AHMET KAAN DÖNMEZ</v>
          </cell>
          <cell r="R115" t="str">
            <v>İngilizce</v>
          </cell>
        </row>
        <row r="116">
          <cell r="C116">
            <v>441</v>
          </cell>
          <cell r="D116" t="str">
            <v>SEVİM KARLİ</v>
          </cell>
          <cell r="R116" t="str">
            <v>Coğrafya</v>
          </cell>
        </row>
        <row r="117">
          <cell r="C117">
            <v>446</v>
          </cell>
          <cell r="D117" t="str">
            <v>MEHMET OĞUZ UZUNDAĞ</v>
          </cell>
          <cell r="R117" t="str">
            <v>Biyoloji</v>
          </cell>
        </row>
        <row r="118">
          <cell r="C118">
            <v>454</v>
          </cell>
          <cell r="D118" t="str">
            <v>SİBEL YÜKSEK</v>
          </cell>
          <cell r="R118" t="str">
            <v>Dil ve Anl.</v>
          </cell>
        </row>
        <row r="119">
          <cell r="C119">
            <v>460</v>
          </cell>
          <cell r="D119" t="str">
            <v>SALİHA HAS</v>
          </cell>
          <cell r="R119" t="str">
            <v>Kimya</v>
          </cell>
        </row>
        <row r="120">
          <cell r="C120">
            <v>462</v>
          </cell>
          <cell r="D120" t="str">
            <v>YASİN BURAK AK</v>
          </cell>
          <cell r="R120" t="str">
            <v>Biyoloji</v>
          </cell>
        </row>
        <row r="121">
          <cell r="C121">
            <v>470</v>
          </cell>
          <cell r="D121" t="str">
            <v>NERMİN FATMA GÜLCÜK</v>
          </cell>
          <cell r="R121" t="str">
            <v>Matematik</v>
          </cell>
        </row>
        <row r="122">
          <cell r="C122">
            <v>495</v>
          </cell>
          <cell r="D122" t="str">
            <v>LÜTFİ YÖSAVEL</v>
          </cell>
          <cell r="R122" t="str">
            <v>Coğrafya</v>
          </cell>
        </row>
        <row r="123">
          <cell r="C123">
            <v>496</v>
          </cell>
          <cell r="D123" t="str">
            <v>PINAR TURHAN</v>
          </cell>
          <cell r="R123" t="str">
            <v>Coğrafya</v>
          </cell>
        </row>
        <row r="124">
          <cell r="C124">
            <v>498</v>
          </cell>
          <cell r="D124" t="str">
            <v>ALİ İHSAN KAVİ</v>
          </cell>
          <cell r="R124" t="str">
            <v>Dil ve Anl.</v>
          </cell>
        </row>
        <row r="125">
          <cell r="C125">
            <v>629</v>
          </cell>
          <cell r="D125" t="str">
            <v>AHMET SERDAR ÖZDEMİR</v>
          </cell>
          <cell r="R125" t="str">
            <v>Biyoloji</v>
          </cell>
        </row>
        <row r="126">
          <cell r="C126">
            <v>630</v>
          </cell>
          <cell r="D126" t="str">
            <v>RUMEYSA AYDIN</v>
          </cell>
          <cell r="R126" t="str">
            <v>Coğrafya</v>
          </cell>
        </row>
        <row r="127">
          <cell r="C127">
            <v>623</v>
          </cell>
          <cell r="D127" t="str">
            <v>Hilme ÇINAR</v>
          </cell>
          <cell r="R127" t="str">
            <v>Geometri</v>
          </cell>
        </row>
        <row r="129">
          <cell r="C129">
            <v>532</v>
          </cell>
          <cell r="D129" t="str">
            <v>GONCAGÜL NAZİK</v>
          </cell>
          <cell r="R129" t="str">
            <v>Fizik</v>
          </cell>
        </row>
        <row r="130">
          <cell r="C130">
            <v>539</v>
          </cell>
          <cell r="D130" t="str">
            <v>BAHRİ EREN UZUNER</v>
          </cell>
          <cell r="R130" t="str">
            <v>Biyoloji</v>
          </cell>
        </row>
        <row r="131">
          <cell r="C131">
            <v>582</v>
          </cell>
          <cell r="D131" t="str">
            <v>MEHMET TOKYAY</v>
          </cell>
          <cell r="R131" t="str">
            <v>Edebiyat</v>
          </cell>
        </row>
        <row r="132">
          <cell r="C132">
            <v>583</v>
          </cell>
          <cell r="D132" t="str">
            <v>TUĞÇE ÖZKARDAŞ</v>
          </cell>
          <cell r="R132" t="str">
            <v>Geometri</v>
          </cell>
        </row>
        <row r="133">
          <cell r="C133">
            <v>584</v>
          </cell>
          <cell r="D133" t="str">
            <v>MUSTAFA AKIN</v>
          </cell>
          <cell r="R133" t="str">
            <v>Geometri</v>
          </cell>
        </row>
        <row r="134">
          <cell r="C134">
            <v>585</v>
          </cell>
          <cell r="D134" t="str">
            <v>CANAN KAYNAR</v>
          </cell>
          <cell r="R134" t="str">
            <v>Biyoloji</v>
          </cell>
        </row>
        <row r="135">
          <cell r="C135">
            <v>587</v>
          </cell>
          <cell r="D135" t="str">
            <v>SELMAN GÜNDÜZ</v>
          </cell>
          <cell r="R135" t="str">
            <v>Kimya</v>
          </cell>
        </row>
        <row r="136">
          <cell r="C136">
            <v>588</v>
          </cell>
          <cell r="D136" t="str">
            <v>MELİH MEHMET BAHAR</v>
          </cell>
          <cell r="R136" t="str">
            <v>Coğrafya</v>
          </cell>
        </row>
        <row r="137">
          <cell r="C137">
            <v>594</v>
          </cell>
          <cell r="D137" t="str">
            <v>ESRA TURAN</v>
          </cell>
          <cell r="R137" t="str">
            <v>Coğrafya</v>
          </cell>
        </row>
        <row r="138">
          <cell r="C138">
            <v>595</v>
          </cell>
          <cell r="D138" t="str">
            <v>MUHAMMED YASİN YILMAZ</v>
          </cell>
          <cell r="R138" t="str">
            <v>Coğrafya</v>
          </cell>
        </row>
        <row r="139">
          <cell r="C139">
            <v>596</v>
          </cell>
          <cell r="D139" t="str">
            <v>AYBERK ÖZDEN</v>
          </cell>
          <cell r="R139" t="str">
            <v>Coğrafya</v>
          </cell>
        </row>
        <row r="140">
          <cell r="C140">
            <v>598</v>
          </cell>
          <cell r="D140" t="str">
            <v>İREM NUR ELHAN</v>
          </cell>
          <cell r="R140" t="str">
            <v>Biyoloji</v>
          </cell>
        </row>
        <row r="141">
          <cell r="C141">
            <v>601</v>
          </cell>
          <cell r="D141" t="str">
            <v>MUSTAFA ŞENER</v>
          </cell>
          <cell r="R141" t="str">
            <v>Edebiyat</v>
          </cell>
        </row>
        <row r="142">
          <cell r="C142">
            <v>605</v>
          </cell>
          <cell r="D142" t="str">
            <v>GÜLÇİN KARAMAN</v>
          </cell>
          <cell r="R142" t="str">
            <v>Fizik</v>
          </cell>
        </row>
        <row r="143">
          <cell r="C143">
            <v>606</v>
          </cell>
          <cell r="D143" t="str">
            <v>FETTAH DENİZ</v>
          </cell>
          <cell r="R143" t="str">
            <v>Edebiyat</v>
          </cell>
        </row>
        <row r="144">
          <cell r="C144">
            <v>607</v>
          </cell>
          <cell r="D144" t="str">
            <v>ŞEYMA YAZIR</v>
          </cell>
          <cell r="R144" t="str">
            <v>Geometri</v>
          </cell>
        </row>
        <row r="145">
          <cell r="C145">
            <v>608</v>
          </cell>
          <cell r="D145" t="str">
            <v>TÜLAY SOYDAN</v>
          </cell>
          <cell r="R145" t="str">
            <v>İngilizce</v>
          </cell>
        </row>
        <row r="146">
          <cell r="C146">
            <v>609</v>
          </cell>
          <cell r="D146" t="str">
            <v>NURAY BOZDAĞ</v>
          </cell>
          <cell r="R146" t="str">
            <v>Dil ve Anl.</v>
          </cell>
        </row>
        <row r="147">
          <cell r="C147">
            <v>611</v>
          </cell>
          <cell r="D147" t="str">
            <v>ARİFE KOÇ</v>
          </cell>
          <cell r="R147" t="str">
            <v>Kimya</v>
          </cell>
        </row>
        <row r="148">
          <cell r="C148">
            <v>612</v>
          </cell>
          <cell r="D148" t="str">
            <v>MEHİBE ASLAN</v>
          </cell>
          <cell r="R148" t="str">
            <v>Biyoloji</v>
          </cell>
        </row>
        <row r="149">
          <cell r="C149">
            <v>613</v>
          </cell>
          <cell r="D149" t="str">
            <v>BATUR ENÇ</v>
          </cell>
          <cell r="R149" t="str">
            <v>Dil ve Anl.</v>
          </cell>
        </row>
        <row r="150">
          <cell r="C150">
            <v>614</v>
          </cell>
          <cell r="D150" t="str">
            <v>BÜŞRA ADIBELLİ</v>
          </cell>
          <cell r="R150" t="str">
            <v>Geometri</v>
          </cell>
        </row>
        <row r="151">
          <cell r="C151">
            <v>615</v>
          </cell>
          <cell r="D151" t="str">
            <v>BİLGEHAN MERHAMETLİ</v>
          </cell>
          <cell r="R151" t="str">
            <v>Edebiyat</v>
          </cell>
        </row>
        <row r="152">
          <cell r="C152">
            <v>616</v>
          </cell>
          <cell r="D152" t="str">
            <v>AHMET BAKİ DİŞYAPAR</v>
          </cell>
          <cell r="R152" t="str">
            <v>Dil ve Anl.</v>
          </cell>
        </row>
        <row r="153">
          <cell r="C153">
            <v>617</v>
          </cell>
          <cell r="D153" t="str">
            <v>ZEYNEL SALTIK</v>
          </cell>
          <cell r="R153" t="str">
            <v>Coğrafya</v>
          </cell>
        </row>
        <row r="154">
          <cell r="C154">
            <v>618</v>
          </cell>
          <cell r="D154" t="str">
            <v>SATUK BUĞRA TOHUMOĞLU</v>
          </cell>
          <cell r="R154" t="str">
            <v>Matematik</v>
          </cell>
        </row>
        <row r="155">
          <cell r="C155">
            <v>619</v>
          </cell>
          <cell r="D155" t="str">
            <v>SADİ TAHA AKTAŞ</v>
          </cell>
          <cell r="R155" t="str">
            <v>Fizik</v>
          </cell>
        </row>
        <row r="156">
          <cell r="C156">
            <v>620</v>
          </cell>
          <cell r="D156" t="str">
            <v>FİKRET FURKAN GÜRLEK</v>
          </cell>
          <cell r="R156" t="str">
            <v>Dil ve Anl.</v>
          </cell>
        </row>
        <row r="157">
          <cell r="C157">
            <v>621</v>
          </cell>
          <cell r="D157" t="str">
            <v>FATİH EKİCİ</v>
          </cell>
          <cell r="R157" t="str">
            <v>Biyoloji</v>
          </cell>
        </row>
        <row r="158">
          <cell r="C158">
            <v>622</v>
          </cell>
          <cell r="D158" t="str">
            <v>BATURAY SAPANCI</v>
          </cell>
          <cell r="R158" t="str">
            <v>İngilizce</v>
          </cell>
        </row>
      </sheetData>
      <sheetData sheetId="1">
        <row r="3">
          <cell r="C3">
            <v>10</v>
          </cell>
          <cell r="D3" t="str">
            <v>EMİNE ÇAĞLA ÇALIŞKAN</v>
          </cell>
          <cell r="R3" t="str">
            <v>Fizik</v>
          </cell>
        </row>
        <row r="4">
          <cell r="C4">
            <v>38</v>
          </cell>
          <cell r="D4" t="str">
            <v>EMRE ÇEVİK</v>
          </cell>
          <cell r="R4" t="str">
            <v>Tarih</v>
          </cell>
        </row>
        <row r="5">
          <cell r="C5">
            <v>225</v>
          </cell>
          <cell r="D5" t="str">
            <v>MUHARREM MELİH UTKAN</v>
          </cell>
          <cell r="R5" t="str">
            <v>Matematik</v>
          </cell>
        </row>
        <row r="6">
          <cell r="C6">
            <v>341</v>
          </cell>
          <cell r="D6" t="str">
            <v>METEHAN SÖNMEZ</v>
          </cell>
          <cell r="R6" t="str">
            <v>Matematik</v>
          </cell>
        </row>
        <row r="7">
          <cell r="C7">
            <v>410</v>
          </cell>
          <cell r="D7" t="str">
            <v>NİLAY GÖK</v>
          </cell>
          <cell r="R7" t="str">
            <v>Geometri</v>
          </cell>
        </row>
        <row r="8">
          <cell r="C8">
            <v>430</v>
          </cell>
          <cell r="D8" t="str">
            <v>DERYA ALAKUŞ</v>
          </cell>
          <cell r="R8" t="str">
            <v>Biyoloji</v>
          </cell>
        </row>
        <row r="9">
          <cell r="C9">
            <v>455</v>
          </cell>
          <cell r="D9" t="str">
            <v>ÖMER FURKAN GÜL</v>
          </cell>
          <cell r="R9" t="str">
            <v>Tarih</v>
          </cell>
        </row>
        <row r="10">
          <cell r="C10">
            <v>472</v>
          </cell>
          <cell r="D10" t="str">
            <v>UTKU BAYSAL</v>
          </cell>
          <cell r="R10" t="str">
            <v>Coğrafya</v>
          </cell>
        </row>
        <row r="11">
          <cell r="C11">
            <v>481</v>
          </cell>
          <cell r="D11" t="str">
            <v>TAHA DİRİM</v>
          </cell>
          <cell r="R11" t="str">
            <v>Geometri</v>
          </cell>
        </row>
        <row r="12">
          <cell r="C12">
            <v>484</v>
          </cell>
          <cell r="D12" t="str">
            <v>MUSTAFA SELVİ</v>
          </cell>
          <cell r="R12" t="str">
            <v>Fizik</v>
          </cell>
        </row>
        <row r="13">
          <cell r="C13">
            <v>486</v>
          </cell>
          <cell r="D13" t="str">
            <v>KÜBRA ÇAM</v>
          </cell>
          <cell r="R13" t="str">
            <v>Coğrafya</v>
          </cell>
        </row>
        <row r="14">
          <cell r="C14">
            <v>491</v>
          </cell>
          <cell r="D14" t="str">
            <v>BAHRİ ŞAMİL KORKMAZ</v>
          </cell>
          <cell r="R14" t="str">
            <v>Tarih</v>
          </cell>
        </row>
        <row r="15">
          <cell r="C15">
            <v>493</v>
          </cell>
          <cell r="D15" t="str">
            <v>FURKAN CEYLAN</v>
          </cell>
          <cell r="R15" t="str">
            <v>İngilizce</v>
          </cell>
        </row>
        <row r="16">
          <cell r="C16">
            <v>497</v>
          </cell>
          <cell r="D16" t="str">
            <v>HASAN HÜSEYİN KEKLİK</v>
          </cell>
          <cell r="R16" t="str">
            <v>İngilizce</v>
          </cell>
        </row>
        <row r="17">
          <cell r="C17">
            <v>506</v>
          </cell>
          <cell r="D17" t="str">
            <v>EMRE UĞUZ</v>
          </cell>
          <cell r="R17" t="str">
            <v>Tarih</v>
          </cell>
        </row>
        <row r="18">
          <cell r="C18">
            <v>512</v>
          </cell>
          <cell r="D18" t="str">
            <v>NİGAHBAN BEGÜM İNCİROĞLU</v>
          </cell>
          <cell r="R18" t="str">
            <v>Geometri</v>
          </cell>
        </row>
        <row r="19">
          <cell r="C19">
            <v>515</v>
          </cell>
          <cell r="D19" t="str">
            <v>KUTAY DURUKAN</v>
          </cell>
          <cell r="R19" t="str">
            <v>Matematik</v>
          </cell>
        </row>
        <row r="20">
          <cell r="C20">
            <v>518</v>
          </cell>
          <cell r="D20" t="str">
            <v>METEHAN KOÇ</v>
          </cell>
          <cell r="R20" t="str">
            <v>Kimya</v>
          </cell>
        </row>
        <row r="21">
          <cell r="C21">
            <v>520</v>
          </cell>
          <cell r="D21" t="str">
            <v>GAMZE ÇİLSAL</v>
          </cell>
          <cell r="R21" t="str">
            <v>Kimya</v>
          </cell>
        </row>
        <row r="22">
          <cell r="C22">
            <v>529</v>
          </cell>
          <cell r="D22" t="str">
            <v>ZEYNEP KAYA</v>
          </cell>
          <cell r="R22" t="str">
            <v>İngilizce</v>
          </cell>
        </row>
        <row r="23">
          <cell r="C23">
            <v>536</v>
          </cell>
          <cell r="D23" t="str">
            <v>SEMRA GÜNEY</v>
          </cell>
          <cell r="R23" t="str">
            <v>Matematik</v>
          </cell>
        </row>
        <row r="24">
          <cell r="C24">
            <v>541</v>
          </cell>
          <cell r="D24" t="str">
            <v>BURCU VERGÜLEN</v>
          </cell>
          <cell r="R24" t="str">
            <v>Geometri</v>
          </cell>
        </row>
        <row r="25">
          <cell r="C25">
            <v>549</v>
          </cell>
          <cell r="D25" t="str">
            <v>YUNUS ALPTEKİN AKÇAY</v>
          </cell>
          <cell r="R25" t="str">
            <v>Tarih</v>
          </cell>
        </row>
        <row r="26">
          <cell r="C26">
            <v>564</v>
          </cell>
          <cell r="D26" t="str">
            <v>SÜMEYYA KILINÇ</v>
          </cell>
          <cell r="R26" t="str">
            <v>Geometri</v>
          </cell>
        </row>
        <row r="27">
          <cell r="C27">
            <v>571</v>
          </cell>
          <cell r="D27" t="str">
            <v>HATİCE KÖSE</v>
          </cell>
          <cell r="R27" t="str">
            <v>İngilizce</v>
          </cell>
        </row>
        <row r="28">
          <cell r="C28">
            <v>573</v>
          </cell>
          <cell r="D28" t="str">
            <v>GAZİ ALUMUR</v>
          </cell>
          <cell r="R28" t="str">
            <v>İngilizce</v>
          </cell>
        </row>
        <row r="29">
          <cell r="C29">
            <v>577</v>
          </cell>
          <cell r="D29" t="str">
            <v>AYŞE TÜBA BEŞPARMAK</v>
          </cell>
          <cell r="R29" t="str">
            <v>Fizik</v>
          </cell>
        </row>
        <row r="30">
          <cell r="C30">
            <v>578</v>
          </cell>
          <cell r="D30" t="str">
            <v>ELİF EZGİ ÇEVİKER</v>
          </cell>
          <cell r="R30" t="str">
            <v>Fizik</v>
          </cell>
        </row>
        <row r="31">
          <cell r="C31">
            <v>600</v>
          </cell>
          <cell r="D31" t="str">
            <v>OZAN CAN ÇİMEN</v>
          </cell>
          <cell r="R31" t="str">
            <v>Kimya</v>
          </cell>
        </row>
        <row r="32">
          <cell r="C32">
            <v>602</v>
          </cell>
          <cell r="D32" t="str">
            <v>GİZEM BEKİL</v>
          </cell>
          <cell r="R32" t="str">
            <v>Kimya</v>
          </cell>
        </row>
        <row r="34">
          <cell r="C34">
            <v>28</v>
          </cell>
          <cell r="D34" t="str">
            <v>YASİN MERT SOY</v>
          </cell>
          <cell r="R34" t="str">
            <v>Matematik</v>
          </cell>
        </row>
        <row r="35">
          <cell r="C35">
            <v>40</v>
          </cell>
          <cell r="D35" t="str">
            <v>FİKRİYE KOÇ</v>
          </cell>
          <cell r="R35" t="str">
            <v>Edebiyat</v>
          </cell>
        </row>
        <row r="36">
          <cell r="C36">
            <v>124</v>
          </cell>
          <cell r="D36" t="str">
            <v>SÜMEYRA KOÇER</v>
          </cell>
          <cell r="R36" t="str">
            <v>Kimya</v>
          </cell>
        </row>
        <row r="37">
          <cell r="C37">
            <v>127</v>
          </cell>
          <cell r="D37" t="str">
            <v>HAKAN MAZHAR KOÇ</v>
          </cell>
          <cell r="R37" t="str">
            <v>İngilizce</v>
          </cell>
        </row>
        <row r="38">
          <cell r="C38">
            <v>144</v>
          </cell>
          <cell r="D38" t="str">
            <v>BAHAR KAVAFOĞLU</v>
          </cell>
          <cell r="R38" t="str">
            <v>Tarih</v>
          </cell>
        </row>
        <row r="39">
          <cell r="C39">
            <v>160</v>
          </cell>
          <cell r="D39" t="str">
            <v>SEHER ERKOÇ</v>
          </cell>
          <cell r="R39" t="str">
            <v>Tarih</v>
          </cell>
        </row>
        <row r="40">
          <cell r="C40">
            <v>263</v>
          </cell>
          <cell r="D40" t="str">
            <v>ELİFNUR SABAN</v>
          </cell>
          <cell r="R40" t="str">
            <v>Kimya</v>
          </cell>
        </row>
        <row r="41">
          <cell r="C41">
            <v>279</v>
          </cell>
          <cell r="D41" t="str">
            <v>MEHMET ONUR ÖZTÜRK</v>
          </cell>
          <cell r="R41" t="str">
            <v>Fizik</v>
          </cell>
        </row>
        <row r="42">
          <cell r="C42">
            <v>387</v>
          </cell>
          <cell r="D42" t="str">
            <v>HASAN HÜSEYİN BULDUK</v>
          </cell>
          <cell r="R42" t="str">
            <v>Dil ve Anl.</v>
          </cell>
        </row>
        <row r="43">
          <cell r="C43">
            <v>389</v>
          </cell>
          <cell r="D43" t="str">
            <v>ABDULFEYYAZ TANRISEVDİ</v>
          </cell>
          <cell r="R43" t="str">
            <v>Fizik</v>
          </cell>
        </row>
        <row r="44">
          <cell r="C44">
            <v>452</v>
          </cell>
          <cell r="D44" t="str">
            <v>NAGİHAN TUĞBA DURSUN</v>
          </cell>
          <cell r="R44" t="str">
            <v>Geometri</v>
          </cell>
        </row>
        <row r="45">
          <cell r="C45">
            <v>467</v>
          </cell>
          <cell r="D45" t="str">
            <v>YUNUS POLAT</v>
          </cell>
          <cell r="R45" t="str">
            <v>Kimya</v>
          </cell>
        </row>
        <row r="46">
          <cell r="C46">
            <v>468</v>
          </cell>
          <cell r="D46" t="str">
            <v>MUSTAFA DURAN</v>
          </cell>
          <cell r="R46" t="str">
            <v>Matematik</v>
          </cell>
        </row>
        <row r="47">
          <cell r="C47">
            <v>483</v>
          </cell>
          <cell r="D47" t="str">
            <v>FURKAN ÇAMDALI</v>
          </cell>
          <cell r="R47" t="str">
            <v>Fizik</v>
          </cell>
        </row>
        <row r="48">
          <cell r="C48">
            <v>489</v>
          </cell>
          <cell r="D48" t="str">
            <v>HASAN ÇİFÇİ</v>
          </cell>
          <cell r="R48" t="str">
            <v>Matematik</v>
          </cell>
        </row>
        <row r="49">
          <cell r="C49">
            <v>494</v>
          </cell>
          <cell r="D49" t="str">
            <v>ELİF ÖZKAYA</v>
          </cell>
          <cell r="R49" t="str">
            <v>Tarih</v>
          </cell>
        </row>
        <row r="50">
          <cell r="C50">
            <v>508</v>
          </cell>
          <cell r="D50" t="str">
            <v>AHMET BİRSENGÖVEN</v>
          </cell>
          <cell r="R50" t="str">
            <v>Edebiyat</v>
          </cell>
        </row>
        <row r="51">
          <cell r="C51">
            <v>511</v>
          </cell>
          <cell r="D51" t="str">
            <v>ARİF KAYA</v>
          </cell>
          <cell r="R51" t="str">
            <v>Dil ve Anl.</v>
          </cell>
        </row>
        <row r="52">
          <cell r="C52">
            <v>513</v>
          </cell>
          <cell r="D52" t="str">
            <v>MEHMET YASİN ERDEM</v>
          </cell>
          <cell r="R52" t="str">
            <v>İngilizce</v>
          </cell>
        </row>
        <row r="53">
          <cell r="C53">
            <v>516</v>
          </cell>
          <cell r="D53" t="str">
            <v>KEMAL SELÇUK YÜCEL</v>
          </cell>
          <cell r="R53" t="str">
            <v>Coğrafya</v>
          </cell>
        </row>
        <row r="54">
          <cell r="C54">
            <v>517</v>
          </cell>
          <cell r="D54" t="str">
            <v>ÖMER FARUK KARAHANÇER</v>
          </cell>
          <cell r="R54" t="str">
            <v>Edebiyat</v>
          </cell>
        </row>
        <row r="55">
          <cell r="C55">
            <v>527</v>
          </cell>
          <cell r="D55" t="str">
            <v>MEVA KÖKÜM</v>
          </cell>
          <cell r="R55" t="str">
            <v>Tarih</v>
          </cell>
        </row>
        <row r="56">
          <cell r="C56">
            <v>530</v>
          </cell>
          <cell r="D56" t="str">
            <v>DENİZ AYDIN</v>
          </cell>
          <cell r="R56" t="str">
            <v>Matematik</v>
          </cell>
        </row>
        <row r="57">
          <cell r="C57">
            <v>546</v>
          </cell>
          <cell r="D57" t="str">
            <v>ŞAHİN BAYRAKDAR</v>
          </cell>
          <cell r="R57" t="str">
            <v>İngilizce</v>
          </cell>
        </row>
        <row r="58">
          <cell r="C58">
            <v>548</v>
          </cell>
          <cell r="D58" t="str">
            <v>KUBRA ERDOĞAN</v>
          </cell>
          <cell r="R58" t="str">
            <v>İngilizce</v>
          </cell>
        </row>
        <row r="59">
          <cell r="C59">
            <v>550</v>
          </cell>
          <cell r="D59" t="str">
            <v>HASİBE ODAK</v>
          </cell>
          <cell r="R59" t="str">
            <v>Geometri</v>
          </cell>
        </row>
        <row r="60">
          <cell r="C60">
            <v>552</v>
          </cell>
          <cell r="D60" t="str">
            <v>NİHAL TUĞÇE ÖZAKSUN</v>
          </cell>
          <cell r="R60" t="str">
            <v>Geometri</v>
          </cell>
        </row>
        <row r="61">
          <cell r="C61">
            <v>565</v>
          </cell>
          <cell r="D61" t="str">
            <v>İREM ÖNAL</v>
          </cell>
          <cell r="R61" t="str">
            <v>Kimya</v>
          </cell>
        </row>
        <row r="62">
          <cell r="C62">
            <v>568</v>
          </cell>
          <cell r="D62" t="str">
            <v>VOLKAN PONTÖMEROĞLU</v>
          </cell>
          <cell r="R62" t="str">
            <v>Geometri</v>
          </cell>
        </row>
        <row r="63">
          <cell r="C63">
            <v>576</v>
          </cell>
          <cell r="D63" t="str">
            <v>HANİFE AYDIN</v>
          </cell>
          <cell r="R63" t="str">
            <v>Kimya</v>
          </cell>
        </row>
        <row r="65">
          <cell r="C65">
            <v>101</v>
          </cell>
          <cell r="D65" t="str">
            <v>BETÜL DİŞÇEKEN</v>
          </cell>
          <cell r="R65" t="str">
            <v>Geometri</v>
          </cell>
        </row>
        <row r="66">
          <cell r="C66">
            <v>142</v>
          </cell>
          <cell r="D66" t="str">
            <v>EMRE KARACA</v>
          </cell>
          <cell r="R66" t="str">
            <v>Coğrafya</v>
          </cell>
        </row>
        <row r="67">
          <cell r="C67">
            <v>317</v>
          </cell>
          <cell r="D67" t="str">
            <v>SERDAR TURAN</v>
          </cell>
          <cell r="R67" t="str">
            <v>İngilizce</v>
          </cell>
        </row>
        <row r="68">
          <cell r="C68">
            <v>320</v>
          </cell>
          <cell r="D68" t="str">
            <v>DUYGU BARIŞ</v>
          </cell>
          <cell r="R68" t="str">
            <v>Geometri</v>
          </cell>
        </row>
        <row r="69">
          <cell r="C69">
            <v>338</v>
          </cell>
          <cell r="D69" t="str">
            <v>GÖZDE YİĞİT</v>
          </cell>
          <cell r="R69" t="str">
            <v>Coğrafya</v>
          </cell>
        </row>
        <row r="70">
          <cell r="C70">
            <v>372</v>
          </cell>
          <cell r="D70" t="str">
            <v>DAMLA GÖK</v>
          </cell>
          <cell r="R70" t="str">
            <v>Edebiyat</v>
          </cell>
        </row>
        <row r="71">
          <cell r="C71">
            <v>427</v>
          </cell>
          <cell r="D71" t="str">
            <v>ZEYNEP ULUER</v>
          </cell>
          <cell r="R71" t="str">
            <v>Kimya</v>
          </cell>
        </row>
        <row r="72">
          <cell r="C72">
            <v>463</v>
          </cell>
          <cell r="D72" t="str">
            <v>MAHMUT SAMİ ÖCAL</v>
          </cell>
          <cell r="R72" t="str">
            <v>İngilizce</v>
          </cell>
        </row>
        <row r="73">
          <cell r="C73">
            <v>476</v>
          </cell>
          <cell r="D73" t="str">
            <v>MEHMET MERT YARDIMCI</v>
          </cell>
          <cell r="R73" t="str">
            <v>İngilizce</v>
          </cell>
        </row>
        <row r="74">
          <cell r="C74">
            <v>479</v>
          </cell>
          <cell r="D74" t="str">
            <v>ANIL FURKAN BAŞER</v>
          </cell>
          <cell r="R74" t="str">
            <v>İngilizce</v>
          </cell>
        </row>
        <row r="75">
          <cell r="C75">
            <v>488</v>
          </cell>
          <cell r="D75" t="str">
            <v>ELİF AYDIN</v>
          </cell>
          <cell r="R75" t="str">
            <v>Kimya</v>
          </cell>
        </row>
        <row r="76">
          <cell r="C76">
            <v>490</v>
          </cell>
          <cell r="D76" t="str">
            <v>NESİBE FİDAN</v>
          </cell>
          <cell r="R76" t="str">
            <v>Geometri</v>
          </cell>
        </row>
        <row r="77">
          <cell r="C77">
            <v>499</v>
          </cell>
          <cell r="D77" t="str">
            <v>EMİN HALİL KÖKOĞLU</v>
          </cell>
          <cell r="R77" t="str">
            <v>Kimya</v>
          </cell>
        </row>
        <row r="78">
          <cell r="C78">
            <v>524</v>
          </cell>
          <cell r="D78" t="str">
            <v>RABİA GARİP</v>
          </cell>
          <cell r="R78" t="str">
            <v>Tarih</v>
          </cell>
        </row>
        <row r="79">
          <cell r="C79">
            <v>525</v>
          </cell>
          <cell r="D79" t="str">
            <v>MEHMET BÜYÜKÇELİK</v>
          </cell>
          <cell r="R79" t="str">
            <v>Geometri</v>
          </cell>
        </row>
        <row r="80">
          <cell r="C80">
            <v>528</v>
          </cell>
          <cell r="D80" t="str">
            <v>BÜŞRA BÜYÜKBERBER</v>
          </cell>
          <cell r="R80" t="str">
            <v>Fizik</v>
          </cell>
        </row>
        <row r="81">
          <cell r="C81">
            <v>534</v>
          </cell>
          <cell r="D81" t="str">
            <v>ŞEYMANUR YAŞAR</v>
          </cell>
          <cell r="R81" t="str">
            <v>Edebiyat</v>
          </cell>
        </row>
        <row r="82">
          <cell r="C82">
            <v>540</v>
          </cell>
          <cell r="D82" t="str">
            <v>İREM TETİK</v>
          </cell>
          <cell r="R82" t="str">
            <v>Biyoloji</v>
          </cell>
        </row>
        <row r="83">
          <cell r="C83">
            <v>543</v>
          </cell>
          <cell r="D83" t="str">
            <v>MERVE ÜNAL</v>
          </cell>
          <cell r="R83" t="str">
            <v>Fizik</v>
          </cell>
        </row>
        <row r="84">
          <cell r="C84">
            <v>555</v>
          </cell>
          <cell r="D84" t="str">
            <v>KADİR HACIEMİNOĞLU</v>
          </cell>
          <cell r="R84" t="str">
            <v>İngilizce</v>
          </cell>
        </row>
        <row r="85">
          <cell r="C85">
            <v>557</v>
          </cell>
          <cell r="D85" t="str">
            <v>MURAT KAAN KODAN</v>
          </cell>
          <cell r="R85" t="str">
            <v>Geometri</v>
          </cell>
        </row>
        <row r="86">
          <cell r="C86">
            <v>558</v>
          </cell>
          <cell r="D86" t="str">
            <v>SERVET COŞKUN</v>
          </cell>
          <cell r="R86" t="str">
            <v>Fizik</v>
          </cell>
        </row>
        <row r="87">
          <cell r="C87">
            <v>560</v>
          </cell>
          <cell r="D87" t="str">
            <v>KÜBRA BÜYÜKBERBER</v>
          </cell>
          <cell r="R87" t="str">
            <v>Fizik</v>
          </cell>
        </row>
        <row r="88">
          <cell r="C88">
            <v>566</v>
          </cell>
          <cell r="D88" t="str">
            <v>FEYZA ARSLAN</v>
          </cell>
          <cell r="R88" t="str">
            <v>İngilizce</v>
          </cell>
        </row>
        <row r="89">
          <cell r="C89">
            <v>570</v>
          </cell>
          <cell r="D89" t="str">
            <v>YAŞAR OĞUZHAN</v>
          </cell>
          <cell r="R89" t="str">
            <v>Geometri</v>
          </cell>
        </row>
        <row r="90">
          <cell r="C90">
            <v>589</v>
          </cell>
          <cell r="D90" t="str">
            <v>BAHADDİN ZAHİD SAZOĞLU</v>
          </cell>
          <cell r="R90" t="str">
            <v>Geometri</v>
          </cell>
        </row>
        <row r="91">
          <cell r="C91">
            <v>592</v>
          </cell>
          <cell r="D91" t="str">
            <v>OSMAN AKYÜZ</v>
          </cell>
          <cell r="R91" t="str">
            <v>Kimya</v>
          </cell>
        </row>
        <row r="92">
          <cell r="C92">
            <v>597</v>
          </cell>
          <cell r="D92" t="str">
            <v>ÖMER FARUK ARSLAN</v>
          </cell>
          <cell r="R92" t="str">
            <v>Coğrafya</v>
          </cell>
        </row>
        <row r="94">
          <cell r="C94">
            <v>58</v>
          </cell>
          <cell r="D94" t="str">
            <v>HAYRİYE SULTAN ASLAN</v>
          </cell>
          <cell r="R94" t="str">
            <v>Geometri</v>
          </cell>
        </row>
        <row r="95">
          <cell r="C95">
            <v>112</v>
          </cell>
          <cell r="D95" t="str">
            <v>MURAT BAKİ YÜCEL</v>
          </cell>
          <cell r="R95" t="str">
            <v>Coğrafya</v>
          </cell>
        </row>
        <row r="96">
          <cell r="C96">
            <v>113</v>
          </cell>
          <cell r="D96" t="str">
            <v>ÖMER EMRE EKİCİ</v>
          </cell>
          <cell r="R96" t="str">
            <v>Geometri</v>
          </cell>
        </row>
        <row r="97">
          <cell r="C97">
            <v>299</v>
          </cell>
          <cell r="D97" t="str">
            <v>NUH MEHMET BOZKURT</v>
          </cell>
          <cell r="R97" t="str">
            <v>Matematik</v>
          </cell>
        </row>
        <row r="98">
          <cell r="C98">
            <v>323</v>
          </cell>
          <cell r="D98" t="str">
            <v>MÜNEVVER YALÇINER</v>
          </cell>
          <cell r="R98" t="str">
            <v>Biyoloji</v>
          </cell>
        </row>
        <row r="99">
          <cell r="C99">
            <v>368</v>
          </cell>
          <cell r="D99" t="str">
            <v>HAZEL KARACA</v>
          </cell>
          <cell r="R99" t="str">
            <v>Matematik</v>
          </cell>
        </row>
        <row r="100">
          <cell r="C100">
            <v>409</v>
          </cell>
          <cell r="D100" t="str">
            <v>YASİN MİRAÇ ER</v>
          </cell>
          <cell r="R100" t="str">
            <v>Kimya</v>
          </cell>
        </row>
        <row r="101">
          <cell r="C101">
            <v>431</v>
          </cell>
          <cell r="D101" t="str">
            <v>MELİKŞAH TUNÇ</v>
          </cell>
        </row>
        <row r="102">
          <cell r="C102">
            <v>435</v>
          </cell>
          <cell r="D102" t="str">
            <v>DAVUT TAMER</v>
          </cell>
          <cell r="R102" t="str">
            <v>Geomteri</v>
          </cell>
        </row>
        <row r="103">
          <cell r="C103">
            <v>453</v>
          </cell>
          <cell r="D103" t="str">
            <v>İSMAİL GAYKISIZ</v>
          </cell>
          <cell r="R103" t="str">
            <v>Kimya</v>
          </cell>
        </row>
        <row r="104">
          <cell r="C104">
            <v>464</v>
          </cell>
          <cell r="D104" t="str">
            <v>FATMA MERMER</v>
          </cell>
          <cell r="R104" t="str">
            <v>Geomteri</v>
          </cell>
        </row>
        <row r="105">
          <cell r="C105">
            <v>469</v>
          </cell>
          <cell r="D105" t="str">
            <v>HALİL ÇINAR</v>
          </cell>
          <cell r="R105" t="str">
            <v>Biyoloji</v>
          </cell>
        </row>
        <row r="106">
          <cell r="C106">
            <v>480</v>
          </cell>
          <cell r="D106" t="str">
            <v>FAZLI IŞIK</v>
          </cell>
          <cell r="R106" t="str">
            <v>İngilizce</v>
          </cell>
        </row>
        <row r="107">
          <cell r="C107">
            <v>482</v>
          </cell>
          <cell r="D107" t="str">
            <v>CANAN FİDAN</v>
          </cell>
          <cell r="R107" t="str">
            <v>Biyoloji</v>
          </cell>
        </row>
        <row r="108">
          <cell r="C108">
            <v>485</v>
          </cell>
          <cell r="D108" t="str">
            <v>SAFA KOÇER</v>
          </cell>
          <cell r="R108" t="str">
            <v>Geomteri</v>
          </cell>
        </row>
        <row r="109">
          <cell r="C109">
            <v>492</v>
          </cell>
          <cell r="D109" t="str">
            <v>ALİ GÜNTAY</v>
          </cell>
          <cell r="R109" t="str">
            <v>Dil ve Anl.</v>
          </cell>
        </row>
        <row r="110">
          <cell r="C110">
            <v>503</v>
          </cell>
          <cell r="D110" t="str">
            <v>ÖZLEM UYAR</v>
          </cell>
          <cell r="R110" t="str">
            <v>Matematik</v>
          </cell>
        </row>
        <row r="111">
          <cell r="C111">
            <v>504</v>
          </cell>
          <cell r="D111" t="str">
            <v>YEŞİM ÇELİK</v>
          </cell>
          <cell r="R111" t="str">
            <v>Edebiyat</v>
          </cell>
        </row>
        <row r="112">
          <cell r="C112">
            <v>507</v>
          </cell>
          <cell r="D112" t="str">
            <v>OZAN ŞAHİN</v>
          </cell>
          <cell r="R112" t="str">
            <v>Geomteri</v>
          </cell>
        </row>
        <row r="113">
          <cell r="C113">
            <v>510</v>
          </cell>
          <cell r="D113" t="str">
            <v>BETÜL ALANKUŞ</v>
          </cell>
          <cell r="R113" t="str">
            <v>Coğrafya</v>
          </cell>
        </row>
        <row r="114">
          <cell r="C114">
            <v>514</v>
          </cell>
          <cell r="D114" t="str">
            <v>ŞEYMA TÜNCER</v>
          </cell>
          <cell r="R114" t="str">
            <v>Biyoloji</v>
          </cell>
        </row>
        <row r="115">
          <cell r="C115">
            <v>519</v>
          </cell>
          <cell r="D115" t="str">
            <v>ABDÜSSAMET CANDAN</v>
          </cell>
          <cell r="R115" t="str">
            <v>İngilizce</v>
          </cell>
        </row>
        <row r="116">
          <cell r="C116">
            <v>522</v>
          </cell>
          <cell r="D116" t="str">
            <v>ZELİHA ARSLAN</v>
          </cell>
          <cell r="R116" t="str">
            <v>Geomteri</v>
          </cell>
        </row>
        <row r="117">
          <cell r="C117">
            <v>523</v>
          </cell>
          <cell r="D117" t="str">
            <v>MUSTAFA BERK</v>
          </cell>
          <cell r="R117" t="str">
            <v>Matematik</v>
          </cell>
        </row>
        <row r="118">
          <cell r="C118">
            <v>538</v>
          </cell>
          <cell r="D118" t="str">
            <v>ALİ CENK AKILEVİ</v>
          </cell>
          <cell r="R118" t="str">
            <v>Kimya</v>
          </cell>
        </row>
        <row r="119">
          <cell r="C119">
            <v>574</v>
          </cell>
          <cell r="D119" t="str">
            <v>MEHMET FURKAN KELEŞ</v>
          </cell>
          <cell r="R119" t="str">
            <v>Matematik</v>
          </cell>
        </row>
        <row r="120">
          <cell r="C120">
            <v>581</v>
          </cell>
          <cell r="D120" t="str">
            <v>GİZEM NUR KAVUNCUOĞLU</v>
          </cell>
          <cell r="R120" t="str">
            <v>Kimya</v>
          </cell>
        </row>
        <row r="121">
          <cell r="C121">
            <v>599</v>
          </cell>
          <cell r="D121" t="str">
            <v>MEHMET AKİF TAŞYAPAN</v>
          </cell>
          <cell r="R121" t="str">
            <v>Matematik</v>
          </cell>
        </row>
        <row r="123">
          <cell r="C123">
            <v>69</v>
          </cell>
          <cell r="D123" t="str">
            <v>MURAT ERTUĞRUL</v>
          </cell>
          <cell r="R123" t="str">
            <v>Geometri</v>
          </cell>
        </row>
        <row r="124">
          <cell r="C124">
            <v>120</v>
          </cell>
          <cell r="D124" t="str">
            <v>DUYGU MERVE CANITEZ</v>
          </cell>
          <cell r="R124" t="str">
            <v>Kimya</v>
          </cell>
        </row>
        <row r="125">
          <cell r="C125">
            <v>154</v>
          </cell>
          <cell r="D125" t="str">
            <v>MERVE KARLITEPE</v>
          </cell>
          <cell r="R125" t="str">
            <v>İngilizce</v>
          </cell>
        </row>
        <row r="126">
          <cell r="C126">
            <v>223</v>
          </cell>
          <cell r="D126" t="str">
            <v>FATMA GÜNAY</v>
          </cell>
          <cell r="R126" t="str">
            <v>Coğrafya</v>
          </cell>
        </row>
        <row r="127">
          <cell r="C127">
            <v>405</v>
          </cell>
          <cell r="D127" t="str">
            <v>ZEKERİYA OZAN ARSLANOĞLU</v>
          </cell>
          <cell r="R127" t="str">
            <v>Geometri</v>
          </cell>
        </row>
        <row r="128">
          <cell r="C128">
            <v>413</v>
          </cell>
          <cell r="D128" t="str">
            <v>İBRAHİM DİRGEN</v>
          </cell>
          <cell r="R128" t="str">
            <v>Edebiyat</v>
          </cell>
        </row>
        <row r="129">
          <cell r="C129">
            <v>440</v>
          </cell>
          <cell r="D129" t="str">
            <v>MÜCAHİT TAHA TEMÜR</v>
          </cell>
          <cell r="R129" t="str">
            <v>Fizik</v>
          </cell>
        </row>
        <row r="130">
          <cell r="C130">
            <v>450</v>
          </cell>
          <cell r="D130" t="str">
            <v>ABDULLAH AĞAÇ</v>
          </cell>
          <cell r="R130" t="str">
            <v>Biyoloji</v>
          </cell>
        </row>
        <row r="131">
          <cell r="C131">
            <v>456</v>
          </cell>
          <cell r="D131" t="str">
            <v>HATİCE ÖĞÜT</v>
          </cell>
          <cell r="R131" t="str">
            <v>Fizik</v>
          </cell>
        </row>
        <row r="132">
          <cell r="C132">
            <v>461</v>
          </cell>
          <cell r="D132" t="str">
            <v>ALPER BERKTAŞ</v>
          </cell>
          <cell r="R132" t="str">
            <v>İngilizce</v>
          </cell>
        </row>
        <row r="133">
          <cell r="C133">
            <v>466</v>
          </cell>
          <cell r="D133" t="str">
            <v>ÖZGE CANSU ÜNLÜ</v>
          </cell>
          <cell r="R133" t="str">
            <v>Coğrafya</v>
          </cell>
        </row>
        <row r="134">
          <cell r="C134">
            <v>473</v>
          </cell>
          <cell r="D134" t="str">
            <v>BATUHAN TOKER</v>
          </cell>
          <cell r="R134" t="str">
            <v>Biyoloji</v>
          </cell>
        </row>
        <row r="135">
          <cell r="C135">
            <v>474</v>
          </cell>
          <cell r="D135" t="str">
            <v>ENES ARDA TAŞDEMİR</v>
          </cell>
          <cell r="R135" t="str">
            <v>Kimya</v>
          </cell>
        </row>
        <row r="136">
          <cell r="C136">
            <v>475</v>
          </cell>
          <cell r="D136" t="str">
            <v>MELİH ZEKİ KAYA</v>
          </cell>
          <cell r="R136" t="str">
            <v>Geometri</v>
          </cell>
        </row>
        <row r="137">
          <cell r="C137">
            <v>477</v>
          </cell>
          <cell r="D137" t="str">
            <v>ÖMER KESKİN</v>
          </cell>
        </row>
        <row r="138">
          <cell r="C138">
            <v>501</v>
          </cell>
          <cell r="D138" t="str">
            <v>ÖMER KADİR GÜRBÜZ</v>
          </cell>
          <cell r="R138" t="str">
            <v>Geometri</v>
          </cell>
        </row>
        <row r="139">
          <cell r="C139">
            <v>502</v>
          </cell>
          <cell r="D139" t="str">
            <v>BÜŞRA DEMİRDÖVEN</v>
          </cell>
          <cell r="R139" t="str">
            <v>Kimya</v>
          </cell>
        </row>
        <row r="140">
          <cell r="C140">
            <v>526</v>
          </cell>
          <cell r="D140" t="str">
            <v>AHMET FURKAN MISIR</v>
          </cell>
          <cell r="R140" t="str">
            <v>Matematik</v>
          </cell>
        </row>
        <row r="141">
          <cell r="C141">
            <v>533</v>
          </cell>
          <cell r="D141" t="str">
            <v>SAMED YILDIRIM</v>
          </cell>
          <cell r="R141" t="str">
            <v>Matematik</v>
          </cell>
        </row>
        <row r="142">
          <cell r="C142">
            <v>537</v>
          </cell>
          <cell r="D142" t="str">
            <v>ZEHRA AKPINAR</v>
          </cell>
          <cell r="R142" t="str">
            <v>Fizik</v>
          </cell>
        </row>
        <row r="143">
          <cell r="C143">
            <v>544</v>
          </cell>
          <cell r="D143" t="str">
            <v>BÜŞRA ULAŞ</v>
          </cell>
          <cell r="R143" t="str">
            <v>Matematik</v>
          </cell>
        </row>
        <row r="144">
          <cell r="C144">
            <v>551</v>
          </cell>
          <cell r="D144" t="str">
            <v>HAVVA SUDE DOĞAN</v>
          </cell>
          <cell r="R144" t="str">
            <v>Matematik</v>
          </cell>
        </row>
        <row r="145">
          <cell r="C145">
            <v>553</v>
          </cell>
          <cell r="D145" t="str">
            <v>BURAK KALKAN</v>
          </cell>
          <cell r="R145" t="str">
            <v>Matematik</v>
          </cell>
        </row>
        <row r="146">
          <cell r="C146">
            <v>554</v>
          </cell>
          <cell r="D146" t="str">
            <v>GİZEM GÖKGÖZ</v>
          </cell>
          <cell r="R146" t="str">
            <v>Fizik</v>
          </cell>
        </row>
        <row r="147">
          <cell r="C147">
            <v>556</v>
          </cell>
          <cell r="D147" t="str">
            <v>BERNA BÜYÜKSİMİTÇİ</v>
          </cell>
          <cell r="R147" t="str">
            <v>Biyoloji</v>
          </cell>
        </row>
        <row r="148">
          <cell r="C148">
            <v>559</v>
          </cell>
          <cell r="D148" t="str">
            <v>EBRU ESİN BAYRAKTAR</v>
          </cell>
          <cell r="R148" t="str">
            <v>Geometri</v>
          </cell>
        </row>
        <row r="149">
          <cell r="C149">
            <v>561</v>
          </cell>
          <cell r="D149" t="str">
            <v>VEYSEL YİKİT</v>
          </cell>
          <cell r="R149" t="str">
            <v>Biyoloji</v>
          </cell>
        </row>
        <row r="150">
          <cell r="C150">
            <v>567</v>
          </cell>
          <cell r="D150" t="str">
            <v>ŞERİFE ERTAŞ</v>
          </cell>
          <cell r="R150" t="str">
            <v>İngilizce</v>
          </cell>
        </row>
        <row r="151">
          <cell r="C151">
            <v>591</v>
          </cell>
          <cell r="D151" t="str">
            <v>HAKAN ARIK</v>
          </cell>
          <cell r="R151" t="str">
            <v>Din Kültürü</v>
          </cell>
        </row>
        <row r="153">
          <cell r="C153">
            <v>20</v>
          </cell>
          <cell r="D153" t="str">
            <v>AHMET EMİN SARIKAYA</v>
          </cell>
          <cell r="R153" t="str">
            <v>Coğrafya</v>
          </cell>
        </row>
        <row r="154">
          <cell r="C154">
            <v>62</v>
          </cell>
          <cell r="D154" t="str">
            <v>ESENGÜL ŞAHİN</v>
          </cell>
          <cell r="R154" t="str">
            <v>Edebiyat</v>
          </cell>
        </row>
        <row r="155">
          <cell r="C155">
            <v>196</v>
          </cell>
          <cell r="D155" t="str">
            <v>BÜŞRA DÜZGÜN</v>
          </cell>
          <cell r="R155" t="str">
            <v>Matematik</v>
          </cell>
        </row>
        <row r="156">
          <cell r="C156">
            <v>198</v>
          </cell>
          <cell r="D156" t="str">
            <v>RABİA BÜŞRA ÖZTOPRAK</v>
          </cell>
          <cell r="R156" t="str">
            <v>Biyoloji</v>
          </cell>
        </row>
        <row r="157">
          <cell r="C157">
            <v>216</v>
          </cell>
          <cell r="D157" t="str">
            <v>ABDULKADİR SAFA</v>
          </cell>
          <cell r="R157" t="str">
            <v>Biyoloji</v>
          </cell>
        </row>
        <row r="158">
          <cell r="C158">
            <v>266</v>
          </cell>
          <cell r="D158" t="str">
            <v>ZELİHA ATLIĞ</v>
          </cell>
          <cell r="R158" t="str">
            <v>Edebiyat</v>
          </cell>
        </row>
        <row r="159">
          <cell r="C159">
            <v>305</v>
          </cell>
          <cell r="D159" t="str">
            <v>ÖMER KALEM</v>
          </cell>
          <cell r="R159" t="str">
            <v>Fizik</v>
          </cell>
        </row>
        <row r="160">
          <cell r="C160">
            <v>408</v>
          </cell>
          <cell r="D160" t="str">
            <v>AYŞEGÜL YILDIRIM</v>
          </cell>
          <cell r="R160" t="str">
            <v>Geometri</v>
          </cell>
        </row>
        <row r="161">
          <cell r="C161">
            <v>432</v>
          </cell>
          <cell r="D161" t="str">
            <v>SENA ENSARİ</v>
          </cell>
          <cell r="R161" t="str">
            <v>İngilizce</v>
          </cell>
        </row>
        <row r="162">
          <cell r="C162">
            <v>457</v>
          </cell>
          <cell r="D162" t="str">
            <v>MUHAMMED MALİK DOĞAN</v>
          </cell>
          <cell r="R162" t="str">
            <v>Fizik</v>
          </cell>
        </row>
        <row r="163">
          <cell r="C163">
            <v>459</v>
          </cell>
          <cell r="D163" t="str">
            <v>YUSUF İNAN</v>
          </cell>
          <cell r="R163" t="str">
            <v>Matematik</v>
          </cell>
        </row>
        <row r="164">
          <cell r="C164">
            <v>487</v>
          </cell>
          <cell r="D164" t="str">
            <v>MEHMET DUZCUOSMANOĞ</v>
          </cell>
          <cell r="R164" t="str">
            <v>Kimya</v>
          </cell>
        </row>
        <row r="165">
          <cell r="C165">
            <v>500</v>
          </cell>
          <cell r="D165" t="str">
            <v>NURAY EMEKTAR</v>
          </cell>
          <cell r="R165" t="str">
            <v>Matematik</v>
          </cell>
        </row>
        <row r="166">
          <cell r="C166">
            <v>505</v>
          </cell>
          <cell r="D166" t="str">
            <v>ABDÜSSELAM YILDIZ</v>
          </cell>
          <cell r="R166" t="str">
            <v>Geometri</v>
          </cell>
        </row>
        <row r="167">
          <cell r="C167">
            <v>521</v>
          </cell>
          <cell r="D167" t="str">
            <v>BARIŞ USLU</v>
          </cell>
          <cell r="R167" t="str">
            <v>Fizik</v>
          </cell>
        </row>
        <row r="168">
          <cell r="C168">
            <v>531</v>
          </cell>
          <cell r="D168" t="str">
            <v>TURAN FURKAN TOPAK</v>
          </cell>
          <cell r="R168" t="str">
            <v>Edebiyat</v>
          </cell>
        </row>
        <row r="169">
          <cell r="C169">
            <v>535</v>
          </cell>
          <cell r="D169" t="str">
            <v>MELİH SEYİT HASTEKKEŞİN</v>
          </cell>
          <cell r="R169" t="str">
            <v>Matematik</v>
          </cell>
        </row>
        <row r="170">
          <cell r="C170">
            <v>542</v>
          </cell>
          <cell r="D170" t="str">
            <v>GÖKTUĞ KOCA</v>
          </cell>
          <cell r="R170" t="str">
            <v>Biyoloji</v>
          </cell>
        </row>
        <row r="171">
          <cell r="C171">
            <v>545</v>
          </cell>
          <cell r="D171" t="str">
            <v>ŞENAY GÜNAL</v>
          </cell>
        </row>
        <row r="172">
          <cell r="C172">
            <v>547</v>
          </cell>
          <cell r="D172" t="str">
            <v>HATİCE SOYSAL</v>
          </cell>
          <cell r="R172" t="str">
            <v>Kimya</v>
          </cell>
        </row>
        <row r="173">
          <cell r="C173">
            <v>563</v>
          </cell>
          <cell r="D173" t="str">
            <v>MUSTAFA KAYGISIZ</v>
          </cell>
          <cell r="R173" t="str">
            <v>Fizik</v>
          </cell>
        </row>
        <row r="174">
          <cell r="C174">
            <v>569</v>
          </cell>
          <cell r="D174" t="str">
            <v>KALENDER ERDOĞAN</v>
          </cell>
          <cell r="R174" t="str">
            <v>Matematik</v>
          </cell>
        </row>
        <row r="175">
          <cell r="C175">
            <v>572</v>
          </cell>
          <cell r="D175" t="str">
            <v>MELİKE YAĞAN</v>
          </cell>
          <cell r="R175" t="str">
            <v>İngilizce</v>
          </cell>
        </row>
        <row r="176">
          <cell r="C176">
            <v>579</v>
          </cell>
          <cell r="D176" t="str">
            <v>ÖMER ANIL POLAT</v>
          </cell>
          <cell r="R176" t="str">
            <v>Fizik</v>
          </cell>
        </row>
        <row r="177">
          <cell r="C177">
            <v>580</v>
          </cell>
          <cell r="D177" t="str">
            <v>ELİF YILMAZ</v>
          </cell>
          <cell r="R177" t="str">
            <v>İngilizce</v>
          </cell>
        </row>
        <row r="178">
          <cell r="C178">
            <v>590</v>
          </cell>
          <cell r="D178" t="str">
            <v>GÖKTÜRK FURKAN UZUNLU</v>
          </cell>
          <cell r="R178" t="str">
            <v>Biyoloji</v>
          </cell>
        </row>
        <row r="179">
          <cell r="C179">
            <v>593</v>
          </cell>
          <cell r="D179" t="str">
            <v>HASAN YÜKSEL</v>
          </cell>
          <cell r="R179" t="str">
            <v>İngilizce</v>
          </cell>
        </row>
        <row r="180">
          <cell r="C180">
            <v>603</v>
          </cell>
          <cell r="D180" t="str">
            <v>OĞUZHAN DURMUŞÇELEBİ</v>
          </cell>
          <cell r="R180" t="str">
            <v>Geometri</v>
          </cell>
        </row>
        <row r="181">
          <cell r="C181">
            <v>610</v>
          </cell>
          <cell r="D181" t="str">
            <v>MEHMET ALTAY GÜRBÜZ</v>
          </cell>
          <cell r="R181" t="str">
            <v>Geometri</v>
          </cell>
        </row>
      </sheetData>
      <sheetData sheetId="2">
        <row r="3">
          <cell r="C3">
            <v>19</v>
          </cell>
          <cell r="D3" t="str">
            <v>BURAK AĞINGİL</v>
          </cell>
          <cell r="P3" t="str">
            <v>Matematik</v>
          </cell>
        </row>
        <row r="4">
          <cell r="C4">
            <v>215</v>
          </cell>
          <cell r="D4" t="str">
            <v>METEHAN MEŞELİ</v>
          </cell>
          <cell r="P4" t="str">
            <v>Geometri</v>
          </cell>
        </row>
        <row r="5">
          <cell r="C5">
            <v>230</v>
          </cell>
          <cell r="D5" t="str">
            <v>GAMZE KARABULUT</v>
          </cell>
          <cell r="P5" t="str">
            <v>Tarih</v>
          </cell>
        </row>
        <row r="6">
          <cell r="C6">
            <v>316</v>
          </cell>
          <cell r="D6" t="str">
            <v>TUĞÇE TÜRKOĞLU</v>
          </cell>
          <cell r="P6" t="str">
            <v>Matematik</v>
          </cell>
        </row>
        <row r="7">
          <cell r="C7">
            <v>381</v>
          </cell>
          <cell r="D7" t="str">
            <v>SENA ÖZDEMİR</v>
          </cell>
          <cell r="P7" t="str">
            <v>Tarih</v>
          </cell>
        </row>
        <row r="8">
          <cell r="C8">
            <v>562</v>
          </cell>
          <cell r="D8" t="str">
            <v>AHMET CAN GÜRLEK</v>
          </cell>
          <cell r="P8" t="str">
            <v>Geometri</v>
          </cell>
        </row>
        <row r="9">
          <cell r="C9">
            <v>575</v>
          </cell>
          <cell r="D9" t="str">
            <v>ÖMER OSMAN BURAN</v>
          </cell>
          <cell r="P9" t="str">
            <v>Matematik</v>
          </cell>
        </row>
        <row r="10">
          <cell r="C10">
            <v>545</v>
          </cell>
          <cell r="D10" t="str">
            <v>ŞENAY GÜNAL</v>
          </cell>
          <cell r="P10" t="str">
            <v>Tarih</v>
          </cell>
        </row>
      </sheetData>
      <sheetData sheetId="3">
        <row r="3">
          <cell r="C3">
            <v>29</v>
          </cell>
          <cell r="D3" t="str">
            <v>MERVE YAĞMUR</v>
          </cell>
          <cell r="R3" t="str">
            <v>Geometri</v>
          </cell>
        </row>
        <row r="4">
          <cell r="C4">
            <v>59</v>
          </cell>
          <cell r="D4" t="str">
            <v>MERVE YILMAZ</v>
          </cell>
          <cell r="R4" t="str">
            <v>İnkılap</v>
          </cell>
        </row>
        <row r="5">
          <cell r="C5">
            <v>188</v>
          </cell>
          <cell r="D5" t="str">
            <v>ÇİLEM KARAMAN</v>
          </cell>
          <cell r="R5" t="str">
            <v>Fizik</v>
          </cell>
        </row>
        <row r="6">
          <cell r="C6">
            <v>189</v>
          </cell>
          <cell r="D6" t="str">
            <v>GÖKHAN ÇULFACI</v>
          </cell>
          <cell r="R6" t="str">
            <v>Fizik</v>
          </cell>
        </row>
        <row r="7">
          <cell r="C7">
            <v>191</v>
          </cell>
          <cell r="D7" t="str">
            <v>BURAK ODACI</v>
          </cell>
          <cell r="R7" t="str">
            <v>Edebiyat</v>
          </cell>
        </row>
        <row r="8">
          <cell r="C8">
            <v>193</v>
          </cell>
          <cell r="D8" t="str">
            <v>HÜRMET KÜÇÜKKATIRCI</v>
          </cell>
          <cell r="R8" t="str">
            <v>Geometri</v>
          </cell>
        </row>
        <row r="9">
          <cell r="C9">
            <v>201</v>
          </cell>
          <cell r="D9" t="str">
            <v>MUSTAFA KAHRAMAN</v>
          </cell>
          <cell r="R9" t="str">
            <v>Fizik</v>
          </cell>
        </row>
        <row r="10">
          <cell r="C10">
            <v>217</v>
          </cell>
          <cell r="D10" t="str">
            <v>HÜSEYİN BERK KUZU</v>
          </cell>
          <cell r="R10" t="str">
            <v>Fizik</v>
          </cell>
        </row>
        <row r="11">
          <cell r="C11">
            <v>227</v>
          </cell>
          <cell r="D11" t="str">
            <v>GÜLDENUR SOYLU</v>
          </cell>
          <cell r="R11" t="str">
            <v>Edebiyat</v>
          </cell>
        </row>
        <row r="12">
          <cell r="C12">
            <v>234</v>
          </cell>
          <cell r="D12" t="str">
            <v>EMRE AYDEMİR</v>
          </cell>
          <cell r="R12" t="str">
            <v>Fizik</v>
          </cell>
        </row>
        <row r="13">
          <cell r="C13">
            <v>238</v>
          </cell>
          <cell r="D13" t="str">
            <v>HARUN HAZAR BAHRAN</v>
          </cell>
          <cell r="R13" t="str">
            <v>Fizik</v>
          </cell>
        </row>
        <row r="14">
          <cell r="C14">
            <v>327</v>
          </cell>
          <cell r="D14" t="str">
            <v>ABDULLAH DELİCE</v>
          </cell>
          <cell r="R14" t="str">
            <v>Fizik</v>
          </cell>
        </row>
        <row r="15">
          <cell r="C15">
            <v>354</v>
          </cell>
          <cell r="D15" t="str">
            <v>MEHMET ERMAN</v>
          </cell>
          <cell r="R15" t="str">
            <v>Fizik</v>
          </cell>
        </row>
        <row r="16">
          <cell r="C16">
            <v>357</v>
          </cell>
          <cell r="D16" t="str">
            <v>FURKAN NEZİR KOÇ</v>
          </cell>
          <cell r="R16" t="str">
            <v>Kimya</v>
          </cell>
        </row>
        <row r="17">
          <cell r="C17">
            <v>361</v>
          </cell>
          <cell r="D17" t="str">
            <v>MUSTAFA BURAK KOÇYİĞİT</v>
          </cell>
          <cell r="R17" t="str">
            <v>Felsefe</v>
          </cell>
        </row>
        <row r="18">
          <cell r="C18">
            <v>365</v>
          </cell>
          <cell r="D18" t="str">
            <v>SELİN GÖKÇE ÖZ</v>
          </cell>
          <cell r="R18" t="str">
            <v>İnkılap</v>
          </cell>
        </row>
        <row r="19">
          <cell r="C19">
            <v>369</v>
          </cell>
          <cell r="D19" t="str">
            <v>KÜBRA EKİNCİ</v>
          </cell>
          <cell r="R19" t="str">
            <v>İnkılap</v>
          </cell>
        </row>
        <row r="20">
          <cell r="C20">
            <v>370</v>
          </cell>
          <cell r="D20" t="str">
            <v>OĞUZHAN TAŞ</v>
          </cell>
          <cell r="R20" t="str">
            <v>Fizik</v>
          </cell>
        </row>
        <row r="21">
          <cell r="C21">
            <v>373</v>
          </cell>
          <cell r="D21" t="str">
            <v>MUHAMMED SAİD AYDIN</v>
          </cell>
          <cell r="R21" t="str">
            <v>İngilizce</v>
          </cell>
        </row>
        <row r="22">
          <cell r="C22">
            <v>377</v>
          </cell>
          <cell r="D22" t="str">
            <v>MUSA ERSÖZLÜ</v>
          </cell>
          <cell r="R22" t="str">
            <v>Felsefe</v>
          </cell>
        </row>
        <row r="23">
          <cell r="C23">
            <v>393</v>
          </cell>
          <cell r="D23" t="str">
            <v>EMRE BATUHAN KENGER</v>
          </cell>
          <cell r="R23" t="str">
            <v>Geometri</v>
          </cell>
        </row>
        <row r="24">
          <cell r="C24">
            <v>397</v>
          </cell>
          <cell r="D24" t="str">
            <v>DİNEM SALI</v>
          </cell>
          <cell r="R24" t="str">
            <v>İnkılap</v>
          </cell>
        </row>
        <row r="25">
          <cell r="C25">
            <v>399</v>
          </cell>
          <cell r="D25" t="str">
            <v>ÖYKÜ SU SEZEN</v>
          </cell>
          <cell r="R25" t="str">
            <v>Dil ve Anl</v>
          </cell>
        </row>
        <row r="26">
          <cell r="C26">
            <v>402</v>
          </cell>
          <cell r="D26" t="str">
            <v>BEYZA KARAHÜSEYİN</v>
          </cell>
          <cell r="R26" t="str">
            <v>İnkılap</v>
          </cell>
        </row>
        <row r="27">
          <cell r="C27">
            <v>407</v>
          </cell>
          <cell r="D27" t="str">
            <v>GÜLSÜM AYŞE VAROL</v>
          </cell>
          <cell r="R27" t="str">
            <v>Felsefe</v>
          </cell>
        </row>
        <row r="28">
          <cell r="C28">
            <v>414</v>
          </cell>
          <cell r="D28" t="str">
            <v>BETÜL ATİK</v>
          </cell>
          <cell r="R28" t="str">
            <v>İnkılap</v>
          </cell>
        </row>
        <row r="29">
          <cell r="C29">
            <v>415</v>
          </cell>
          <cell r="D29" t="str">
            <v>CANAN ÖZÇELİK</v>
          </cell>
          <cell r="R29" t="str">
            <v>İnkılap</v>
          </cell>
        </row>
        <row r="30">
          <cell r="C30">
            <v>417</v>
          </cell>
          <cell r="D30" t="str">
            <v>EYYÜP MİRAÇ SARIGÜL</v>
          </cell>
          <cell r="R30" t="str">
            <v>Kimya</v>
          </cell>
        </row>
        <row r="31">
          <cell r="C31">
            <v>423</v>
          </cell>
          <cell r="D31" t="str">
            <v>BATUHAN DENİZ</v>
          </cell>
          <cell r="R31" t="str">
            <v>Fizik</v>
          </cell>
        </row>
        <row r="32">
          <cell r="C32">
            <v>425</v>
          </cell>
          <cell r="D32" t="str">
            <v>MÜESSER ÇOPUR</v>
          </cell>
          <cell r="R32" t="str">
            <v>İngilizce</v>
          </cell>
        </row>
        <row r="34">
          <cell r="C34">
            <v>80</v>
          </cell>
          <cell r="D34" t="str">
            <v>SEDANUR TEKİN</v>
          </cell>
          <cell r="R34" t="str">
            <v>Edebiyat</v>
          </cell>
        </row>
        <row r="35">
          <cell r="C35">
            <v>122</v>
          </cell>
          <cell r="D35" t="str">
            <v>CANER BEKTAŞ</v>
          </cell>
          <cell r="R35" t="str">
            <v>Edebiyat</v>
          </cell>
        </row>
        <row r="36">
          <cell r="C36">
            <v>182</v>
          </cell>
          <cell r="D36" t="str">
            <v>BURAK OĞULCAN SAYGILI</v>
          </cell>
          <cell r="R36" t="str">
            <v>Geometri</v>
          </cell>
        </row>
        <row r="37">
          <cell r="C37">
            <v>185</v>
          </cell>
          <cell r="D37" t="str">
            <v>KÜBRA ÖZDEMİR</v>
          </cell>
          <cell r="R37" t="str">
            <v>Fizik</v>
          </cell>
        </row>
        <row r="38">
          <cell r="C38">
            <v>187</v>
          </cell>
          <cell r="D38" t="str">
            <v>BİLGE ARSLAN</v>
          </cell>
          <cell r="R38" t="str">
            <v>Fizik</v>
          </cell>
        </row>
        <row r="39">
          <cell r="C39">
            <v>194</v>
          </cell>
          <cell r="D39" t="str">
            <v>HATİCE ŞEYMA MARAŞLI</v>
          </cell>
          <cell r="R39" t="str">
            <v>İnkılap</v>
          </cell>
        </row>
        <row r="40">
          <cell r="C40">
            <v>207</v>
          </cell>
          <cell r="D40" t="str">
            <v>EMRE HALICI</v>
          </cell>
          <cell r="R40" t="str">
            <v>Matematik</v>
          </cell>
        </row>
        <row r="41">
          <cell r="C41">
            <v>221</v>
          </cell>
          <cell r="D41" t="str">
            <v>ASLIHAN GÜNGÖRDÜ</v>
          </cell>
          <cell r="R41" t="str">
            <v>Fizik</v>
          </cell>
        </row>
        <row r="42">
          <cell r="C42">
            <v>226</v>
          </cell>
          <cell r="D42" t="str">
            <v>EDA JAN YILMAZ</v>
          </cell>
          <cell r="R42" t="str">
            <v>Fizik</v>
          </cell>
        </row>
        <row r="43">
          <cell r="C43">
            <v>228</v>
          </cell>
          <cell r="D43" t="str">
            <v>AHMET PARAK</v>
          </cell>
          <cell r="R43" t="str">
            <v>Geometri</v>
          </cell>
        </row>
        <row r="44">
          <cell r="C44">
            <v>239</v>
          </cell>
          <cell r="D44" t="str">
            <v>ÖMER FARUK ERSUNGUR</v>
          </cell>
          <cell r="R44" t="str">
            <v>Geometri</v>
          </cell>
        </row>
        <row r="45">
          <cell r="C45">
            <v>260</v>
          </cell>
          <cell r="D45" t="str">
            <v>FATİH EMRE ŞANVERDİ</v>
          </cell>
          <cell r="R45" t="str">
            <v>Fizik</v>
          </cell>
        </row>
        <row r="46">
          <cell r="C46">
            <v>322</v>
          </cell>
          <cell r="D46" t="str">
            <v>Ebru ALTINER</v>
          </cell>
          <cell r="R46" t="str">
            <v>Fizik</v>
          </cell>
        </row>
        <row r="47">
          <cell r="C47">
            <v>340</v>
          </cell>
          <cell r="D47" t="str">
            <v>SÜMEYYE YILDIZ</v>
          </cell>
          <cell r="R47" t="str">
            <v>Fizik</v>
          </cell>
        </row>
        <row r="48">
          <cell r="C48">
            <v>345</v>
          </cell>
          <cell r="D48" t="str">
            <v>MUSA KILIÇ</v>
          </cell>
          <cell r="R48" t="str">
            <v>İngilizce</v>
          </cell>
        </row>
        <row r="49">
          <cell r="C49">
            <v>351</v>
          </cell>
          <cell r="D49" t="str">
            <v>KÜBRA ÇAYLI</v>
          </cell>
          <cell r="R49" t="str">
            <v>Fizik</v>
          </cell>
        </row>
        <row r="50">
          <cell r="C50">
            <v>355</v>
          </cell>
          <cell r="D50" t="str">
            <v>SAFİYE FİGEN</v>
          </cell>
          <cell r="R50" t="str">
            <v>Fizik</v>
          </cell>
        </row>
        <row r="51">
          <cell r="C51">
            <v>356</v>
          </cell>
          <cell r="D51" t="str">
            <v>MERVE KADIOĞLUGİL</v>
          </cell>
          <cell r="R51" t="str">
            <v>İngilizce</v>
          </cell>
        </row>
        <row r="52">
          <cell r="C52">
            <v>366</v>
          </cell>
          <cell r="D52" t="str">
            <v>MÜGE ERSAYDI</v>
          </cell>
          <cell r="R52" t="str">
            <v>Geometri</v>
          </cell>
        </row>
        <row r="53">
          <cell r="C53">
            <v>375</v>
          </cell>
          <cell r="D53" t="str">
            <v>SEVİM HANÇER</v>
          </cell>
          <cell r="R53" t="str">
            <v>İngilizce</v>
          </cell>
        </row>
        <row r="54">
          <cell r="C54">
            <v>380</v>
          </cell>
          <cell r="D54" t="str">
            <v>ESMA EMRE</v>
          </cell>
          <cell r="R54" t="str">
            <v>Fizik</v>
          </cell>
        </row>
        <row r="55">
          <cell r="C55">
            <v>400</v>
          </cell>
          <cell r="D55" t="str">
            <v>MÜCAHİD ÜSTÜN</v>
          </cell>
          <cell r="R55" t="str">
            <v>İngilizce</v>
          </cell>
        </row>
        <row r="56">
          <cell r="C56">
            <v>419</v>
          </cell>
          <cell r="D56" t="str">
            <v>ÖZGE ÖZGER</v>
          </cell>
          <cell r="R56" t="str">
            <v>Geometri</v>
          </cell>
        </row>
        <row r="57">
          <cell r="C57">
            <v>421</v>
          </cell>
          <cell r="D57" t="str">
            <v>TOLGA KARPUZ</v>
          </cell>
          <cell r="R57" t="str">
            <v>Geometri</v>
          </cell>
        </row>
        <row r="58">
          <cell r="C58">
            <v>424</v>
          </cell>
          <cell r="D58" t="str">
            <v>FATMANUR AKSÖZ</v>
          </cell>
          <cell r="R58" t="str">
            <v>Fizik</v>
          </cell>
        </row>
        <row r="59">
          <cell r="C59">
            <v>426</v>
          </cell>
          <cell r="D59" t="str">
            <v>DİDEM HAZAL KARACA</v>
          </cell>
          <cell r="R59" t="str">
            <v>Fizik</v>
          </cell>
        </row>
        <row r="60">
          <cell r="C60">
            <v>433</v>
          </cell>
          <cell r="D60" t="str">
            <v>OĞUZHAN DENİZ TAŞCI</v>
          </cell>
          <cell r="R60" t="str">
            <v>Geometri</v>
          </cell>
        </row>
        <row r="61">
          <cell r="C61">
            <v>439</v>
          </cell>
          <cell r="D61" t="str">
            <v>FURKAN EMİN ÖZÇİNİ</v>
          </cell>
          <cell r="R61" t="str">
            <v>Matematik</v>
          </cell>
        </row>
        <row r="62">
          <cell r="C62">
            <v>442</v>
          </cell>
          <cell r="D62" t="str">
            <v>MERVE NUR KILIÇ</v>
          </cell>
          <cell r="R62" t="str">
            <v>İngilizce</v>
          </cell>
        </row>
        <row r="63">
          <cell r="C63">
            <v>445</v>
          </cell>
          <cell r="D63" t="str">
            <v>MEHMET KÜTAHNECİ</v>
          </cell>
          <cell r="R63" t="str">
            <v>İngilizce</v>
          </cell>
        </row>
        <row r="65">
          <cell r="C65">
            <v>114</v>
          </cell>
          <cell r="D65" t="str">
            <v>FURKAN YILMAZ</v>
          </cell>
          <cell r="R65" t="str">
            <v>Geometri</v>
          </cell>
        </row>
        <row r="66">
          <cell r="C66">
            <v>150</v>
          </cell>
          <cell r="D66" t="str">
            <v>MERT ÇOKÇA</v>
          </cell>
          <cell r="R66" t="str">
            <v>Fizik</v>
          </cell>
        </row>
        <row r="67">
          <cell r="C67">
            <v>197</v>
          </cell>
          <cell r="D67" t="str">
            <v>SEDA SOLMAZ</v>
          </cell>
          <cell r="R67" t="str">
            <v>Fizik</v>
          </cell>
        </row>
        <row r="68">
          <cell r="C68">
            <v>205</v>
          </cell>
          <cell r="D68" t="str">
            <v>MERVE KILIÇ</v>
          </cell>
          <cell r="R68" t="str">
            <v>Fizik</v>
          </cell>
        </row>
        <row r="69">
          <cell r="C69">
            <v>210</v>
          </cell>
          <cell r="D69" t="str">
            <v>AYŞENUR KARAÇAM</v>
          </cell>
          <cell r="R69" t="str">
            <v>Geometri</v>
          </cell>
        </row>
        <row r="70">
          <cell r="C70">
            <v>219</v>
          </cell>
          <cell r="D70" t="str">
            <v>ÖMER FURKAN ŞAHİN</v>
          </cell>
          <cell r="R70" t="str">
            <v>Edebiyat</v>
          </cell>
        </row>
        <row r="71">
          <cell r="C71">
            <v>231</v>
          </cell>
          <cell r="D71" t="str">
            <v>FATMA BEŞLER</v>
          </cell>
          <cell r="R71" t="str">
            <v>İngilizce</v>
          </cell>
        </row>
        <row r="72">
          <cell r="C72">
            <v>233</v>
          </cell>
          <cell r="D72" t="str">
            <v>EREN ORHAN</v>
          </cell>
          <cell r="R72" t="str">
            <v>İngilizce</v>
          </cell>
        </row>
        <row r="73">
          <cell r="C73">
            <v>255</v>
          </cell>
          <cell r="D73" t="str">
            <v>KÜBRA ÖZÇANDIR</v>
          </cell>
          <cell r="R73" t="str">
            <v>Fizik</v>
          </cell>
        </row>
        <row r="74">
          <cell r="C74">
            <v>318</v>
          </cell>
          <cell r="D74" t="str">
            <v>MESUT ÜLKEN</v>
          </cell>
          <cell r="R74" t="str">
            <v>Geometri</v>
          </cell>
        </row>
        <row r="75">
          <cell r="C75">
            <v>319</v>
          </cell>
          <cell r="D75" t="str">
            <v>ALİ KAYALI</v>
          </cell>
          <cell r="R75" t="str">
            <v>Geometri</v>
          </cell>
        </row>
        <row r="76">
          <cell r="C76">
            <v>324</v>
          </cell>
          <cell r="D76" t="str">
            <v>ORHAN TURAN</v>
          </cell>
          <cell r="R76" t="str">
            <v>İngilizce</v>
          </cell>
        </row>
        <row r="77">
          <cell r="C77">
            <v>333</v>
          </cell>
          <cell r="D77" t="str">
            <v>MERVE GÜL ULU</v>
          </cell>
          <cell r="R77" t="str">
            <v>İngilizce</v>
          </cell>
        </row>
        <row r="78">
          <cell r="C78">
            <v>353</v>
          </cell>
          <cell r="D78" t="str">
            <v>EDA GÖK</v>
          </cell>
          <cell r="R78" t="str">
            <v>Dil ve Anl.</v>
          </cell>
        </row>
        <row r="79">
          <cell r="C79">
            <v>358</v>
          </cell>
          <cell r="D79" t="str">
            <v>HÜSEYİN DİKİCİ</v>
          </cell>
          <cell r="R79" t="str">
            <v>Fizik</v>
          </cell>
        </row>
        <row r="80">
          <cell r="C80">
            <v>359</v>
          </cell>
          <cell r="D80" t="str">
            <v>MAKBULE GÖZKENÇ</v>
          </cell>
          <cell r="R80" t="str">
            <v>Fizik</v>
          </cell>
        </row>
        <row r="81">
          <cell r="C81">
            <v>362</v>
          </cell>
          <cell r="D81" t="str">
            <v>MUHAMMET NAVRUZ</v>
          </cell>
          <cell r="R81" t="str">
            <v>Biyoloji</v>
          </cell>
        </row>
        <row r="82">
          <cell r="C82">
            <v>367</v>
          </cell>
          <cell r="D82" t="str">
            <v>HATİCE SARIOĞLU</v>
          </cell>
          <cell r="R82" t="str">
            <v>Geometri</v>
          </cell>
        </row>
        <row r="83">
          <cell r="C83">
            <v>371</v>
          </cell>
          <cell r="D83" t="str">
            <v>SEZER KILIÇ</v>
          </cell>
          <cell r="R83" t="str">
            <v>İngilizce</v>
          </cell>
        </row>
        <row r="84">
          <cell r="C84">
            <v>376</v>
          </cell>
          <cell r="D84" t="str">
            <v>FURKAN KIZILTOPRAK</v>
          </cell>
          <cell r="R84" t="str">
            <v>Edebiyat</v>
          </cell>
        </row>
        <row r="85">
          <cell r="C85">
            <v>382</v>
          </cell>
          <cell r="D85" t="str">
            <v>DİLAY YAVUZ</v>
          </cell>
          <cell r="R85" t="str">
            <v>Geometri</v>
          </cell>
        </row>
        <row r="86">
          <cell r="C86">
            <v>383</v>
          </cell>
          <cell r="D86" t="str">
            <v>ENES YILDIZ</v>
          </cell>
          <cell r="R86" t="str">
            <v>Edebiyat</v>
          </cell>
        </row>
        <row r="87">
          <cell r="C87">
            <v>386</v>
          </cell>
          <cell r="D87" t="str">
            <v>ÖZGE ÖZEL</v>
          </cell>
          <cell r="R87" t="str">
            <v>Edebiyat</v>
          </cell>
        </row>
        <row r="88">
          <cell r="C88">
            <v>392</v>
          </cell>
          <cell r="D88" t="str">
            <v>SELVET AKKAPLAN</v>
          </cell>
          <cell r="R88" t="str">
            <v>Fizik</v>
          </cell>
        </row>
        <row r="89">
          <cell r="C89">
            <v>394</v>
          </cell>
          <cell r="D89" t="str">
            <v>MUHAMMED ÇAĞRI POLAT</v>
          </cell>
          <cell r="R89" t="str">
            <v>Matematik</v>
          </cell>
        </row>
        <row r="90">
          <cell r="C90">
            <v>428</v>
          </cell>
          <cell r="D90" t="str">
            <v>KADRİYE ÇADIRCI</v>
          </cell>
          <cell r="R90" t="str">
            <v>Dil ve Anl.</v>
          </cell>
        </row>
        <row r="91">
          <cell r="C91">
            <v>458</v>
          </cell>
          <cell r="D91" t="str">
            <v>MEHMET BUĞRA HANÇERLİOĞLU</v>
          </cell>
          <cell r="R91" t="str">
            <v>İngilizce</v>
          </cell>
        </row>
        <row r="92">
          <cell r="C92">
            <v>478</v>
          </cell>
          <cell r="D92" t="str">
            <v>MELTEM KÜBRA ÜSTÜNBAŞ</v>
          </cell>
          <cell r="R92" t="str">
            <v>Fizik</v>
          </cell>
        </row>
        <row r="93">
          <cell r="D93" t="str">
            <v>Gökhan ERZİN</v>
          </cell>
          <cell r="R93" t="str">
            <v>Fizik</v>
          </cell>
        </row>
        <row r="94">
          <cell r="D94" t="str">
            <v>Ersen KOZAN</v>
          </cell>
          <cell r="R94" t="str">
            <v>İnkılap</v>
          </cell>
        </row>
        <row r="96">
          <cell r="C96">
            <v>1</v>
          </cell>
          <cell r="D96" t="str">
            <v>ONUR SAMED YEŞİLTAŞ</v>
          </cell>
          <cell r="R96" t="str">
            <v>Geometri</v>
          </cell>
        </row>
        <row r="97">
          <cell r="C97">
            <v>13</v>
          </cell>
          <cell r="D97" t="str">
            <v>AYŞE NUR PALUT</v>
          </cell>
          <cell r="R97" t="str">
            <v>Matematik</v>
          </cell>
        </row>
        <row r="98">
          <cell r="C98">
            <v>26</v>
          </cell>
          <cell r="D98" t="str">
            <v>SAİD BURAK SEYFİ</v>
          </cell>
          <cell r="R98" t="str">
            <v>Geometri</v>
          </cell>
        </row>
        <row r="99">
          <cell r="C99">
            <v>149</v>
          </cell>
          <cell r="D99" t="str">
            <v>BEKİR BÜYÜKÇELİK</v>
          </cell>
          <cell r="R99" t="str">
            <v>Geometri</v>
          </cell>
        </row>
        <row r="100">
          <cell r="C100">
            <v>170</v>
          </cell>
          <cell r="D100" t="str">
            <v>YUSUF AYDIN</v>
          </cell>
          <cell r="R100" t="str">
            <v>Geometri</v>
          </cell>
        </row>
        <row r="101">
          <cell r="C101">
            <v>180</v>
          </cell>
          <cell r="D101" t="str">
            <v>CANSU ZEYNEP KARTAL</v>
          </cell>
          <cell r="R101" t="str">
            <v>Fizik</v>
          </cell>
        </row>
        <row r="102">
          <cell r="C102">
            <v>195</v>
          </cell>
          <cell r="D102" t="str">
            <v>MEHMET KILIÇ</v>
          </cell>
          <cell r="R102" t="str">
            <v>Edebiyat</v>
          </cell>
        </row>
        <row r="103">
          <cell r="C103">
            <v>214</v>
          </cell>
          <cell r="D103" t="str">
            <v>İBRAHİM GÜNGEN</v>
          </cell>
          <cell r="R103" t="str">
            <v>İngilizce</v>
          </cell>
        </row>
        <row r="104">
          <cell r="C104">
            <v>218</v>
          </cell>
          <cell r="D104" t="str">
            <v>MEFTUNE UYAR</v>
          </cell>
          <cell r="R104" t="str">
            <v>İngilizce</v>
          </cell>
        </row>
        <row r="105">
          <cell r="C105">
            <v>224</v>
          </cell>
          <cell r="D105" t="str">
            <v>EFECAN ERKİLET</v>
          </cell>
          <cell r="R105" t="str">
            <v>Geometri</v>
          </cell>
        </row>
        <row r="106">
          <cell r="C106">
            <v>229</v>
          </cell>
          <cell r="D106" t="str">
            <v>MUALLA İNCİALAN</v>
          </cell>
          <cell r="R106" t="str">
            <v>Dil ve Anl.</v>
          </cell>
        </row>
        <row r="107">
          <cell r="C107">
            <v>256</v>
          </cell>
          <cell r="D107" t="str">
            <v>NAVRUZ NUR ALDEMİR</v>
          </cell>
          <cell r="R107" t="str">
            <v>Fizik</v>
          </cell>
        </row>
        <row r="108">
          <cell r="C108">
            <v>346</v>
          </cell>
          <cell r="D108" t="str">
            <v>BUSE NAZ ÇANDIR</v>
          </cell>
          <cell r="R108" t="str">
            <v>Fizik</v>
          </cell>
        </row>
        <row r="109">
          <cell r="C109">
            <v>347</v>
          </cell>
          <cell r="D109" t="str">
            <v>AHMET ARAL</v>
          </cell>
          <cell r="R109" t="str">
            <v>Geometri</v>
          </cell>
        </row>
        <row r="110">
          <cell r="C110">
            <v>348</v>
          </cell>
          <cell r="D110" t="str">
            <v>HASGÜL YEŞİLYURT</v>
          </cell>
          <cell r="R110" t="str">
            <v>Dil ve Anl.</v>
          </cell>
        </row>
        <row r="111">
          <cell r="C111">
            <v>350</v>
          </cell>
          <cell r="D111" t="str">
            <v>CANER CAMBAZ</v>
          </cell>
          <cell r="R111" t="str">
            <v>Fizik</v>
          </cell>
        </row>
        <row r="112">
          <cell r="C112">
            <v>360</v>
          </cell>
          <cell r="D112" t="str">
            <v>MEHMET EMRE KARACABEY</v>
          </cell>
          <cell r="R112" t="str">
            <v>İngilizce</v>
          </cell>
        </row>
        <row r="113">
          <cell r="C113">
            <v>384</v>
          </cell>
          <cell r="D113" t="str">
            <v>OĞUZHAN ÜNSAL</v>
          </cell>
          <cell r="R113" t="str">
            <v>İngilizce</v>
          </cell>
        </row>
        <row r="114">
          <cell r="C114">
            <v>388</v>
          </cell>
          <cell r="D114" t="str">
            <v>MUSTAFA ARMUT</v>
          </cell>
          <cell r="R114" t="str">
            <v>Matematik</v>
          </cell>
        </row>
        <row r="115">
          <cell r="C115">
            <v>390</v>
          </cell>
          <cell r="D115" t="str">
            <v>HANDE SAĞLAM</v>
          </cell>
          <cell r="R115" t="str">
            <v>Matematik</v>
          </cell>
        </row>
        <row r="116">
          <cell r="C116">
            <v>396</v>
          </cell>
          <cell r="D116" t="str">
            <v>NİMET AKKAYA</v>
          </cell>
          <cell r="R116" t="str">
            <v>İngilizce</v>
          </cell>
        </row>
        <row r="117">
          <cell r="C117">
            <v>398</v>
          </cell>
          <cell r="D117" t="str">
            <v>KÜBRA YILDIRIM</v>
          </cell>
          <cell r="R117" t="str">
            <v>Geometri</v>
          </cell>
        </row>
        <row r="118">
          <cell r="C118">
            <v>416</v>
          </cell>
          <cell r="D118" t="str">
            <v>MERVE YALÇIN</v>
          </cell>
          <cell r="R118" t="str">
            <v>Matematik</v>
          </cell>
        </row>
        <row r="119">
          <cell r="C119">
            <v>420</v>
          </cell>
          <cell r="D119" t="str">
            <v>MEDİNE SİNEM ÖZYÜREK</v>
          </cell>
          <cell r="R119" t="str">
            <v>Felsefe</v>
          </cell>
        </row>
        <row r="120">
          <cell r="C120">
            <v>429</v>
          </cell>
          <cell r="D120" t="str">
            <v>METE KAAN KARACA</v>
          </cell>
          <cell r="R120" t="str">
            <v>Matematik</v>
          </cell>
        </row>
        <row r="121">
          <cell r="C121">
            <v>434</v>
          </cell>
          <cell r="D121" t="str">
            <v>AYSİMA UĞURLU</v>
          </cell>
          <cell r="R121" t="str">
            <v>İngilizce</v>
          </cell>
        </row>
        <row r="122">
          <cell r="C122">
            <v>438</v>
          </cell>
          <cell r="D122" t="str">
            <v>ÖZDE AFŞAR</v>
          </cell>
          <cell r="R122" t="str">
            <v>Dil ve Anl.</v>
          </cell>
        </row>
        <row r="123">
          <cell r="C123">
            <v>444</v>
          </cell>
          <cell r="D123" t="str">
            <v>AHMET FURKAN YÜCEL</v>
          </cell>
          <cell r="R123" t="str">
            <v>Geometri</v>
          </cell>
        </row>
        <row r="124">
          <cell r="C124">
            <v>448</v>
          </cell>
          <cell r="D124" t="str">
            <v>HABİBE NUR KOÇAK</v>
          </cell>
          <cell r="R124" t="str">
            <v>İngilizce</v>
          </cell>
        </row>
        <row r="125">
          <cell r="C125">
            <v>451</v>
          </cell>
          <cell r="D125" t="str">
            <v>MERYEM CANAN DURAK</v>
          </cell>
          <cell r="R125" t="str">
            <v>İngilizce</v>
          </cell>
        </row>
        <row r="127">
          <cell r="C127">
            <v>3</v>
          </cell>
          <cell r="D127" t="str">
            <v>FURKAN COŞKUN</v>
          </cell>
          <cell r="R127" t="str">
            <v>Fizik</v>
          </cell>
        </row>
        <row r="128">
          <cell r="C128">
            <v>11</v>
          </cell>
          <cell r="D128" t="str">
            <v>HÜSEYİN YİĞİTOĞLU</v>
          </cell>
          <cell r="R128" t="str">
            <v>Fizik</v>
          </cell>
        </row>
        <row r="129">
          <cell r="C129">
            <v>141</v>
          </cell>
          <cell r="D129" t="str">
            <v>MUSTAFA AYVAZOĞLU</v>
          </cell>
          <cell r="R129" t="str">
            <v>İnkılap</v>
          </cell>
        </row>
        <row r="130">
          <cell r="C130">
            <v>147</v>
          </cell>
          <cell r="D130" t="str">
            <v>AHMET YAVUZ KARAHAN</v>
          </cell>
          <cell r="R130" t="str">
            <v>Matematik</v>
          </cell>
        </row>
        <row r="131">
          <cell r="C131">
            <v>162</v>
          </cell>
          <cell r="D131" t="str">
            <v>NECLA HARMAN</v>
          </cell>
          <cell r="R131" t="str">
            <v>Geometri</v>
          </cell>
        </row>
        <row r="132">
          <cell r="C132">
            <v>192</v>
          </cell>
          <cell r="D132" t="str">
            <v>PELİN ÇAĞLAR</v>
          </cell>
          <cell r="R132" t="str">
            <v>İngilizce</v>
          </cell>
        </row>
        <row r="133">
          <cell r="C133">
            <v>199</v>
          </cell>
          <cell r="D133" t="str">
            <v>KÜBRA NUR İŞÇİ</v>
          </cell>
          <cell r="R133" t="str">
            <v>Geometri</v>
          </cell>
        </row>
        <row r="134">
          <cell r="C134">
            <v>202</v>
          </cell>
          <cell r="D134" t="str">
            <v>ŞEYMA SELEN AYDEMİR</v>
          </cell>
          <cell r="R134" t="str">
            <v>Geometri</v>
          </cell>
        </row>
        <row r="135">
          <cell r="C135">
            <v>211</v>
          </cell>
          <cell r="D135" t="str">
            <v>HAMZA KARAKILIÇ</v>
          </cell>
          <cell r="R135" t="str">
            <v>İngilizce</v>
          </cell>
        </row>
        <row r="136">
          <cell r="C136">
            <v>212</v>
          </cell>
          <cell r="D136" t="str">
            <v>FATMA BETÜL GÖKSÜN</v>
          </cell>
          <cell r="R136" t="str">
            <v>Geometri</v>
          </cell>
        </row>
        <row r="137">
          <cell r="C137">
            <v>220</v>
          </cell>
          <cell r="D137" t="str">
            <v>ALPEREN ÜNALAN</v>
          </cell>
          <cell r="R137" t="str">
            <v>Fizik</v>
          </cell>
        </row>
        <row r="138">
          <cell r="C138">
            <v>222</v>
          </cell>
          <cell r="D138" t="str">
            <v>ŞEBNEM USLU</v>
          </cell>
          <cell r="R138" t="str">
            <v>İngilizce</v>
          </cell>
        </row>
        <row r="139">
          <cell r="C139">
            <v>235</v>
          </cell>
          <cell r="D139" t="str">
            <v>GÜPSE CANPOLAT</v>
          </cell>
          <cell r="R139" t="str">
            <v>Kimya</v>
          </cell>
        </row>
        <row r="140">
          <cell r="C140">
            <v>236</v>
          </cell>
          <cell r="D140" t="str">
            <v>EMİNE ALTIN ŞANLI</v>
          </cell>
          <cell r="R140" t="str">
            <v>Geometri</v>
          </cell>
        </row>
        <row r="141">
          <cell r="C141">
            <v>237</v>
          </cell>
          <cell r="D141" t="str">
            <v>ADEM KAYGISIZ</v>
          </cell>
          <cell r="R141" t="str">
            <v>İngilizce</v>
          </cell>
        </row>
        <row r="142">
          <cell r="C142">
            <v>339</v>
          </cell>
          <cell r="D142" t="str">
            <v>MERVE BAYAR</v>
          </cell>
          <cell r="R142" t="str">
            <v>Fizik</v>
          </cell>
        </row>
        <row r="143">
          <cell r="C143">
            <v>374</v>
          </cell>
          <cell r="D143" t="str">
            <v>FATMA FULDAN ERDOĞAN</v>
          </cell>
          <cell r="R143" t="str">
            <v>Fizik</v>
          </cell>
        </row>
        <row r="144">
          <cell r="C144">
            <v>391</v>
          </cell>
          <cell r="D144" t="str">
            <v>ADEM SINAĞ</v>
          </cell>
          <cell r="R144" t="str">
            <v>İngilizce</v>
          </cell>
        </row>
        <row r="145">
          <cell r="C145">
            <v>395</v>
          </cell>
          <cell r="D145" t="str">
            <v>MERVEHATUN BOYRAZ</v>
          </cell>
          <cell r="R145" t="str">
            <v>İngilizce</v>
          </cell>
        </row>
        <row r="146">
          <cell r="C146">
            <v>401</v>
          </cell>
          <cell r="D146" t="str">
            <v>ABDURRAHİM FURKAN BERBERO</v>
          </cell>
          <cell r="R146" t="str">
            <v>İngilizce</v>
          </cell>
        </row>
        <row r="147">
          <cell r="C147">
            <v>403</v>
          </cell>
          <cell r="D147" t="str">
            <v>BERNA ULUÇAY</v>
          </cell>
          <cell r="R147" t="str">
            <v>Kimya</v>
          </cell>
        </row>
        <row r="148">
          <cell r="C148">
            <v>404</v>
          </cell>
          <cell r="D148" t="str">
            <v>MEHMET DENİZ ERTÜZ</v>
          </cell>
          <cell r="R148" t="str">
            <v>Geometri</v>
          </cell>
        </row>
        <row r="149">
          <cell r="C149">
            <v>411</v>
          </cell>
          <cell r="D149" t="str">
            <v>ALPER METE AVŞAROĞLU</v>
          </cell>
          <cell r="R149" t="str">
            <v>İngilizce</v>
          </cell>
        </row>
        <row r="150">
          <cell r="C150">
            <v>436</v>
          </cell>
          <cell r="D150" t="str">
            <v>YASİN KAAN KAYA</v>
          </cell>
          <cell r="R150" t="str">
            <v>Fizik</v>
          </cell>
        </row>
        <row r="151">
          <cell r="C151">
            <v>447</v>
          </cell>
          <cell r="D151" t="str">
            <v>ESRA GÜN</v>
          </cell>
          <cell r="R151" t="str">
            <v>Kimya</v>
          </cell>
        </row>
        <row r="152">
          <cell r="C152">
            <v>449</v>
          </cell>
          <cell r="D152" t="str">
            <v>TURAN BAYAT</v>
          </cell>
          <cell r="R152" t="str">
            <v>Fizik</v>
          </cell>
        </row>
        <row r="153">
          <cell r="C153">
            <v>631</v>
          </cell>
          <cell r="D153" t="str">
            <v>M.EMRE SAY</v>
          </cell>
          <cell r="R153" t="str">
            <v>İngilizce</v>
          </cell>
        </row>
        <row r="154">
          <cell r="C154">
            <v>634</v>
          </cell>
          <cell r="D154" t="str">
            <v>R. EMİR GÜPGÜPOĞLU</v>
          </cell>
          <cell r="R154" t="str">
            <v>Matematik</v>
          </cell>
        </row>
        <row r="155">
          <cell r="C155">
            <v>635</v>
          </cell>
          <cell r="D155" t="str">
            <v>H. BURAK DEDEOĞLU</v>
          </cell>
          <cell r="R155" t="str">
            <v>Geometri</v>
          </cell>
        </row>
        <row r="156">
          <cell r="C156">
            <v>636</v>
          </cell>
          <cell r="D156" t="str">
            <v>ELMAS MUR</v>
          </cell>
          <cell r="R156" t="str">
            <v>İngilizce</v>
          </cell>
        </row>
      </sheetData>
      <sheetData sheetId="4">
        <row r="3">
          <cell r="C3">
            <v>181</v>
          </cell>
          <cell r="D3" t="str">
            <v>CUMHUR ŞENAVCI</v>
          </cell>
          <cell r="Q3" t="str">
            <v>Felsefe</v>
          </cell>
        </row>
        <row r="4">
          <cell r="C4">
            <v>206</v>
          </cell>
          <cell r="D4" t="str">
            <v>SÜLEYMAN ŞİGAN</v>
          </cell>
          <cell r="Q4" t="str">
            <v>Geometri</v>
          </cell>
        </row>
        <row r="5">
          <cell r="C5">
            <v>254</v>
          </cell>
          <cell r="D5" t="str">
            <v>BEYZA İĞDECİ</v>
          </cell>
          <cell r="Q5" t="str">
            <v>Matematik</v>
          </cell>
        </row>
        <row r="6">
          <cell r="C6">
            <v>278</v>
          </cell>
          <cell r="D6" t="str">
            <v>NAMIK KEMAL ÇELİKADAM</v>
          </cell>
          <cell r="Q6" t="str">
            <v>Matematik</v>
          </cell>
        </row>
        <row r="7">
          <cell r="C7">
            <v>418</v>
          </cell>
          <cell r="D7" t="str">
            <v>EREN UZUNHİSARCIKLI</v>
          </cell>
          <cell r="Q7" t="str">
            <v>Edebiyat</v>
          </cell>
        </row>
        <row r="8">
          <cell r="C8">
            <v>431</v>
          </cell>
          <cell r="D8" t="str">
            <v>MUTEBER MERVE KAPLAN</v>
          </cell>
          <cell r="Q8" t="str">
            <v>Geometri</v>
          </cell>
        </row>
        <row r="9">
          <cell r="C9">
            <v>437</v>
          </cell>
          <cell r="D9" t="str">
            <v>MUHAMMED SEYİT İMİR</v>
          </cell>
          <cell r="Q9" t="str">
            <v>Geometri</v>
          </cell>
        </row>
        <row r="10">
          <cell r="C10">
            <v>465</v>
          </cell>
          <cell r="D10" t="str">
            <v>MERVE ŞAHİN</v>
          </cell>
          <cell r="Q10" t="str">
            <v>İngilizce</v>
          </cell>
        </row>
        <row r="11">
          <cell r="C11">
            <v>637</v>
          </cell>
          <cell r="D11" t="str">
            <v>SADULLAH SERTAÇ SAYER</v>
          </cell>
          <cell r="Q11" t="str">
            <v>Matematik</v>
          </cell>
        </row>
        <row r="12">
          <cell r="C12">
            <v>638</v>
          </cell>
          <cell r="D12" t="str">
            <v>ŞEYMA BARIŞKAN</v>
          </cell>
          <cell r="Q12" t="str">
            <v>İngilizce</v>
          </cell>
        </row>
        <row r="13">
          <cell r="C13">
            <v>639</v>
          </cell>
          <cell r="D13" t="str">
            <v>ENES TEMİR</v>
          </cell>
          <cell r="Q13" t="str">
            <v>İngilizce</v>
          </cell>
        </row>
        <row r="14">
          <cell r="C14">
            <v>641</v>
          </cell>
          <cell r="D14" t="str">
            <v>BUKAN KOÇYİĞİT</v>
          </cell>
          <cell r="Q14" t="str">
            <v>Matematik</v>
          </cell>
        </row>
        <row r="15">
          <cell r="C15">
            <v>642</v>
          </cell>
          <cell r="D15" t="str">
            <v>YAĞMUR POLAT</v>
          </cell>
          <cell r="Q15" t="str">
            <v>Felsefe</v>
          </cell>
        </row>
        <row r="16">
          <cell r="C16">
            <v>643</v>
          </cell>
          <cell r="D16" t="str">
            <v>HÜSEYİN YAĞAN</v>
          </cell>
          <cell r="Q16" t="str">
            <v>Edebiyat</v>
          </cell>
        </row>
        <row r="17">
          <cell r="C17">
            <v>644</v>
          </cell>
          <cell r="D17" t="str">
            <v>TUNAHAN ALTUN</v>
          </cell>
          <cell r="Q17" t="str">
            <v>Edebiyat</v>
          </cell>
        </row>
        <row r="18">
          <cell r="C18">
            <v>645</v>
          </cell>
          <cell r="D18" t="str">
            <v>BURCU DİLEKLİ</v>
          </cell>
          <cell r="Q18" t="str">
            <v>İngilizce</v>
          </cell>
        </row>
        <row r="19">
          <cell r="C19">
            <v>646</v>
          </cell>
          <cell r="D19" t="str">
            <v>HARUN DUMLU</v>
          </cell>
          <cell r="Q19" t="str">
            <v>Matematik</v>
          </cell>
        </row>
        <row r="20">
          <cell r="C20">
            <v>647</v>
          </cell>
          <cell r="D20" t="str">
            <v>VOLKAN ALTUNER</v>
          </cell>
          <cell r="Q20" t="str">
            <v>İngilizce</v>
          </cell>
        </row>
        <row r="21">
          <cell r="C21">
            <v>648</v>
          </cell>
          <cell r="D21" t="str">
            <v>YAŞAR TUĞRUL ERCAN</v>
          </cell>
          <cell r="Q21" t="str">
            <v>Matematik</v>
          </cell>
        </row>
        <row r="22">
          <cell r="C22">
            <v>652</v>
          </cell>
          <cell r="D22" t="str">
            <v>ÖMER ÖZDEMİR</v>
          </cell>
          <cell r="Q22" t="str">
            <v>İngilizce</v>
          </cell>
        </row>
      </sheetData>
      <sheetData sheetId="5">
        <row r="3">
          <cell r="C3">
            <v>6</v>
          </cell>
          <cell r="D3" t="str">
            <v>NURGÜL AVCI</v>
          </cell>
          <cell r="F3">
            <v>2</v>
          </cell>
          <cell r="I3">
            <v>5</v>
          </cell>
          <cell r="L3">
            <v>1</v>
          </cell>
          <cell r="N3">
            <v>4</v>
          </cell>
          <cell r="O3">
            <v>3</v>
          </cell>
          <cell r="R3" t="str">
            <v>Kimya</v>
          </cell>
        </row>
        <row r="4">
          <cell r="C4">
            <v>7</v>
          </cell>
          <cell r="D4" t="str">
            <v>FATMA TOKAT</v>
          </cell>
          <cell r="F4">
            <v>2</v>
          </cell>
          <cell r="J4">
            <v>3</v>
          </cell>
          <cell r="K4">
            <v>4</v>
          </cell>
          <cell r="N4">
            <v>1</v>
          </cell>
          <cell r="P4">
            <v>2</v>
          </cell>
          <cell r="Q4">
            <v>5</v>
          </cell>
          <cell r="R4" t="str">
            <v>Dil ve Anl.</v>
          </cell>
        </row>
        <row r="5">
          <cell r="C5">
            <v>17</v>
          </cell>
          <cell r="D5" t="str">
            <v>SENA GÜLSAĞIR</v>
          </cell>
          <cell r="E5">
            <v>3</v>
          </cell>
          <cell r="J5">
            <v>1</v>
          </cell>
          <cell r="N5">
            <v>5</v>
          </cell>
          <cell r="O5">
            <v>4</v>
          </cell>
          <cell r="R5" t="str">
            <v>Matematik</v>
          </cell>
        </row>
        <row r="6">
          <cell r="C6">
            <v>36</v>
          </cell>
          <cell r="D6" t="str">
            <v>KÜBRA ÖKSÜZ</v>
          </cell>
          <cell r="E6">
            <v>3</v>
          </cell>
          <cell r="F6">
            <v>2</v>
          </cell>
          <cell r="J6">
            <v>5</v>
          </cell>
          <cell r="L6">
            <v>1</v>
          </cell>
          <cell r="N6">
            <v>4</v>
          </cell>
          <cell r="R6" t="str">
            <v>Kimya</v>
          </cell>
        </row>
        <row r="7">
          <cell r="C7">
            <v>78</v>
          </cell>
          <cell r="D7" t="str">
            <v>ERHAN CENGİZ</v>
          </cell>
          <cell r="F7">
            <v>3</v>
          </cell>
          <cell r="I7">
            <v>2</v>
          </cell>
          <cell r="J7">
            <v>1</v>
          </cell>
          <cell r="L7">
            <v>4</v>
          </cell>
          <cell r="N7">
            <v>5</v>
          </cell>
          <cell r="R7" t="str">
            <v>Analitik Geo</v>
          </cell>
        </row>
        <row r="8">
          <cell r="C8">
            <v>105</v>
          </cell>
          <cell r="D8" t="str">
            <v>HADİ SUNA</v>
          </cell>
          <cell r="F8">
            <v>1</v>
          </cell>
          <cell r="H8">
            <v>3</v>
          </cell>
          <cell r="J8">
            <v>2</v>
          </cell>
          <cell r="N8">
            <v>5</v>
          </cell>
          <cell r="O8">
            <v>4</v>
          </cell>
          <cell r="R8" t="str">
            <v>Edebiyat</v>
          </cell>
        </row>
        <row r="9">
          <cell r="C9">
            <v>116</v>
          </cell>
          <cell r="D9" t="str">
            <v>CEMRE ÇAĞIRAN</v>
          </cell>
          <cell r="E9">
            <v>1</v>
          </cell>
          <cell r="J9">
            <v>3</v>
          </cell>
          <cell r="M9">
            <v>2</v>
          </cell>
          <cell r="N9">
            <v>4</v>
          </cell>
          <cell r="O9">
            <v>5</v>
          </cell>
          <cell r="R9" t="str">
            <v>Matematik</v>
          </cell>
        </row>
        <row r="10">
          <cell r="C10">
            <v>130</v>
          </cell>
          <cell r="D10" t="str">
            <v>MEHMET EMİN DEMİR</v>
          </cell>
          <cell r="E10">
            <v>2</v>
          </cell>
          <cell r="F10">
            <v>1</v>
          </cell>
          <cell r="H10">
            <v>5</v>
          </cell>
          <cell r="N10">
            <v>4</v>
          </cell>
          <cell r="O10">
            <v>3</v>
          </cell>
          <cell r="R10" t="str">
            <v>Matematik</v>
          </cell>
        </row>
        <row r="11">
          <cell r="C11">
            <v>139</v>
          </cell>
          <cell r="D11" t="str">
            <v>HATİCE ZOROĞLU</v>
          </cell>
          <cell r="E11">
            <v>1</v>
          </cell>
          <cell r="L11">
            <v>2</v>
          </cell>
          <cell r="M11">
            <v>4</v>
          </cell>
          <cell r="N11">
            <v>5</v>
          </cell>
          <cell r="O11">
            <v>3</v>
          </cell>
          <cell r="R11" t="str">
            <v>Matematik</v>
          </cell>
        </row>
        <row r="12">
          <cell r="C12">
            <v>146</v>
          </cell>
          <cell r="D12" t="str">
            <v>TAYYİB ORHAN</v>
          </cell>
          <cell r="J12">
            <v>2</v>
          </cell>
          <cell r="L12">
            <v>1</v>
          </cell>
          <cell r="N12">
            <v>4</v>
          </cell>
          <cell r="O12">
            <v>3</v>
          </cell>
          <cell r="R12" t="str">
            <v>Kimya</v>
          </cell>
        </row>
        <row r="13">
          <cell r="C13">
            <v>148</v>
          </cell>
          <cell r="D13" t="str">
            <v>MEHMET EMİN ÖKDEM</v>
          </cell>
          <cell r="E13">
            <v>4</v>
          </cell>
          <cell r="F13">
            <v>1</v>
          </cell>
          <cell r="J13">
            <v>2</v>
          </cell>
          <cell r="N13">
            <v>5</v>
          </cell>
          <cell r="O13">
            <v>3</v>
          </cell>
          <cell r="R13" t="str">
            <v>Biyoloji</v>
          </cell>
        </row>
        <row r="14">
          <cell r="C14">
            <v>158</v>
          </cell>
          <cell r="D14" t="str">
            <v>EMRE KESİMCİ</v>
          </cell>
          <cell r="F14">
            <v>3</v>
          </cell>
          <cell r="I14">
            <v>2</v>
          </cell>
          <cell r="J14">
            <v>1</v>
          </cell>
          <cell r="L14">
            <v>4</v>
          </cell>
          <cell r="N14">
            <v>5</v>
          </cell>
          <cell r="R14" t="str">
            <v>Geometrik</v>
          </cell>
        </row>
        <row r="15">
          <cell r="C15">
            <v>184</v>
          </cell>
          <cell r="D15" t="str">
            <v>BİLGE YAVUZ KEKEÇ</v>
          </cell>
          <cell r="F15">
            <v>3</v>
          </cell>
          <cell r="H15">
            <v>1</v>
          </cell>
          <cell r="I15">
            <v>4</v>
          </cell>
          <cell r="L15">
            <v>2</v>
          </cell>
          <cell r="N15">
            <v>5</v>
          </cell>
          <cell r="R15" t="str">
            <v>Edebiyat</v>
          </cell>
        </row>
        <row r="16">
          <cell r="C16">
            <v>190</v>
          </cell>
          <cell r="D16" t="str">
            <v>KEMAL ALTINTAŞ</v>
          </cell>
          <cell r="F16">
            <v>1</v>
          </cell>
          <cell r="N16">
            <v>3</v>
          </cell>
          <cell r="P16">
            <v>2</v>
          </cell>
          <cell r="R16" t="str">
            <v>Biyoloji</v>
          </cell>
        </row>
        <row r="17">
          <cell r="C17">
            <v>203</v>
          </cell>
          <cell r="D17" t="str">
            <v>MUSTAFA OĞUZHAN ERDOĞAN</v>
          </cell>
          <cell r="N17">
            <v>2</v>
          </cell>
          <cell r="P17">
            <v>1</v>
          </cell>
          <cell r="R17" t="str">
            <v>Tarih</v>
          </cell>
        </row>
        <row r="18">
          <cell r="C18">
            <v>240</v>
          </cell>
          <cell r="D18" t="str">
            <v>AHMET YAĞAN</v>
          </cell>
          <cell r="N18">
            <v>3</v>
          </cell>
          <cell r="P18">
            <v>1</v>
          </cell>
          <cell r="Q18">
            <v>2</v>
          </cell>
          <cell r="R18" t="str">
            <v>Tarih</v>
          </cell>
        </row>
        <row r="19">
          <cell r="C19">
            <v>244</v>
          </cell>
          <cell r="D19" t="str">
            <v>GÜLŞAH GÜNEŞ</v>
          </cell>
          <cell r="F19">
            <v>3</v>
          </cell>
          <cell r="I19">
            <v>5</v>
          </cell>
          <cell r="J19">
            <v>2</v>
          </cell>
          <cell r="L19">
            <v>1</v>
          </cell>
          <cell r="N19">
            <v>4</v>
          </cell>
          <cell r="R19" t="str">
            <v>Kimya</v>
          </cell>
        </row>
        <row r="20">
          <cell r="C20">
            <v>253</v>
          </cell>
          <cell r="D20" t="str">
            <v>MELTEM İLHAN</v>
          </cell>
          <cell r="F20">
            <v>4</v>
          </cell>
          <cell r="L20">
            <v>3</v>
          </cell>
          <cell r="N20">
            <v>2</v>
          </cell>
          <cell r="P20">
            <v>1</v>
          </cell>
          <cell r="R20" t="str">
            <v>Tarih</v>
          </cell>
        </row>
        <row r="21">
          <cell r="C21">
            <v>261</v>
          </cell>
          <cell r="D21" t="str">
            <v>BEHİNUR COŞKUN</v>
          </cell>
          <cell r="F21">
            <v>2</v>
          </cell>
          <cell r="J21">
            <v>1</v>
          </cell>
          <cell r="L21">
            <v>3</v>
          </cell>
          <cell r="N21">
            <v>4</v>
          </cell>
          <cell r="O21">
            <v>5</v>
          </cell>
          <cell r="R21" t="str">
            <v>Analitik Geo</v>
          </cell>
        </row>
        <row r="22">
          <cell r="C22">
            <v>264</v>
          </cell>
          <cell r="D22" t="str">
            <v>FURKAN ILGIN</v>
          </cell>
          <cell r="F22">
            <v>2</v>
          </cell>
          <cell r="L22">
            <v>4</v>
          </cell>
          <cell r="M22">
            <v>1</v>
          </cell>
          <cell r="N22">
            <v>5</v>
          </cell>
          <cell r="O22">
            <v>3</v>
          </cell>
          <cell r="R22" t="str">
            <v>İngilizce</v>
          </cell>
        </row>
        <row r="23">
          <cell r="C23">
            <v>265</v>
          </cell>
          <cell r="D23" t="str">
            <v>İREM TABARU</v>
          </cell>
          <cell r="F23">
            <v>1</v>
          </cell>
          <cell r="L23">
            <v>3</v>
          </cell>
          <cell r="N23">
            <v>4</v>
          </cell>
          <cell r="O23">
            <v>5</v>
          </cell>
          <cell r="P23">
            <v>2</v>
          </cell>
          <cell r="R23" t="str">
            <v>Tarih</v>
          </cell>
        </row>
        <row r="24">
          <cell r="C24">
            <v>280</v>
          </cell>
          <cell r="D24" t="str">
            <v>KEVSER DURSUN</v>
          </cell>
          <cell r="J24">
            <v>1</v>
          </cell>
          <cell r="K24">
            <v>4</v>
          </cell>
          <cell r="N24">
            <v>3</v>
          </cell>
          <cell r="O24">
            <v>2</v>
          </cell>
          <cell r="Q24">
            <v>5</v>
          </cell>
          <cell r="R24" t="str">
            <v>Fizik</v>
          </cell>
        </row>
        <row r="25">
          <cell r="C25">
            <v>285</v>
          </cell>
          <cell r="D25" t="str">
            <v>CİHAD EMRE KARAGÖZ</v>
          </cell>
          <cell r="N25">
            <v>3</v>
          </cell>
          <cell r="P25">
            <v>1</v>
          </cell>
          <cell r="Q25">
            <v>2</v>
          </cell>
          <cell r="R25" t="str">
            <v>Tarih</v>
          </cell>
        </row>
        <row r="26">
          <cell r="C26">
            <v>286</v>
          </cell>
          <cell r="D26" t="str">
            <v>SALİH ARIK</v>
          </cell>
          <cell r="F26">
            <v>1</v>
          </cell>
          <cell r="J26">
            <v>2</v>
          </cell>
          <cell r="L26">
            <v>3</v>
          </cell>
          <cell r="N26">
            <v>4</v>
          </cell>
          <cell r="R26" t="str">
            <v>Biyoloji</v>
          </cell>
        </row>
        <row r="27">
          <cell r="C27">
            <v>296</v>
          </cell>
          <cell r="D27" t="str">
            <v>FATİH DOĞAN</v>
          </cell>
          <cell r="F27">
            <v>1</v>
          </cell>
          <cell r="I27">
            <v>3</v>
          </cell>
          <cell r="J27">
            <v>2</v>
          </cell>
          <cell r="L27">
            <v>4</v>
          </cell>
          <cell r="N27">
            <v>5</v>
          </cell>
          <cell r="R27" t="str">
            <v>Biyoloji</v>
          </cell>
        </row>
        <row r="28">
          <cell r="C28">
            <v>302</v>
          </cell>
          <cell r="D28" t="str">
            <v>FURKAN KEÇECİ</v>
          </cell>
          <cell r="H28">
            <v>3</v>
          </cell>
          <cell r="J28">
            <v>1</v>
          </cell>
          <cell r="N28">
            <v>4</v>
          </cell>
          <cell r="P28">
            <v>2</v>
          </cell>
          <cell r="R28" t="str">
            <v>Analitik Geo</v>
          </cell>
        </row>
        <row r="29">
          <cell r="C29">
            <v>303</v>
          </cell>
          <cell r="D29" t="str">
            <v>BİLGEHAN UZUN</v>
          </cell>
          <cell r="E29">
            <v>2</v>
          </cell>
          <cell r="J29">
            <v>1</v>
          </cell>
          <cell r="L29">
            <v>3</v>
          </cell>
          <cell r="N29">
            <v>5</v>
          </cell>
          <cell r="P29">
            <v>4</v>
          </cell>
          <cell r="R29" t="str">
            <v>Analitik Geo</v>
          </cell>
        </row>
        <row r="30">
          <cell r="C30">
            <v>329</v>
          </cell>
          <cell r="D30" t="str">
            <v>ÖZGE KARAY</v>
          </cell>
          <cell r="E30">
            <v>2</v>
          </cell>
          <cell r="J30">
            <v>1</v>
          </cell>
          <cell r="L30">
            <v>3</v>
          </cell>
          <cell r="N30">
            <v>5</v>
          </cell>
          <cell r="P30">
            <v>4</v>
          </cell>
          <cell r="R30" t="str">
            <v>Analtik Geo</v>
          </cell>
        </row>
        <row r="31">
          <cell r="C31">
            <v>335</v>
          </cell>
          <cell r="D31" t="str">
            <v>EMİNE CEYHAN</v>
          </cell>
          <cell r="J31">
            <v>2</v>
          </cell>
          <cell r="M31">
            <v>1</v>
          </cell>
          <cell r="N31">
            <v>4</v>
          </cell>
          <cell r="O31">
            <v>3</v>
          </cell>
          <cell r="R31" t="str">
            <v>İngilizce</v>
          </cell>
        </row>
        <row r="32">
          <cell r="E32">
            <v>4</v>
          </cell>
          <cell r="F32">
            <v>4</v>
          </cell>
          <cell r="G32">
            <v>0</v>
          </cell>
          <cell r="H32">
            <v>2</v>
          </cell>
          <cell r="I32">
            <v>1</v>
          </cell>
          <cell r="J32">
            <v>4</v>
          </cell>
          <cell r="K32">
            <v>0</v>
          </cell>
          <cell r="L32">
            <v>4</v>
          </cell>
          <cell r="M32">
            <v>2</v>
          </cell>
          <cell r="N32">
            <v>1</v>
          </cell>
          <cell r="O32">
            <v>2</v>
          </cell>
          <cell r="P32">
            <v>4</v>
          </cell>
          <cell r="Q32">
            <v>1</v>
          </cell>
          <cell r="R32">
            <v>29</v>
          </cell>
        </row>
        <row r="33">
          <cell r="C33">
            <v>42</v>
          </cell>
          <cell r="D33" t="str">
            <v>DOĞANCAN TÜFEKCİOĞLU</v>
          </cell>
          <cell r="R33" t="str">
            <v>Analitik Geo</v>
          </cell>
        </row>
        <row r="34">
          <cell r="C34">
            <v>95</v>
          </cell>
          <cell r="D34" t="str">
            <v>MUHAMMED MUSTAFA AĞAÇ</v>
          </cell>
          <cell r="R34" t="str">
            <v>Edebiyat</v>
          </cell>
        </row>
        <row r="35">
          <cell r="C35">
            <v>110</v>
          </cell>
          <cell r="D35" t="str">
            <v>HASAN CAN GÖK</v>
          </cell>
          <cell r="R35" t="str">
            <v>Fizik</v>
          </cell>
        </row>
        <row r="36">
          <cell r="C36">
            <v>119</v>
          </cell>
          <cell r="D36" t="str">
            <v>ABDULLAH DOĞAN</v>
          </cell>
          <cell r="R36" t="str">
            <v>Analitik Geo</v>
          </cell>
        </row>
        <row r="37">
          <cell r="C37">
            <v>131</v>
          </cell>
          <cell r="D37" t="str">
            <v>NAZMİYE ŞEYDA BELAMİR HEYBET</v>
          </cell>
          <cell r="R37" t="str">
            <v>Dil ve Anl</v>
          </cell>
        </row>
        <row r="38">
          <cell r="C38">
            <v>132</v>
          </cell>
          <cell r="D38" t="str">
            <v>ŞERİFENUR TOKLUOĞLU</v>
          </cell>
          <cell r="R38" t="str">
            <v>Edebiyat</v>
          </cell>
        </row>
        <row r="39">
          <cell r="C39">
            <v>134</v>
          </cell>
          <cell r="D39" t="str">
            <v>SELEN SUNGUROĞLU</v>
          </cell>
          <cell r="R39" t="str">
            <v>Tarih</v>
          </cell>
        </row>
        <row r="40">
          <cell r="C40">
            <v>143</v>
          </cell>
          <cell r="D40" t="str">
            <v>HATİCE ÖZTOPRAK</v>
          </cell>
          <cell r="R40" t="str">
            <v>Biyoloji</v>
          </cell>
        </row>
        <row r="41">
          <cell r="C41">
            <v>152</v>
          </cell>
          <cell r="D41" t="str">
            <v>REMZİYE İLGÜZ</v>
          </cell>
          <cell r="R41" t="str">
            <v>Analitik Geo</v>
          </cell>
        </row>
        <row r="42">
          <cell r="C42">
            <v>153</v>
          </cell>
          <cell r="D42" t="str">
            <v>SEMA DURAN</v>
          </cell>
          <cell r="R42" t="str">
            <v>Matematik</v>
          </cell>
        </row>
        <row r="43">
          <cell r="C43">
            <v>164</v>
          </cell>
          <cell r="D43" t="str">
            <v>İSMAİL KOÇ</v>
          </cell>
          <cell r="R43" t="str">
            <v>Edebiyat</v>
          </cell>
        </row>
        <row r="44">
          <cell r="C44">
            <v>175</v>
          </cell>
          <cell r="D44" t="str">
            <v>HAZAN ELİF ATİLLA</v>
          </cell>
          <cell r="R44" t="str">
            <v>Dil ve Anl</v>
          </cell>
        </row>
        <row r="45">
          <cell r="C45">
            <v>183</v>
          </cell>
          <cell r="D45" t="str">
            <v>EMRE BEŞKAZAK</v>
          </cell>
          <cell r="R45" t="str">
            <v>Kimya</v>
          </cell>
        </row>
        <row r="46">
          <cell r="C46">
            <v>241</v>
          </cell>
          <cell r="D46" t="str">
            <v>SİNAN BOZDAĞ</v>
          </cell>
          <cell r="R46" t="str">
            <v>Fizik</v>
          </cell>
        </row>
        <row r="47">
          <cell r="C47">
            <v>249</v>
          </cell>
          <cell r="D47" t="str">
            <v>MEHMET KORKMAZ</v>
          </cell>
          <cell r="R47" t="str">
            <v>Matematik</v>
          </cell>
        </row>
        <row r="48">
          <cell r="C48">
            <v>257</v>
          </cell>
          <cell r="D48" t="str">
            <v>SİBEL BOYLUĞ</v>
          </cell>
          <cell r="R48" t="str">
            <v>Tarih</v>
          </cell>
        </row>
        <row r="49">
          <cell r="C49">
            <v>262</v>
          </cell>
          <cell r="D49" t="str">
            <v>RAMAZAN SARIARSLAN</v>
          </cell>
          <cell r="R49" t="str">
            <v>Biyoloji</v>
          </cell>
        </row>
        <row r="50">
          <cell r="C50">
            <v>272</v>
          </cell>
          <cell r="D50" t="str">
            <v>HÜSEYİN CİHAN</v>
          </cell>
          <cell r="R50" t="str">
            <v>Biyoloji</v>
          </cell>
        </row>
        <row r="51">
          <cell r="C51">
            <v>275</v>
          </cell>
          <cell r="D51" t="str">
            <v>PELİN ŞENER</v>
          </cell>
          <cell r="R51" t="str">
            <v>Tarih</v>
          </cell>
        </row>
        <row r="52">
          <cell r="C52">
            <v>281</v>
          </cell>
          <cell r="D52" t="str">
            <v>MERVE HASÖZHAN</v>
          </cell>
          <cell r="R52" t="str">
            <v>Analitik Geo</v>
          </cell>
        </row>
        <row r="53">
          <cell r="C53">
            <v>291</v>
          </cell>
          <cell r="D53" t="str">
            <v>İHSAN ÖZLÜ</v>
          </cell>
          <cell r="R53" t="str">
            <v>Beden</v>
          </cell>
        </row>
        <row r="54">
          <cell r="C54">
            <v>297</v>
          </cell>
          <cell r="D54" t="str">
            <v>NİLAY ÖÇALAN</v>
          </cell>
          <cell r="R54" t="str">
            <v>Fizik</v>
          </cell>
        </row>
        <row r="55">
          <cell r="C55">
            <v>298</v>
          </cell>
          <cell r="D55" t="str">
            <v>SELİN ALÇAY</v>
          </cell>
          <cell r="R55" t="str">
            <v>Fizik</v>
          </cell>
        </row>
        <row r="56">
          <cell r="C56">
            <v>300</v>
          </cell>
          <cell r="D56" t="str">
            <v>EZGİ ACAR</v>
          </cell>
          <cell r="R56" t="str">
            <v>Kimya</v>
          </cell>
        </row>
        <row r="57">
          <cell r="C57">
            <v>307</v>
          </cell>
          <cell r="D57" t="str">
            <v>BEYZA KİPER</v>
          </cell>
          <cell r="R57" t="str">
            <v>Geometri</v>
          </cell>
        </row>
        <row r="58">
          <cell r="C58">
            <v>334</v>
          </cell>
          <cell r="D58" t="str">
            <v>OKAN TEMİZYÜREK</v>
          </cell>
          <cell r="R58" t="str">
            <v>Biyoloji</v>
          </cell>
        </row>
        <row r="59">
          <cell r="C59">
            <v>349</v>
          </cell>
          <cell r="D59" t="str">
            <v>UMUT CAN AKTAR</v>
          </cell>
          <cell r="R59" t="str">
            <v>Matematik</v>
          </cell>
        </row>
        <row r="60">
          <cell r="C60">
            <v>363</v>
          </cell>
          <cell r="D60" t="str">
            <v>MUHAMMED EHAD KURT</v>
          </cell>
          <cell r="R60" t="str">
            <v>Matematik</v>
          </cell>
        </row>
        <row r="61">
          <cell r="C61">
            <v>604</v>
          </cell>
          <cell r="D61" t="str">
            <v>ALPEREN KONAK</v>
          </cell>
          <cell r="R61" t="str">
            <v>Fizik</v>
          </cell>
        </row>
        <row r="63">
          <cell r="C63">
            <v>5</v>
          </cell>
          <cell r="D63" t="str">
            <v>KÜBRA AKKURT</v>
          </cell>
          <cell r="R63" t="str">
            <v>Kimya</v>
          </cell>
        </row>
        <row r="64">
          <cell r="C64">
            <v>8</v>
          </cell>
          <cell r="D64" t="str">
            <v>MELİKE DOĞAN</v>
          </cell>
          <cell r="R64" t="str">
            <v>Kimya</v>
          </cell>
        </row>
        <row r="65">
          <cell r="C65">
            <v>70</v>
          </cell>
          <cell r="D65" t="str">
            <v>HÜSEYİN HAKSEVER</v>
          </cell>
          <cell r="R65" t="str">
            <v>Biyoloji</v>
          </cell>
        </row>
        <row r="66">
          <cell r="C66">
            <v>87</v>
          </cell>
          <cell r="D66" t="str">
            <v>ESMA DOĞAN</v>
          </cell>
          <cell r="R66" t="str">
            <v>Kimya</v>
          </cell>
        </row>
        <row r="67">
          <cell r="C67">
            <v>89</v>
          </cell>
          <cell r="D67" t="str">
            <v>MERVE BURUL</v>
          </cell>
          <cell r="R67" t="str">
            <v>Kimya</v>
          </cell>
        </row>
        <row r="68">
          <cell r="C68">
            <v>94</v>
          </cell>
          <cell r="D68" t="str">
            <v>TALHA ZÜBEYİR YÜCEL</v>
          </cell>
          <cell r="R68" t="str">
            <v>Matematik</v>
          </cell>
        </row>
        <row r="69">
          <cell r="C69">
            <v>103</v>
          </cell>
          <cell r="D69" t="str">
            <v>AKIN ÖZER</v>
          </cell>
          <cell r="R69" t="str">
            <v>Fizik</v>
          </cell>
        </row>
        <row r="70">
          <cell r="C70">
            <v>106</v>
          </cell>
          <cell r="D70" t="str">
            <v>ÖZDEN KAYISI</v>
          </cell>
          <cell r="R70" t="str">
            <v>Din Kül.</v>
          </cell>
        </row>
        <row r="71">
          <cell r="C71">
            <v>107</v>
          </cell>
          <cell r="D71" t="str">
            <v>TUĞÇE NUR ŞAKAR</v>
          </cell>
          <cell r="R71" t="str">
            <v>Tarih</v>
          </cell>
        </row>
        <row r="72">
          <cell r="C72">
            <v>128</v>
          </cell>
          <cell r="D72" t="str">
            <v>MÜCAHİT YILMAZ</v>
          </cell>
          <cell r="R72" t="str">
            <v>Analtik Geo</v>
          </cell>
        </row>
        <row r="73">
          <cell r="C73">
            <v>129</v>
          </cell>
          <cell r="D73" t="str">
            <v>AYŞE EDA AYTAR</v>
          </cell>
          <cell r="R73" t="str">
            <v>Matematik</v>
          </cell>
        </row>
        <row r="74">
          <cell r="C74">
            <v>145</v>
          </cell>
          <cell r="D74" t="str">
            <v>MELEK ATICI</v>
          </cell>
          <cell r="R74" t="str">
            <v>Analitik Geo</v>
          </cell>
        </row>
        <row r="75">
          <cell r="C75">
            <v>151</v>
          </cell>
          <cell r="D75" t="str">
            <v>GİZEM DOĞAN</v>
          </cell>
          <cell r="R75" t="str">
            <v>Kimya</v>
          </cell>
        </row>
        <row r="76">
          <cell r="C76">
            <v>156</v>
          </cell>
          <cell r="D76" t="str">
            <v>MEHMET CÜNEYT ÖZBALCI</v>
          </cell>
          <cell r="R76" t="str">
            <v>Biyoloji</v>
          </cell>
        </row>
        <row r="77">
          <cell r="C77">
            <v>166</v>
          </cell>
          <cell r="D77" t="str">
            <v>MUHARREM EVEREKLIOĞLU</v>
          </cell>
          <cell r="R77" t="str">
            <v>Fizik</v>
          </cell>
        </row>
        <row r="78">
          <cell r="C78">
            <v>167</v>
          </cell>
          <cell r="D78" t="str">
            <v>ASUMAN ÇARKIT</v>
          </cell>
          <cell r="R78" t="str">
            <v>Analitik Geo</v>
          </cell>
        </row>
        <row r="79">
          <cell r="C79">
            <v>172</v>
          </cell>
          <cell r="D79" t="str">
            <v>ŞEYMA SÖYLER</v>
          </cell>
          <cell r="R79" t="str">
            <v>Tarih</v>
          </cell>
        </row>
        <row r="80">
          <cell r="C80">
            <v>176</v>
          </cell>
          <cell r="D80" t="str">
            <v>SEMİHA EKRİKAYA</v>
          </cell>
          <cell r="R80" t="str">
            <v>Tarih</v>
          </cell>
        </row>
        <row r="81">
          <cell r="C81">
            <v>179</v>
          </cell>
          <cell r="D81" t="str">
            <v>MUSTAFA ASLAN</v>
          </cell>
          <cell r="R81" t="str">
            <v>Analitik Geo</v>
          </cell>
        </row>
        <row r="82">
          <cell r="C82">
            <v>208</v>
          </cell>
          <cell r="D82" t="str">
            <v>MUHAMMED RAŞİT EREN</v>
          </cell>
          <cell r="R82" t="str">
            <v>Fizik</v>
          </cell>
        </row>
        <row r="83">
          <cell r="C83">
            <v>268</v>
          </cell>
          <cell r="D83" t="str">
            <v>EBUBEKİR CEYHAN</v>
          </cell>
          <cell r="R83" t="str">
            <v>Matematik</v>
          </cell>
        </row>
        <row r="84">
          <cell r="C84">
            <v>274</v>
          </cell>
          <cell r="D84" t="str">
            <v>MEHMET EMRE MUCUK</v>
          </cell>
          <cell r="R84" t="str">
            <v>Fizik</v>
          </cell>
        </row>
        <row r="85">
          <cell r="C85">
            <v>284</v>
          </cell>
          <cell r="D85" t="str">
            <v>GÖKHAN BAŞ</v>
          </cell>
          <cell r="R85" t="str">
            <v>Analitik Geo</v>
          </cell>
        </row>
        <row r="86">
          <cell r="C86">
            <v>288</v>
          </cell>
          <cell r="D86" t="str">
            <v>NİHAL TAMARA YAĞAN</v>
          </cell>
          <cell r="R86" t="str">
            <v>Analitik Geo</v>
          </cell>
        </row>
        <row r="87">
          <cell r="C87">
            <v>301</v>
          </cell>
          <cell r="D87" t="str">
            <v>TUBA MUTLU</v>
          </cell>
          <cell r="R87" t="str">
            <v>Analitik Geo</v>
          </cell>
        </row>
        <row r="88">
          <cell r="C88">
            <v>304</v>
          </cell>
          <cell r="D88" t="str">
            <v>EDA DEMİR</v>
          </cell>
          <cell r="R88" t="str">
            <v>Tarih</v>
          </cell>
        </row>
        <row r="89">
          <cell r="C89">
            <v>308</v>
          </cell>
          <cell r="D89" t="str">
            <v>TUĞRUL URFALI</v>
          </cell>
          <cell r="R89" t="str">
            <v>Fizik</v>
          </cell>
        </row>
        <row r="90">
          <cell r="C90">
            <v>313</v>
          </cell>
          <cell r="D90" t="str">
            <v>BARAN UĞUR ALGÜL</v>
          </cell>
          <cell r="R90" t="str">
            <v>Fizik</v>
          </cell>
        </row>
        <row r="91">
          <cell r="C91">
            <v>330</v>
          </cell>
          <cell r="D91" t="str">
            <v>VEYSEL ALP HIZLISOY</v>
          </cell>
          <cell r="R91" t="str">
            <v>Fizik</v>
          </cell>
        </row>
        <row r="92">
          <cell r="C92">
            <v>342</v>
          </cell>
          <cell r="D92" t="str">
            <v>HUDAYFE YURT</v>
          </cell>
          <cell r="R92" t="str">
            <v>Biyoloji</v>
          </cell>
        </row>
        <row r="94">
          <cell r="C94">
            <v>2</v>
          </cell>
          <cell r="D94" t="str">
            <v>İBRAHİM BATUHAN ÖZTÜRK</v>
          </cell>
          <cell r="R94" t="str">
            <v>Kimya</v>
          </cell>
        </row>
        <row r="95">
          <cell r="C95">
            <v>4</v>
          </cell>
          <cell r="D95" t="str">
            <v>ALPEREN ÖZER</v>
          </cell>
          <cell r="R95" t="str">
            <v>Analitik Geo</v>
          </cell>
        </row>
        <row r="96">
          <cell r="C96">
            <v>9</v>
          </cell>
          <cell r="D96" t="str">
            <v>SAİT AZMİ GÖNÜL</v>
          </cell>
          <cell r="R96" t="str">
            <v>Matematik</v>
          </cell>
        </row>
        <row r="97">
          <cell r="C97">
            <v>56</v>
          </cell>
          <cell r="D97" t="str">
            <v>AYŞE ADİLE KOCADAĞ</v>
          </cell>
          <cell r="R97" t="str">
            <v>Din Kül.</v>
          </cell>
        </row>
        <row r="98">
          <cell r="C98">
            <v>91</v>
          </cell>
          <cell r="D98" t="str">
            <v>KÜBRA KURT</v>
          </cell>
          <cell r="R98" t="str">
            <v>Kimya</v>
          </cell>
        </row>
        <row r="99">
          <cell r="C99">
            <v>98</v>
          </cell>
          <cell r="D99" t="str">
            <v>FATMA YİĞİT</v>
          </cell>
          <cell r="R99" t="str">
            <v>Kimya</v>
          </cell>
        </row>
        <row r="100">
          <cell r="C100">
            <v>102</v>
          </cell>
          <cell r="D100" t="str">
            <v>ÇAĞLA İLBAY</v>
          </cell>
          <cell r="R100" t="str">
            <v>Kimya</v>
          </cell>
        </row>
        <row r="101">
          <cell r="C101">
            <v>108</v>
          </cell>
          <cell r="D101" t="str">
            <v>OSMAN YILDIRIM</v>
          </cell>
          <cell r="R101" t="str">
            <v>Kimya</v>
          </cell>
        </row>
        <row r="102">
          <cell r="C102">
            <v>117</v>
          </cell>
          <cell r="D102" t="str">
            <v>LATİF KARAHAN</v>
          </cell>
          <cell r="R102" t="str">
            <v>Kimya</v>
          </cell>
        </row>
        <row r="103">
          <cell r="C103">
            <v>118</v>
          </cell>
          <cell r="D103" t="str">
            <v>HASAN CAN BOZUKLU</v>
          </cell>
          <cell r="R103" t="str">
            <v>Kimya</v>
          </cell>
        </row>
        <row r="104">
          <cell r="C104">
            <v>138</v>
          </cell>
          <cell r="D104" t="str">
            <v>MERVE AKDENİZ</v>
          </cell>
          <cell r="R104" t="str">
            <v>Kimya</v>
          </cell>
        </row>
        <row r="105">
          <cell r="C105">
            <v>140</v>
          </cell>
          <cell r="D105" t="str">
            <v>FUNDA KUTAY</v>
          </cell>
          <cell r="R105" t="str">
            <v>Matematik</v>
          </cell>
        </row>
        <row r="106">
          <cell r="C106">
            <v>169</v>
          </cell>
          <cell r="D106" t="str">
            <v>DİLARA TOLAN</v>
          </cell>
          <cell r="R106" t="str">
            <v>Biyoloji</v>
          </cell>
        </row>
        <row r="107">
          <cell r="C107">
            <v>173</v>
          </cell>
          <cell r="D107" t="str">
            <v>ELİF ALICI</v>
          </cell>
          <cell r="R107" t="str">
            <v>Din Kül.</v>
          </cell>
        </row>
        <row r="108">
          <cell r="C108">
            <v>213</v>
          </cell>
          <cell r="D108" t="str">
            <v>DURAN YILDIRIM</v>
          </cell>
          <cell r="R108" t="str">
            <v>Analitik Geo</v>
          </cell>
        </row>
        <row r="109">
          <cell r="C109">
            <v>247</v>
          </cell>
          <cell r="D109" t="str">
            <v>MEHMET YASİN DEMİR</v>
          </cell>
          <cell r="R109" t="str">
            <v>Analitik Geo</v>
          </cell>
        </row>
        <row r="110">
          <cell r="C110">
            <v>267</v>
          </cell>
          <cell r="D110" t="str">
            <v>ALPEREN AKYILDIZ</v>
          </cell>
          <cell r="R110" t="str">
            <v>Analitik Geo</v>
          </cell>
        </row>
        <row r="111">
          <cell r="C111">
            <v>270</v>
          </cell>
          <cell r="D111" t="str">
            <v>YAŞAR KALIP</v>
          </cell>
          <cell r="R111" t="str">
            <v>Biyoloji</v>
          </cell>
        </row>
        <row r="112">
          <cell r="C112">
            <v>276</v>
          </cell>
          <cell r="D112" t="str">
            <v>DERYA ERSÖNMEZ</v>
          </cell>
          <cell r="R112" t="str">
            <v>Matematik</v>
          </cell>
        </row>
        <row r="113">
          <cell r="C113">
            <v>277</v>
          </cell>
          <cell r="D113" t="str">
            <v>FATMA BETÜL DİNÇASLAN</v>
          </cell>
          <cell r="R113" t="str">
            <v>Biyoloji</v>
          </cell>
        </row>
        <row r="114">
          <cell r="C114">
            <v>283</v>
          </cell>
          <cell r="D114" t="str">
            <v>FATİH SOYTÜRK</v>
          </cell>
          <cell r="R114" t="str">
            <v>Kimya</v>
          </cell>
        </row>
        <row r="115">
          <cell r="C115">
            <v>287</v>
          </cell>
          <cell r="D115" t="str">
            <v>YASİN DURAL</v>
          </cell>
          <cell r="R115" t="str">
            <v>Biyoloji</v>
          </cell>
        </row>
        <row r="116">
          <cell r="C116">
            <v>292</v>
          </cell>
          <cell r="D116" t="str">
            <v>AHMET EMRE EKER</v>
          </cell>
          <cell r="R116" t="str">
            <v>Biyoloji</v>
          </cell>
        </row>
        <row r="117">
          <cell r="C117">
            <v>306</v>
          </cell>
          <cell r="D117" t="str">
            <v>SULTAN GÖKDUMAN</v>
          </cell>
          <cell r="R117" t="str">
            <v>Biyoloji</v>
          </cell>
        </row>
        <row r="118">
          <cell r="C118">
            <v>309</v>
          </cell>
          <cell r="D118" t="str">
            <v>ÖZGÜR OZAN ÇETİNKAYA</v>
          </cell>
          <cell r="R118" t="str">
            <v>Biyoloji</v>
          </cell>
        </row>
        <row r="119">
          <cell r="C119">
            <v>314</v>
          </cell>
          <cell r="D119" t="str">
            <v>OSMAN MERT BEHRET</v>
          </cell>
          <cell r="R119" t="str">
            <v>Biyoloji</v>
          </cell>
        </row>
        <row r="120">
          <cell r="C120">
            <v>315</v>
          </cell>
          <cell r="D120" t="str">
            <v>SOLMAZ ALKAN</v>
          </cell>
          <cell r="R120" t="str">
            <v>Matematik</v>
          </cell>
        </row>
        <row r="121">
          <cell r="C121">
            <v>328</v>
          </cell>
          <cell r="D121" t="str">
            <v>İBRAHİM AKAY</v>
          </cell>
          <cell r="R121" t="str">
            <v>Matematik</v>
          </cell>
        </row>
        <row r="122">
          <cell r="C122">
            <v>336</v>
          </cell>
          <cell r="D122" t="str">
            <v>SAMET ABDULLAH BODUR</v>
          </cell>
          <cell r="R122" t="str">
            <v>Biyoloji</v>
          </cell>
        </row>
        <row r="123">
          <cell r="C123">
            <v>443</v>
          </cell>
          <cell r="D123" t="str">
            <v>AYŞE AYGÜN</v>
          </cell>
          <cell r="R123" t="str">
            <v>Analitik Geo</v>
          </cell>
        </row>
      </sheetData>
      <sheetData sheetId="6">
        <row r="3">
          <cell r="C3">
            <v>15</v>
          </cell>
          <cell r="D3" t="str">
            <v>Ahmet Furkan TANÇ</v>
          </cell>
          <cell r="Q3" t="str">
            <v>Matematik</v>
          </cell>
        </row>
        <row r="4">
          <cell r="C4">
            <v>92</v>
          </cell>
          <cell r="D4" t="str">
            <v>GÜLSÜM MERVE EĞERCİ</v>
          </cell>
          <cell r="Q4" t="str">
            <v>Edebiyat</v>
          </cell>
        </row>
        <row r="5">
          <cell r="C5">
            <v>111</v>
          </cell>
          <cell r="D5" t="str">
            <v>UMUT SÜLEYMAN DEMİR</v>
          </cell>
          <cell r="Q5" t="str">
            <v>Matematik</v>
          </cell>
        </row>
        <row r="6">
          <cell r="C6">
            <v>115</v>
          </cell>
          <cell r="D6" t="str">
            <v>İLKNUR ÜNLÜLEBLEBİCİ</v>
          </cell>
          <cell r="Q6" t="str">
            <v>Edebiyat</v>
          </cell>
        </row>
        <row r="7">
          <cell r="C7">
            <v>126</v>
          </cell>
          <cell r="D7" t="str">
            <v>AHMET HANER</v>
          </cell>
          <cell r="Q7" t="str">
            <v>İngilizce</v>
          </cell>
        </row>
        <row r="8">
          <cell r="C8">
            <v>155</v>
          </cell>
          <cell r="D8" t="str">
            <v>MEHMET EMRE YİĞİT</v>
          </cell>
          <cell r="Q8" t="str">
            <v>Fizik</v>
          </cell>
        </row>
        <row r="9">
          <cell r="C9">
            <v>174</v>
          </cell>
          <cell r="D9" t="str">
            <v>HATİCE GÜNTAY</v>
          </cell>
          <cell r="Q9" t="str">
            <v>Analitik Geo</v>
          </cell>
        </row>
        <row r="10">
          <cell r="C10">
            <v>204</v>
          </cell>
          <cell r="D10" t="str">
            <v>ULVİYE ÖZŞAHİN</v>
          </cell>
          <cell r="Q10" t="str">
            <v>Edebiyat</v>
          </cell>
        </row>
        <row r="11">
          <cell r="C11">
            <v>209</v>
          </cell>
          <cell r="D11" t="str">
            <v>NUH NACİ ABAKAY</v>
          </cell>
          <cell r="Q11" t="str">
            <v>Edebiyat</v>
          </cell>
        </row>
        <row r="12">
          <cell r="C12">
            <v>250</v>
          </cell>
          <cell r="D12" t="str">
            <v>NİLAY ŞENYÜZ</v>
          </cell>
          <cell r="Q12" t="str">
            <v>Kimya</v>
          </cell>
        </row>
        <row r="13">
          <cell r="C13">
            <v>258</v>
          </cell>
          <cell r="D13" t="str">
            <v>EMEL ALTIOK</v>
          </cell>
          <cell r="Q13" t="str">
            <v>Analitik Geo</v>
          </cell>
        </row>
        <row r="14">
          <cell r="C14">
            <v>259</v>
          </cell>
          <cell r="D14" t="str">
            <v>MUAMMER ALTUN</v>
          </cell>
          <cell r="Q14" t="str">
            <v>Edebiyat</v>
          </cell>
        </row>
        <row r="15">
          <cell r="C15">
            <v>269</v>
          </cell>
          <cell r="D15" t="str">
            <v>HAMZA KEFKİR</v>
          </cell>
          <cell r="Q15" t="str">
            <v>Din Kül.</v>
          </cell>
        </row>
        <row r="16">
          <cell r="C16">
            <v>271</v>
          </cell>
          <cell r="D16" t="str">
            <v>MERVE GÖKKURT</v>
          </cell>
          <cell r="Q16" t="str">
            <v>Analitik Geo</v>
          </cell>
        </row>
        <row r="17">
          <cell r="C17">
            <v>289</v>
          </cell>
          <cell r="D17" t="str">
            <v>AHMET BURAK DERE</v>
          </cell>
          <cell r="Q17" t="str">
            <v>Analitik Geo</v>
          </cell>
        </row>
        <row r="18">
          <cell r="C18">
            <v>293</v>
          </cell>
          <cell r="D18" t="str">
            <v>SÜMEYYE KUŞ</v>
          </cell>
          <cell r="Q18" t="str">
            <v>Edebiyat</v>
          </cell>
        </row>
        <row r="19">
          <cell r="C19">
            <v>310</v>
          </cell>
          <cell r="D19" t="str">
            <v>MALİK AVCI</v>
          </cell>
          <cell r="Q19" t="str">
            <v>Din Kül.</v>
          </cell>
        </row>
        <row r="20">
          <cell r="C20">
            <v>311</v>
          </cell>
          <cell r="D20" t="str">
            <v>ANIL AKYOL</v>
          </cell>
          <cell r="Q20" t="str">
            <v>Analitik Geo</v>
          </cell>
        </row>
        <row r="21">
          <cell r="C21">
            <v>312</v>
          </cell>
          <cell r="D21" t="str">
            <v>ZEKİ OĞULCAN ŞENGÜL</v>
          </cell>
          <cell r="Q21" t="str">
            <v>Edebiyat</v>
          </cell>
        </row>
        <row r="22">
          <cell r="C22">
            <v>321</v>
          </cell>
          <cell r="D22" t="str">
            <v>SETENAY BAŞOK</v>
          </cell>
          <cell r="Q22" t="str">
            <v>Kimya</v>
          </cell>
        </row>
        <row r="23">
          <cell r="C23">
            <v>325</v>
          </cell>
          <cell r="D23" t="str">
            <v>ONUR SEKRETER</v>
          </cell>
          <cell r="Q23" t="str">
            <v>Analitik Geo</v>
          </cell>
        </row>
        <row r="24">
          <cell r="C24">
            <v>471</v>
          </cell>
          <cell r="D24" t="str">
            <v>İSMAİL TÜRKMEN</v>
          </cell>
          <cell r="Q24" t="str">
            <v>Matematik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gradFill flip="none" rotWithShape="1">
          <a:gsLst>
            <a:gs pos="0">
              <a:schemeClr val="accent4">
                <a:lumMod val="20000"/>
                <a:lumOff val="80000"/>
              </a:schemeClr>
            </a:gs>
            <a:gs pos="47000">
              <a:schemeClr val="accent4">
                <a:lumMod val="92000"/>
                <a:lumOff val="8000"/>
              </a:schemeClr>
            </a:gs>
            <a:gs pos="100000">
              <a:schemeClr val="accent4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rtlCol="0" anchor="ctr" anchorCtr="1" upright="1"/>
      <a:lstStyle>
        <a:defPPr algn="ctr">
          <a:defRPr sz="105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osyalbilgilerdunyasi.com/acik-uclu-yazili-sinavlar-icin-sinav-analiz-programi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H26"/>
  <sheetViews>
    <sheetView tabSelected="1" zoomScale="91" zoomScaleNormal="91" workbookViewId="0"/>
  </sheetViews>
  <sheetFormatPr defaultRowHeight="12.75" x14ac:dyDescent="0.2"/>
  <cols>
    <col min="1" max="1" width="3.5703125" style="78" customWidth="1"/>
    <col min="2" max="2" width="2.85546875" style="78" customWidth="1"/>
    <col min="3" max="3" width="10.5703125" style="78" customWidth="1"/>
    <col min="4" max="4" width="2.28515625" style="78" customWidth="1"/>
    <col min="5" max="20" width="4.28515625" style="78" customWidth="1"/>
    <col min="21" max="21" width="3.140625" style="78" customWidth="1"/>
    <col min="22" max="22" width="4.28515625" style="78" customWidth="1"/>
    <col min="23" max="23" width="2.5703125" style="78" customWidth="1"/>
    <col min="24" max="30" width="9.140625" style="78"/>
    <col min="31" max="31" width="4" style="78" customWidth="1"/>
    <col min="32" max="16384" width="9.140625" style="78"/>
  </cols>
  <sheetData>
    <row r="1" spans="1:34" ht="60.75" customHeight="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</row>
    <row r="2" spans="1:34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</row>
    <row r="3" spans="1:34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</row>
    <row r="4" spans="1:34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</row>
    <row r="5" spans="1:34" ht="16.5" customHeigh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</row>
    <row r="6" spans="1:34" ht="12.75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</row>
    <row r="7" spans="1:34" ht="12.75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</row>
    <row r="8" spans="1:34" ht="12.75" customHeight="1" x14ac:dyDescent="0.2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83"/>
      <c r="AB8" s="53"/>
      <c r="AC8" s="53"/>
      <c r="AD8" s="53"/>
      <c r="AE8" s="53"/>
      <c r="AF8" s="53"/>
      <c r="AG8" s="53"/>
      <c r="AH8" s="53"/>
    </row>
    <row r="9" spans="1:34" x14ac:dyDescent="0.2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</row>
    <row r="10" spans="1:34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</row>
    <row r="11" spans="1:34" x14ac:dyDescent="0.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</row>
    <row r="12" spans="1:34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</row>
    <row r="13" spans="1:34" x14ac:dyDescent="0.2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</row>
    <row r="14" spans="1:34" x14ac:dyDescent="0.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</row>
    <row r="15" spans="1:34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</row>
    <row r="16" spans="1:34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</row>
    <row r="17" spans="1:34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</row>
    <row r="18" spans="1:34" ht="14.25" customHeight="1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</row>
    <row r="19" spans="1:34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</row>
    <row r="20" spans="1:34" ht="18" x14ac:dyDescent="0.2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81"/>
      <c r="AC20" s="81"/>
      <c r="AD20" s="81"/>
      <c r="AE20" s="82"/>
      <c r="AF20" s="53"/>
      <c r="AG20" s="53"/>
      <c r="AH20" s="53"/>
    </row>
    <row r="21" spans="1:34" ht="18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81"/>
      <c r="AC21" s="81"/>
      <c r="AD21" s="81"/>
      <c r="AE21" s="82"/>
      <c r="AF21" s="53"/>
      <c r="AG21" s="53"/>
      <c r="AH21" s="53"/>
    </row>
    <row r="22" spans="1:34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</row>
    <row r="23" spans="1:34" x14ac:dyDescent="0.2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</row>
    <row r="24" spans="1:34" x14ac:dyDescent="0.2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</row>
    <row r="25" spans="1:34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</row>
    <row r="26" spans="1:34" x14ac:dyDescent="0.2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</row>
  </sheetData>
  <sheetProtection algorithmName="SHA-512" hashValue="46kbQvIrm5VHqoeV3l/T1NsluUdNVOokfPYGTLnurTQLg6EDPoY2axLrCwSw589i3pv9RdjOPS+8s/wxwTXFlg==" saltValue="XWHVGtRHoRuD6BdyjC/9ew==" spinCount="100000" sheet="1" objects="1" scenarios="1"/>
  <pageMargins left="0.78740157480314965" right="0.78740157480314965" top="0.78740157480314965" bottom="0.78740157480314965" header="0.59055118110236227" footer="0.59055118110236227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V54"/>
  <sheetViews>
    <sheetView topLeftCell="D1" workbookViewId="0">
      <selection activeCell="W2" sqref="W2"/>
    </sheetView>
  </sheetViews>
  <sheetFormatPr defaultRowHeight="12.75" x14ac:dyDescent="0.2"/>
  <cols>
    <col min="1" max="2" width="9.140625" style="102"/>
    <col min="3" max="3" width="6.28515625" style="102" customWidth="1"/>
    <col min="4" max="4" width="35.85546875" style="102" customWidth="1"/>
    <col min="5" max="5" width="46" style="102" bestFit="1" customWidth="1"/>
    <col min="6" max="6" width="9.140625" style="102"/>
    <col min="7" max="7" width="22" style="102" customWidth="1"/>
    <col min="8" max="8" width="0.85546875" style="102" hidden="1" customWidth="1"/>
    <col min="9" max="9" width="1.28515625" style="102" hidden="1" customWidth="1"/>
    <col min="10" max="10" width="0.85546875" style="102" hidden="1" customWidth="1"/>
    <col min="11" max="11" width="0.7109375" style="102" hidden="1" customWidth="1"/>
    <col min="12" max="14" width="9.140625" style="102" hidden="1" customWidth="1"/>
    <col min="15" max="15" width="0.42578125" style="102" hidden="1" customWidth="1"/>
    <col min="16" max="16" width="1.140625" style="102" hidden="1" customWidth="1"/>
    <col min="17" max="17" width="9.28515625" style="102" customWidth="1"/>
    <col min="18" max="22" width="9.140625" style="196"/>
    <col min="23" max="16384" width="9.140625" style="102"/>
  </cols>
  <sheetData>
    <row r="1" spans="1:22" s="103" customFormat="1" x14ac:dyDescent="0.2">
      <c r="A1" s="281"/>
      <c r="B1" s="281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195"/>
      <c r="S1" s="195"/>
      <c r="T1" s="195"/>
      <c r="U1" s="195"/>
      <c r="V1" s="195"/>
    </row>
    <row r="2" spans="1:22" s="103" customFormat="1" ht="35.25" customHeight="1" thickBot="1" x14ac:dyDescent="0.25">
      <c r="A2" s="281"/>
      <c r="B2" s="281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195"/>
      <c r="S2" s="195"/>
      <c r="T2" s="195"/>
      <c r="U2" s="195"/>
      <c r="V2" s="195"/>
    </row>
    <row r="3" spans="1:22" ht="67.5" customHeight="1" thickBot="1" x14ac:dyDescent="0.25">
      <c r="A3" s="281"/>
      <c r="B3" s="281"/>
      <c r="C3" s="106" t="s">
        <v>134</v>
      </c>
      <c r="D3" s="109" t="s">
        <v>135</v>
      </c>
      <c r="E3" s="108" t="s">
        <v>137</v>
      </c>
      <c r="F3" s="110" t="s">
        <v>146</v>
      </c>
      <c r="G3" s="111" t="s">
        <v>138</v>
      </c>
      <c r="H3" s="112" t="s">
        <v>139</v>
      </c>
      <c r="I3" s="112" t="s">
        <v>140</v>
      </c>
      <c r="J3" s="112" t="s">
        <v>141</v>
      </c>
      <c r="K3" s="112" t="s">
        <v>142</v>
      </c>
      <c r="L3" s="112" t="s">
        <v>143</v>
      </c>
      <c r="M3" s="112" t="s">
        <v>144</v>
      </c>
      <c r="N3" s="112" t="s">
        <v>145</v>
      </c>
      <c r="O3" s="112" t="s">
        <v>147</v>
      </c>
      <c r="P3" s="112" t="s">
        <v>148</v>
      </c>
      <c r="Q3" s="112"/>
      <c r="R3" s="195"/>
      <c r="S3" s="195"/>
      <c r="T3" s="195"/>
      <c r="U3" s="195"/>
      <c r="V3" s="195"/>
    </row>
    <row r="4" spans="1:22" ht="24.75" customHeight="1" x14ac:dyDescent="0.2">
      <c r="A4" s="281"/>
      <c r="B4" s="281"/>
      <c r="C4" s="104">
        <f>F4</f>
        <v>200</v>
      </c>
      <c r="D4" s="105" t="str">
        <f>G4</f>
        <v>ABDULKADİR SEVİÇ</v>
      </c>
      <c r="E4" s="276" t="s">
        <v>136</v>
      </c>
      <c r="F4" s="113">
        <v>200</v>
      </c>
      <c r="G4" s="114" t="s">
        <v>150</v>
      </c>
      <c r="H4" s="115"/>
      <c r="I4" s="115"/>
      <c r="J4" s="115"/>
      <c r="K4" s="115"/>
      <c r="L4" s="115"/>
      <c r="M4" s="115"/>
      <c r="N4" s="115"/>
      <c r="O4" s="116"/>
      <c r="P4" s="117"/>
      <c r="Q4" s="118"/>
      <c r="R4" s="195"/>
      <c r="S4" s="195"/>
      <c r="T4" s="195"/>
      <c r="U4" s="195"/>
      <c r="V4" s="195"/>
    </row>
    <row r="5" spans="1:22" ht="15.75" customHeight="1" thickBot="1" x14ac:dyDescent="0.25">
      <c r="A5" s="281"/>
      <c r="B5" s="281"/>
      <c r="C5" s="104">
        <f t="shared" ref="C5:C48" si="0">F5</f>
        <v>204</v>
      </c>
      <c r="D5" s="105" t="str">
        <f t="shared" ref="D5:D48" si="1">G5</f>
        <v>BİRSEN BİLGİ</v>
      </c>
      <c r="E5" s="276"/>
      <c r="F5" s="114">
        <v>204</v>
      </c>
      <c r="G5" s="114" t="s">
        <v>151</v>
      </c>
      <c r="H5" s="115"/>
      <c r="I5" s="115"/>
      <c r="J5" s="115"/>
      <c r="K5" s="115"/>
      <c r="L5" s="115"/>
      <c r="M5" s="115"/>
      <c r="N5" s="115"/>
      <c r="O5" s="116"/>
      <c r="P5" s="117"/>
      <c r="Q5" s="118"/>
      <c r="R5" s="195"/>
      <c r="S5" s="195"/>
      <c r="T5" s="195"/>
      <c r="U5" s="195"/>
      <c r="V5" s="195"/>
    </row>
    <row r="6" spans="1:22" x14ac:dyDescent="0.2">
      <c r="A6" s="281"/>
      <c r="B6" s="281"/>
      <c r="C6" s="104">
        <f t="shared" si="0"/>
        <v>205</v>
      </c>
      <c r="D6" s="107" t="str">
        <f t="shared" si="1"/>
        <v>CENNET YAREN EKSEM</v>
      </c>
      <c r="E6" s="277"/>
      <c r="F6" s="119">
        <v>205</v>
      </c>
      <c r="G6" s="114" t="s">
        <v>152</v>
      </c>
      <c r="H6" s="115"/>
      <c r="I6" s="115"/>
      <c r="J6" s="115"/>
      <c r="K6" s="115"/>
      <c r="L6" s="115"/>
      <c r="M6" s="115"/>
      <c r="N6" s="115"/>
      <c r="O6" s="116"/>
      <c r="P6" s="117"/>
      <c r="Q6" s="118"/>
      <c r="R6" s="195"/>
      <c r="S6" s="195"/>
      <c r="T6" s="195"/>
      <c r="U6" s="195"/>
      <c r="V6" s="195"/>
    </row>
    <row r="7" spans="1:22" x14ac:dyDescent="0.2">
      <c r="A7" s="281"/>
      <c r="B7" s="281"/>
      <c r="C7" s="104">
        <f t="shared" si="0"/>
        <v>206</v>
      </c>
      <c r="D7" s="107" t="str">
        <f t="shared" si="1"/>
        <v>DÖNE AVCI</v>
      </c>
      <c r="E7" s="278"/>
      <c r="F7" s="119">
        <v>206</v>
      </c>
      <c r="G7" s="114" t="s">
        <v>153</v>
      </c>
      <c r="H7" s="115"/>
      <c r="I7" s="115"/>
      <c r="J7" s="115"/>
      <c r="K7" s="115"/>
      <c r="L7" s="115"/>
      <c r="M7" s="115"/>
      <c r="N7" s="115"/>
      <c r="O7" s="116"/>
      <c r="P7" s="117"/>
      <c r="Q7" s="118"/>
      <c r="R7" s="195"/>
      <c r="S7" s="195"/>
      <c r="T7" s="195"/>
      <c r="U7" s="195"/>
      <c r="V7" s="195"/>
    </row>
    <row r="8" spans="1:22" x14ac:dyDescent="0.2">
      <c r="A8" s="281"/>
      <c r="B8" s="281"/>
      <c r="C8" s="104">
        <f t="shared" si="0"/>
        <v>208</v>
      </c>
      <c r="D8" s="107" t="str">
        <f t="shared" si="1"/>
        <v>ELA NUR TAVUKÇU</v>
      </c>
      <c r="E8" s="278"/>
      <c r="F8" s="119">
        <v>208</v>
      </c>
      <c r="G8" s="114" t="s">
        <v>154</v>
      </c>
      <c r="H8" s="115"/>
      <c r="I8" s="115"/>
      <c r="J8" s="115"/>
      <c r="K8" s="115"/>
      <c r="L8" s="115"/>
      <c r="M8" s="115"/>
      <c r="N8" s="115"/>
      <c r="O8" s="116"/>
      <c r="P8" s="117"/>
      <c r="Q8" s="118"/>
      <c r="R8" s="195"/>
      <c r="S8" s="195"/>
      <c r="T8" s="195"/>
      <c r="U8" s="195"/>
      <c r="V8" s="195"/>
    </row>
    <row r="9" spans="1:22" x14ac:dyDescent="0.2">
      <c r="A9" s="281"/>
      <c r="B9" s="281"/>
      <c r="C9" s="104">
        <f t="shared" si="0"/>
        <v>209</v>
      </c>
      <c r="D9" s="107" t="str">
        <f t="shared" si="1"/>
        <v>ELİF EKİM</v>
      </c>
      <c r="E9" s="278"/>
      <c r="F9" s="119">
        <v>209</v>
      </c>
      <c r="G9" s="114" t="s">
        <v>155</v>
      </c>
      <c r="H9" s="115"/>
      <c r="I9" s="115"/>
      <c r="J9" s="115"/>
      <c r="K9" s="115"/>
      <c r="L9" s="115"/>
      <c r="M9" s="115"/>
      <c r="N9" s="115"/>
      <c r="O9" s="116"/>
      <c r="P9" s="117"/>
      <c r="Q9" s="118"/>
      <c r="R9" s="195"/>
      <c r="S9" s="195"/>
      <c r="T9" s="195"/>
      <c r="U9" s="195"/>
      <c r="V9" s="195"/>
    </row>
    <row r="10" spans="1:22" x14ac:dyDescent="0.2">
      <c r="A10" s="281"/>
      <c r="B10" s="281"/>
      <c r="C10" s="104">
        <f t="shared" si="0"/>
        <v>211</v>
      </c>
      <c r="D10" s="107" t="str">
        <f t="shared" si="1"/>
        <v>EROL SERT</v>
      </c>
      <c r="E10" s="278"/>
      <c r="F10" s="119">
        <v>211</v>
      </c>
      <c r="G10" s="114" t="s">
        <v>156</v>
      </c>
      <c r="H10" s="115"/>
      <c r="I10" s="115"/>
      <c r="J10" s="115"/>
      <c r="K10" s="115"/>
      <c r="L10" s="115"/>
      <c r="M10" s="115"/>
      <c r="N10" s="115"/>
      <c r="O10" s="116"/>
      <c r="P10" s="117"/>
      <c r="Q10" s="118"/>
      <c r="R10" s="195"/>
      <c r="S10" s="195"/>
      <c r="T10" s="195"/>
      <c r="U10" s="195"/>
      <c r="V10" s="195"/>
    </row>
    <row r="11" spans="1:22" x14ac:dyDescent="0.2">
      <c r="A11" s="281"/>
      <c r="B11" s="281"/>
      <c r="C11" s="104">
        <f t="shared" si="0"/>
        <v>213</v>
      </c>
      <c r="D11" s="107" t="str">
        <f t="shared" si="1"/>
        <v>FİDAN AVCI</v>
      </c>
      <c r="E11" s="278"/>
      <c r="F11" s="119">
        <v>213</v>
      </c>
      <c r="G11" s="114" t="s">
        <v>157</v>
      </c>
      <c r="H11" s="115"/>
      <c r="I11" s="115"/>
      <c r="J11" s="115"/>
      <c r="K11" s="115"/>
      <c r="L11" s="115"/>
      <c r="M11" s="115"/>
      <c r="N11" s="115"/>
      <c r="O11" s="116"/>
      <c r="P11" s="117"/>
      <c r="Q11" s="118"/>
      <c r="R11" s="195"/>
      <c r="S11" s="195"/>
      <c r="T11" s="195"/>
      <c r="U11" s="195"/>
      <c r="V11" s="195"/>
    </row>
    <row r="12" spans="1:22" x14ac:dyDescent="0.2">
      <c r="A12" s="281"/>
      <c r="B12" s="281"/>
      <c r="C12" s="104">
        <f t="shared" si="0"/>
        <v>215</v>
      </c>
      <c r="D12" s="107" t="str">
        <f t="shared" si="1"/>
        <v>FURKAN AYDIN</v>
      </c>
      <c r="E12" s="278"/>
      <c r="F12" s="120">
        <v>215</v>
      </c>
      <c r="G12" s="121" t="s">
        <v>158</v>
      </c>
      <c r="H12" s="122"/>
      <c r="I12" s="122"/>
      <c r="J12" s="122"/>
      <c r="K12" s="122"/>
      <c r="L12" s="122"/>
      <c r="M12" s="122"/>
      <c r="N12" s="122"/>
      <c r="O12" s="123"/>
      <c r="P12" s="124"/>
      <c r="Q12" s="125"/>
      <c r="R12" s="195"/>
      <c r="S12" s="195"/>
      <c r="T12" s="195"/>
      <c r="U12" s="195"/>
      <c r="V12" s="195"/>
    </row>
    <row r="13" spans="1:22" x14ac:dyDescent="0.2">
      <c r="A13" s="281"/>
      <c r="B13" s="281"/>
      <c r="C13" s="104">
        <f t="shared" si="0"/>
        <v>219</v>
      </c>
      <c r="D13" s="107" t="str">
        <f t="shared" si="1"/>
        <v>İREM NUR ÇELİK</v>
      </c>
      <c r="E13" s="278"/>
      <c r="F13" s="119">
        <v>219</v>
      </c>
      <c r="G13" s="114" t="s">
        <v>159</v>
      </c>
      <c r="H13" s="115"/>
      <c r="I13" s="115"/>
      <c r="J13" s="115"/>
      <c r="K13" s="115"/>
      <c r="L13" s="115"/>
      <c r="M13" s="115"/>
      <c r="N13" s="115"/>
      <c r="O13" s="116"/>
      <c r="P13" s="117"/>
      <c r="Q13" s="118"/>
      <c r="R13" s="195"/>
      <c r="S13" s="195"/>
      <c r="T13" s="195"/>
      <c r="U13" s="195"/>
      <c r="V13" s="195"/>
    </row>
    <row r="14" spans="1:22" ht="24" x14ac:dyDescent="0.2">
      <c r="A14" s="281"/>
      <c r="B14" s="281"/>
      <c r="C14" s="104">
        <f t="shared" si="0"/>
        <v>221</v>
      </c>
      <c r="D14" s="107" t="str">
        <f t="shared" si="1"/>
        <v>MUHAMMED ALİ KÜÇÜKDEVECİ</v>
      </c>
      <c r="E14" s="278"/>
      <c r="F14" s="120">
        <v>221</v>
      </c>
      <c r="G14" s="121" t="s">
        <v>160</v>
      </c>
      <c r="H14" s="122"/>
      <c r="I14" s="122"/>
      <c r="J14" s="122"/>
      <c r="K14" s="122"/>
      <c r="L14" s="122"/>
      <c r="M14" s="122"/>
      <c r="N14" s="122"/>
      <c r="O14" s="123"/>
      <c r="P14" s="124"/>
      <c r="Q14" s="125"/>
      <c r="R14" s="195"/>
      <c r="S14" s="195"/>
      <c r="T14" s="195"/>
      <c r="U14" s="195"/>
      <c r="V14" s="195"/>
    </row>
    <row r="15" spans="1:22" x14ac:dyDescent="0.2">
      <c r="A15" s="281"/>
      <c r="B15" s="281"/>
      <c r="C15" s="104">
        <f t="shared" si="0"/>
        <v>224</v>
      </c>
      <c r="D15" s="107" t="str">
        <f t="shared" si="1"/>
        <v>OĞUZHAN TUTAR</v>
      </c>
      <c r="E15" s="278"/>
      <c r="F15" s="119">
        <v>224</v>
      </c>
      <c r="G15" s="114" t="s">
        <v>161</v>
      </c>
      <c r="H15" s="115"/>
      <c r="I15" s="115"/>
      <c r="J15" s="115"/>
      <c r="K15" s="115"/>
      <c r="L15" s="115"/>
      <c r="M15" s="115"/>
      <c r="N15" s="115"/>
      <c r="O15" s="116"/>
      <c r="P15" s="117"/>
      <c r="Q15" s="118"/>
      <c r="R15" s="195"/>
      <c r="S15" s="195"/>
      <c r="T15" s="195"/>
      <c r="U15" s="195"/>
      <c r="V15" s="195"/>
    </row>
    <row r="16" spans="1:22" x14ac:dyDescent="0.2">
      <c r="A16" s="281"/>
      <c r="B16" s="281"/>
      <c r="C16" s="104">
        <f t="shared" si="0"/>
        <v>226</v>
      </c>
      <c r="D16" s="107" t="str">
        <f t="shared" si="1"/>
        <v>TUĞBA AKBAŞ</v>
      </c>
      <c r="E16" s="278"/>
      <c r="F16" s="119">
        <v>226</v>
      </c>
      <c r="G16" s="114" t="s">
        <v>162</v>
      </c>
      <c r="H16" s="115"/>
      <c r="I16" s="115"/>
      <c r="J16" s="115"/>
      <c r="K16" s="115"/>
      <c r="L16" s="115"/>
      <c r="M16" s="115"/>
      <c r="N16" s="115"/>
      <c r="O16" s="116"/>
      <c r="P16" s="117"/>
      <c r="Q16" s="118"/>
      <c r="R16" s="195"/>
      <c r="S16" s="195"/>
      <c r="T16" s="195"/>
      <c r="U16" s="195"/>
      <c r="V16" s="195"/>
    </row>
    <row r="17" spans="1:22" x14ac:dyDescent="0.2">
      <c r="A17" s="281"/>
      <c r="B17" s="281"/>
      <c r="C17" s="104">
        <f t="shared" si="0"/>
        <v>227</v>
      </c>
      <c r="D17" s="107" t="str">
        <f t="shared" si="1"/>
        <v>YASEMİN ÇOKMETİN</v>
      </c>
      <c r="E17" s="278"/>
      <c r="F17" s="119">
        <v>227</v>
      </c>
      <c r="G17" s="114" t="s">
        <v>163</v>
      </c>
      <c r="H17" s="115"/>
      <c r="I17" s="115"/>
      <c r="J17" s="115"/>
      <c r="K17" s="115"/>
      <c r="L17" s="115"/>
      <c r="M17" s="115"/>
      <c r="N17" s="115"/>
      <c r="O17" s="116"/>
      <c r="P17" s="117"/>
      <c r="Q17" s="118"/>
      <c r="R17" s="195"/>
      <c r="S17" s="195"/>
      <c r="T17" s="195"/>
      <c r="U17" s="195"/>
      <c r="V17" s="195"/>
    </row>
    <row r="18" spans="1:22" x14ac:dyDescent="0.2">
      <c r="A18" s="281"/>
      <c r="B18" s="281"/>
      <c r="C18" s="104">
        <f t="shared" si="0"/>
        <v>228</v>
      </c>
      <c r="D18" s="107" t="str">
        <f t="shared" si="1"/>
        <v>YASİN SARICA</v>
      </c>
      <c r="E18" s="278"/>
      <c r="F18" s="119">
        <v>228</v>
      </c>
      <c r="G18" s="114" t="s">
        <v>164</v>
      </c>
      <c r="H18" s="115"/>
      <c r="I18" s="115"/>
      <c r="J18" s="115"/>
      <c r="K18" s="115"/>
      <c r="L18" s="115"/>
      <c r="M18" s="115"/>
      <c r="N18" s="115"/>
      <c r="O18" s="116"/>
      <c r="P18" s="117"/>
      <c r="Q18" s="118"/>
      <c r="R18" s="195"/>
      <c r="S18" s="195"/>
      <c r="T18" s="195"/>
      <c r="U18" s="195"/>
      <c r="V18" s="195"/>
    </row>
    <row r="19" spans="1:22" ht="24" x14ac:dyDescent="0.2">
      <c r="A19" s="281"/>
      <c r="B19" s="281"/>
      <c r="C19" s="104">
        <f t="shared" si="0"/>
        <v>229</v>
      </c>
      <c r="D19" s="107" t="str">
        <f t="shared" si="1"/>
        <v>YETER SÜMEYYE GÜRLEK</v>
      </c>
      <c r="E19" s="278"/>
      <c r="F19" s="119">
        <v>229</v>
      </c>
      <c r="G19" s="114" t="s">
        <v>165</v>
      </c>
      <c r="H19" s="115"/>
      <c r="I19" s="115"/>
      <c r="J19" s="115"/>
      <c r="K19" s="115"/>
      <c r="L19" s="115"/>
      <c r="M19" s="115"/>
      <c r="N19" s="115"/>
      <c r="O19" s="116"/>
      <c r="P19" s="117"/>
      <c r="Q19" s="118"/>
      <c r="R19" s="195"/>
      <c r="S19" s="195"/>
      <c r="T19" s="195"/>
      <c r="U19" s="195"/>
      <c r="V19" s="195"/>
    </row>
    <row r="20" spans="1:22" x14ac:dyDescent="0.2">
      <c r="A20" s="281"/>
      <c r="B20" s="281"/>
      <c r="C20" s="104">
        <f t="shared" si="0"/>
        <v>230</v>
      </c>
      <c r="D20" s="107" t="str">
        <f t="shared" si="1"/>
        <v>ZEKİ AYDIN</v>
      </c>
      <c r="E20" s="278"/>
      <c r="F20" s="119">
        <v>230</v>
      </c>
      <c r="G20" s="114" t="s">
        <v>166</v>
      </c>
      <c r="H20" s="115"/>
      <c r="I20" s="115"/>
      <c r="J20" s="115"/>
      <c r="K20" s="115"/>
      <c r="L20" s="115"/>
      <c r="M20" s="115"/>
      <c r="N20" s="115"/>
      <c r="O20" s="116"/>
      <c r="P20" s="117"/>
      <c r="Q20" s="118"/>
      <c r="R20" s="195"/>
      <c r="S20" s="195"/>
      <c r="T20" s="195"/>
      <c r="U20" s="195"/>
      <c r="V20" s="195"/>
    </row>
    <row r="21" spans="1:22" x14ac:dyDescent="0.2">
      <c r="A21" s="281"/>
      <c r="B21" s="281"/>
      <c r="C21" s="104">
        <f t="shared" si="0"/>
        <v>0</v>
      </c>
      <c r="D21" s="107">
        <f t="shared" si="1"/>
        <v>0</v>
      </c>
      <c r="E21" s="279"/>
      <c r="F21" s="113"/>
      <c r="G21" s="114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95"/>
      <c r="S21" s="195"/>
      <c r="T21" s="195"/>
      <c r="U21" s="195"/>
      <c r="V21" s="195"/>
    </row>
    <row r="22" spans="1:22" x14ac:dyDescent="0.2">
      <c r="A22" s="281"/>
      <c r="B22" s="281"/>
      <c r="C22" s="104">
        <f t="shared" si="0"/>
        <v>0</v>
      </c>
      <c r="D22" s="107">
        <f t="shared" si="1"/>
        <v>0</v>
      </c>
      <c r="E22" s="279"/>
      <c r="F22" s="114"/>
      <c r="G22" s="114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95"/>
      <c r="S22" s="195"/>
      <c r="T22" s="195"/>
      <c r="U22" s="195"/>
      <c r="V22" s="195"/>
    </row>
    <row r="23" spans="1:22" x14ac:dyDescent="0.2">
      <c r="A23" s="281"/>
      <c r="B23" s="281"/>
      <c r="C23" s="104">
        <f t="shared" si="0"/>
        <v>0</v>
      </c>
      <c r="D23" s="107">
        <f t="shared" si="1"/>
        <v>0</v>
      </c>
      <c r="E23" s="279"/>
      <c r="F23" s="119"/>
      <c r="G23" s="114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95"/>
      <c r="S23" s="195"/>
      <c r="T23" s="195"/>
      <c r="U23" s="195"/>
      <c r="V23" s="195"/>
    </row>
    <row r="24" spans="1:22" x14ac:dyDescent="0.2">
      <c r="A24" s="281"/>
      <c r="B24" s="281"/>
      <c r="C24" s="104">
        <f t="shared" si="0"/>
        <v>0</v>
      </c>
      <c r="D24" s="107">
        <f t="shared" si="1"/>
        <v>0</v>
      </c>
      <c r="E24" s="279"/>
      <c r="F24" s="119"/>
      <c r="G24" s="114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95"/>
      <c r="S24" s="195"/>
      <c r="T24" s="195"/>
      <c r="U24" s="195"/>
      <c r="V24" s="195"/>
    </row>
    <row r="25" spans="1:22" x14ac:dyDescent="0.2">
      <c r="A25" s="281"/>
      <c r="B25" s="281"/>
      <c r="C25" s="104">
        <f t="shared" si="0"/>
        <v>0</v>
      </c>
      <c r="D25" s="107">
        <f t="shared" si="1"/>
        <v>0</v>
      </c>
      <c r="E25" s="279"/>
      <c r="F25" s="119"/>
      <c r="G25" s="114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95"/>
      <c r="S25" s="195"/>
      <c r="T25" s="195"/>
      <c r="U25" s="195"/>
      <c r="V25" s="195"/>
    </row>
    <row r="26" spans="1:22" x14ac:dyDescent="0.2">
      <c r="A26" s="281"/>
      <c r="B26" s="281"/>
      <c r="C26" s="104">
        <f t="shared" si="0"/>
        <v>0</v>
      </c>
      <c r="D26" s="107">
        <f t="shared" si="1"/>
        <v>0</v>
      </c>
      <c r="E26" s="279"/>
      <c r="F26" s="119"/>
      <c r="G26" s="114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95"/>
      <c r="S26" s="195"/>
      <c r="T26" s="195"/>
      <c r="U26" s="195"/>
      <c r="V26" s="195"/>
    </row>
    <row r="27" spans="1:22" x14ac:dyDescent="0.2">
      <c r="A27" s="281"/>
      <c r="B27" s="281"/>
      <c r="C27" s="104">
        <f t="shared" si="0"/>
        <v>0</v>
      </c>
      <c r="D27" s="107">
        <f t="shared" si="1"/>
        <v>0</v>
      </c>
      <c r="E27" s="279"/>
      <c r="F27" s="119"/>
      <c r="G27" s="114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95"/>
      <c r="S27" s="195"/>
      <c r="T27" s="195"/>
      <c r="U27" s="195"/>
      <c r="V27" s="195"/>
    </row>
    <row r="28" spans="1:22" x14ac:dyDescent="0.2">
      <c r="A28" s="281"/>
      <c r="B28" s="281"/>
      <c r="C28" s="104">
        <f t="shared" si="0"/>
        <v>0</v>
      </c>
      <c r="D28" s="107">
        <f t="shared" si="1"/>
        <v>0</v>
      </c>
      <c r="E28" s="279"/>
      <c r="F28" s="119"/>
      <c r="G28" s="114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95"/>
      <c r="S28" s="195"/>
      <c r="T28" s="195"/>
      <c r="U28" s="195"/>
      <c r="V28" s="195"/>
    </row>
    <row r="29" spans="1:22" x14ac:dyDescent="0.2">
      <c r="A29" s="281"/>
      <c r="B29" s="281"/>
      <c r="C29" s="104">
        <f t="shared" si="0"/>
        <v>0</v>
      </c>
      <c r="D29" s="107">
        <f t="shared" si="1"/>
        <v>0</v>
      </c>
      <c r="E29" s="279"/>
      <c r="F29" s="120"/>
      <c r="G29" s="121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95"/>
      <c r="S29" s="195"/>
      <c r="T29" s="195"/>
      <c r="U29" s="195"/>
      <c r="V29" s="195"/>
    </row>
    <row r="30" spans="1:22" x14ac:dyDescent="0.2">
      <c r="A30" s="281"/>
      <c r="B30" s="281"/>
      <c r="C30" s="104">
        <f t="shared" si="0"/>
        <v>0</v>
      </c>
      <c r="D30" s="107">
        <f t="shared" si="1"/>
        <v>0</v>
      </c>
      <c r="E30" s="279"/>
      <c r="F30" s="119"/>
      <c r="G30" s="114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95"/>
      <c r="S30" s="195"/>
      <c r="T30" s="195"/>
      <c r="U30" s="195"/>
      <c r="V30" s="195"/>
    </row>
    <row r="31" spans="1:22" x14ac:dyDescent="0.2">
      <c r="A31" s="281"/>
      <c r="B31" s="281"/>
      <c r="C31" s="104">
        <f t="shared" si="0"/>
        <v>0</v>
      </c>
      <c r="D31" s="107">
        <f t="shared" si="1"/>
        <v>0</v>
      </c>
      <c r="E31" s="279"/>
      <c r="F31" s="120"/>
      <c r="G31" s="121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95"/>
      <c r="S31" s="195"/>
      <c r="T31" s="195"/>
      <c r="U31" s="195"/>
      <c r="V31" s="195"/>
    </row>
    <row r="32" spans="1:22" x14ac:dyDescent="0.2">
      <c r="A32" s="281"/>
      <c r="B32" s="281"/>
      <c r="C32" s="104">
        <f t="shared" si="0"/>
        <v>0</v>
      </c>
      <c r="D32" s="107">
        <f t="shared" si="1"/>
        <v>0</v>
      </c>
      <c r="E32" s="279"/>
      <c r="F32" s="113"/>
      <c r="G32" s="114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95"/>
      <c r="S32" s="195"/>
      <c r="T32" s="195"/>
      <c r="U32" s="195"/>
      <c r="V32" s="195"/>
    </row>
    <row r="33" spans="1:22" x14ac:dyDescent="0.2">
      <c r="A33" s="281"/>
      <c r="B33" s="281"/>
      <c r="C33" s="104">
        <f t="shared" si="0"/>
        <v>0</v>
      </c>
      <c r="D33" s="107">
        <f t="shared" si="1"/>
        <v>0</v>
      </c>
      <c r="E33" s="279"/>
      <c r="F33" s="114"/>
      <c r="G33" s="114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95"/>
      <c r="S33" s="195"/>
      <c r="T33" s="195"/>
      <c r="U33" s="195"/>
      <c r="V33" s="195"/>
    </row>
    <row r="34" spans="1:22" x14ac:dyDescent="0.2">
      <c r="A34" s="281"/>
      <c r="B34" s="281"/>
      <c r="C34" s="104">
        <f t="shared" si="0"/>
        <v>0</v>
      </c>
      <c r="D34" s="107">
        <f t="shared" si="1"/>
        <v>0</v>
      </c>
      <c r="E34" s="279"/>
      <c r="F34" s="119"/>
      <c r="G34" s="114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95"/>
      <c r="S34" s="195"/>
      <c r="T34" s="195"/>
      <c r="U34" s="195"/>
      <c r="V34" s="195"/>
    </row>
    <row r="35" spans="1:22" x14ac:dyDescent="0.2">
      <c r="A35" s="281"/>
      <c r="B35" s="281"/>
      <c r="C35" s="104">
        <f t="shared" si="0"/>
        <v>0</v>
      </c>
      <c r="D35" s="107">
        <f t="shared" si="1"/>
        <v>0</v>
      </c>
      <c r="E35" s="279"/>
      <c r="F35" s="119"/>
      <c r="G35" s="114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95"/>
      <c r="S35" s="195"/>
      <c r="T35" s="195"/>
      <c r="U35" s="195"/>
      <c r="V35" s="195"/>
    </row>
    <row r="36" spans="1:22" x14ac:dyDescent="0.2">
      <c r="A36" s="281"/>
      <c r="B36" s="281"/>
      <c r="C36" s="104">
        <f t="shared" si="0"/>
        <v>0</v>
      </c>
      <c r="D36" s="107">
        <f t="shared" si="1"/>
        <v>0</v>
      </c>
      <c r="E36" s="279"/>
      <c r="F36" s="119"/>
      <c r="G36" s="114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95"/>
      <c r="S36" s="195"/>
      <c r="T36" s="195"/>
      <c r="U36" s="195"/>
      <c r="V36" s="195"/>
    </row>
    <row r="37" spans="1:22" x14ac:dyDescent="0.2">
      <c r="A37" s="281"/>
      <c r="B37" s="281"/>
      <c r="C37" s="104">
        <f t="shared" si="0"/>
        <v>0</v>
      </c>
      <c r="D37" s="107">
        <f t="shared" si="1"/>
        <v>0</v>
      </c>
      <c r="E37" s="279"/>
      <c r="F37" s="119"/>
      <c r="G37" s="114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95"/>
      <c r="S37" s="195"/>
      <c r="T37" s="195"/>
      <c r="U37" s="195"/>
      <c r="V37" s="195"/>
    </row>
    <row r="38" spans="1:22" x14ac:dyDescent="0.2">
      <c r="A38" s="281"/>
      <c r="B38" s="281"/>
      <c r="C38" s="104">
        <f t="shared" si="0"/>
        <v>0</v>
      </c>
      <c r="D38" s="107">
        <f t="shared" si="1"/>
        <v>0</v>
      </c>
      <c r="E38" s="279"/>
      <c r="F38" s="119"/>
      <c r="G38" s="114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95"/>
      <c r="S38" s="195"/>
      <c r="T38" s="195"/>
      <c r="U38" s="195"/>
      <c r="V38" s="195"/>
    </row>
    <row r="39" spans="1:22" x14ac:dyDescent="0.2">
      <c r="A39" s="281"/>
      <c r="B39" s="281"/>
      <c r="C39" s="104">
        <f t="shared" si="0"/>
        <v>0</v>
      </c>
      <c r="D39" s="107">
        <f t="shared" si="1"/>
        <v>0</v>
      </c>
      <c r="E39" s="279"/>
      <c r="F39" s="119"/>
      <c r="G39" s="114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95"/>
      <c r="S39" s="195"/>
      <c r="T39" s="195"/>
      <c r="U39" s="195"/>
      <c r="V39" s="195"/>
    </row>
    <row r="40" spans="1:22" x14ac:dyDescent="0.2">
      <c r="A40" s="281"/>
      <c r="B40" s="281"/>
      <c r="C40" s="104">
        <f t="shared" si="0"/>
        <v>0</v>
      </c>
      <c r="D40" s="107">
        <f t="shared" si="1"/>
        <v>0</v>
      </c>
      <c r="E40" s="279"/>
      <c r="F40" s="120"/>
      <c r="G40" s="121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95"/>
      <c r="S40" s="195"/>
      <c r="T40" s="195"/>
      <c r="U40" s="195"/>
      <c r="V40" s="195"/>
    </row>
    <row r="41" spans="1:22" x14ac:dyDescent="0.2">
      <c r="A41" s="281"/>
      <c r="B41" s="281"/>
      <c r="C41" s="104">
        <f t="shared" si="0"/>
        <v>0</v>
      </c>
      <c r="D41" s="107">
        <f t="shared" si="1"/>
        <v>0</v>
      </c>
      <c r="E41" s="279"/>
      <c r="F41" s="119"/>
      <c r="G41" s="114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95"/>
      <c r="S41" s="195"/>
      <c r="T41" s="195"/>
      <c r="U41" s="195"/>
      <c r="V41" s="195"/>
    </row>
    <row r="42" spans="1:22" x14ac:dyDescent="0.2">
      <c r="A42" s="281"/>
      <c r="B42" s="281"/>
      <c r="C42" s="104">
        <f t="shared" si="0"/>
        <v>0</v>
      </c>
      <c r="D42" s="107">
        <f t="shared" si="1"/>
        <v>0</v>
      </c>
      <c r="E42" s="279"/>
      <c r="F42" s="120"/>
      <c r="G42" s="121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95"/>
      <c r="S42" s="195"/>
      <c r="T42" s="195"/>
      <c r="U42" s="195"/>
      <c r="V42" s="195"/>
    </row>
    <row r="43" spans="1:22" x14ac:dyDescent="0.2">
      <c r="A43" s="281"/>
      <c r="B43" s="281"/>
      <c r="C43" s="104">
        <f t="shared" si="0"/>
        <v>0</v>
      </c>
      <c r="D43" s="107">
        <f t="shared" si="1"/>
        <v>0</v>
      </c>
      <c r="E43" s="279"/>
      <c r="F43" s="119"/>
      <c r="G43" s="114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95"/>
      <c r="S43" s="195"/>
      <c r="T43" s="195"/>
      <c r="U43" s="195"/>
      <c r="V43" s="195"/>
    </row>
    <row r="44" spans="1:22" x14ac:dyDescent="0.2">
      <c r="A44" s="281"/>
      <c r="B44" s="281"/>
      <c r="C44" s="104">
        <f t="shared" si="0"/>
        <v>0</v>
      </c>
      <c r="D44" s="107">
        <f t="shared" si="1"/>
        <v>0</v>
      </c>
      <c r="E44" s="279"/>
      <c r="F44" s="119"/>
      <c r="G44" s="114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95"/>
      <c r="S44" s="195"/>
      <c r="T44" s="195"/>
      <c r="U44" s="195"/>
      <c r="V44" s="195"/>
    </row>
    <row r="45" spans="1:22" x14ac:dyDescent="0.2">
      <c r="A45" s="281"/>
      <c r="B45" s="281"/>
      <c r="C45" s="104">
        <f t="shared" si="0"/>
        <v>0</v>
      </c>
      <c r="D45" s="107">
        <f t="shared" si="1"/>
        <v>0</v>
      </c>
      <c r="E45" s="279"/>
      <c r="F45" s="119"/>
      <c r="G45" s="114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95"/>
      <c r="S45" s="195"/>
      <c r="T45" s="195"/>
      <c r="U45" s="195"/>
      <c r="V45" s="195"/>
    </row>
    <row r="46" spans="1:22" x14ac:dyDescent="0.2">
      <c r="A46" s="281"/>
      <c r="B46" s="281"/>
      <c r="C46" s="104">
        <f t="shared" si="0"/>
        <v>0</v>
      </c>
      <c r="D46" s="107">
        <f t="shared" si="1"/>
        <v>0</v>
      </c>
      <c r="E46" s="279"/>
      <c r="F46" s="119"/>
      <c r="G46" s="114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95"/>
      <c r="S46" s="195"/>
      <c r="T46" s="195"/>
      <c r="U46" s="195"/>
      <c r="V46" s="195"/>
    </row>
    <row r="47" spans="1:22" x14ac:dyDescent="0.2">
      <c r="A47" s="281"/>
      <c r="B47" s="281"/>
      <c r="C47" s="104">
        <f t="shared" si="0"/>
        <v>0</v>
      </c>
      <c r="D47" s="107">
        <f t="shared" si="1"/>
        <v>0</v>
      </c>
      <c r="E47" s="279"/>
      <c r="F47" s="119"/>
      <c r="G47" s="114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95"/>
      <c r="S47" s="195"/>
      <c r="T47" s="195"/>
      <c r="U47" s="195"/>
      <c r="V47" s="195"/>
    </row>
    <row r="48" spans="1:22" ht="13.5" thickBot="1" x14ac:dyDescent="0.25">
      <c r="A48" s="281"/>
      <c r="B48" s="281"/>
      <c r="C48" s="104">
        <f t="shared" si="0"/>
        <v>0</v>
      </c>
      <c r="D48" s="107">
        <f t="shared" si="1"/>
        <v>0</v>
      </c>
      <c r="E48" s="280"/>
      <c r="F48" s="119"/>
      <c r="G48" s="114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95"/>
      <c r="S48" s="195"/>
      <c r="T48" s="195"/>
      <c r="U48" s="195"/>
      <c r="V48" s="195"/>
    </row>
    <row r="49" spans="1:22" x14ac:dyDescent="0.2">
      <c r="A49" s="281"/>
      <c r="B49" s="281"/>
      <c r="R49" s="195"/>
      <c r="S49" s="195"/>
      <c r="T49" s="195"/>
      <c r="U49" s="195"/>
      <c r="V49" s="195"/>
    </row>
    <row r="50" spans="1:22" x14ac:dyDescent="0.2">
      <c r="A50" s="281"/>
      <c r="B50" s="281"/>
      <c r="R50" s="195"/>
      <c r="S50" s="195"/>
      <c r="T50" s="195"/>
      <c r="U50" s="195"/>
      <c r="V50" s="195"/>
    </row>
    <row r="51" spans="1:22" x14ac:dyDescent="0.2">
      <c r="A51" s="281"/>
      <c r="B51" s="281"/>
      <c r="R51" s="195"/>
      <c r="S51" s="195"/>
      <c r="T51" s="195"/>
      <c r="U51" s="195"/>
      <c r="V51" s="195"/>
    </row>
    <row r="52" spans="1:22" x14ac:dyDescent="0.2">
      <c r="A52" s="281"/>
      <c r="B52" s="281"/>
      <c r="R52" s="195"/>
      <c r="S52" s="195"/>
      <c r="T52" s="195"/>
      <c r="U52" s="195"/>
      <c r="V52" s="195"/>
    </row>
    <row r="53" spans="1:22" x14ac:dyDescent="0.2">
      <c r="A53" s="281"/>
      <c r="B53" s="281"/>
      <c r="R53" s="195"/>
      <c r="S53" s="195"/>
      <c r="T53" s="195"/>
      <c r="U53" s="195"/>
      <c r="V53" s="195"/>
    </row>
    <row r="54" spans="1:22" x14ac:dyDescent="0.2">
      <c r="A54" s="281"/>
      <c r="B54" s="281"/>
      <c r="R54" s="195"/>
      <c r="S54" s="195"/>
      <c r="T54" s="195"/>
      <c r="U54" s="195"/>
      <c r="V54" s="195"/>
    </row>
  </sheetData>
  <sheetProtection algorithmName="SHA-512" hashValue="W5sUySMBXie1B0pIrZWv3wlo2bpAJXw/rwgo9bJRFPcsTMfsQiMADPnAEZ6Yxtg/u7khXmgxFj/CfUaWAMCAGQ==" saltValue="V1YmqjUjqbVtze2lyaD9iQ==" spinCount="100000" sheet="1" objects="1" scenarios="1"/>
  <mergeCells count="5">
    <mergeCell ref="E4:E5"/>
    <mergeCell ref="E6:E20"/>
    <mergeCell ref="E21:E48"/>
    <mergeCell ref="A1:B54"/>
    <mergeCell ref="C1:Q2"/>
  </mergeCells>
  <hyperlinks>
    <hyperlink ref="E4:E5" r:id="rId1" display="EĞER YAPAMADIYSANIZ                                      NASIL YAPILIR VİDEOSU                                    İÇİN TIKLAYIN. " xr:uid="{00000000-0004-0000-0100-000000000000}"/>
  </hyperlinks>
  <pageMargins left="0.7" right="0.7" top="0.75" bottom="0.75" header="0.3" footer="0.3"/>
  <pageSetup paperSize="9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AL50"/>
  <sheetViews>
    <sheetView topLeftCell="C4" zoomScale="91" zoomScaleNormal="91" workbookViewId="0">
      <selection activeCell="W16" sqref="W16"/>
    </sheetView>
  </sheetViews>
  <sheetFormatPr defaultRowHeight="12.75" x14ac:dyDescent="0.2"/>
  <cols>
    <col min="1" max="2" width="8.7109375" style="3" hidden="1" customWidth="1"/>
    <col min="3" max="3" width="7.5703125" style="3" customWidth="1"/>
    <col min="4" max="6" width="8.42578125" style="3" customWidth="1"/>
    <col min="7" max="7" width="8.28515625" style="3" customWidth="1"/>
    <col min="8" max="8" width="6" style="3" hidden="1" customWidth="1"/>
    <col min="9" max="9" width="10.7109375" style="3" hidden="1" customWidth="1"/>
    <col min="10" max="10" width="8.42578125" style="3" customWidth="1"/>
    <col min="11" max="11" width="7" style="3" customWidth="1"/>
    <col min="12" max="22" width="9.140625" style="3"/>
    <col min="23" max="38" width="9.140625" style="40"/>
    <col min="39" max="16384" width="9.140625" style="3"/>
  </cols>
  <sheetData>
    <row r="1" spans="1:22" ht="6.75" hidden="1" customHeight="1" x14ac:dyDescent="0.2">
      <c r="A1" s="283" t="e">
        <f>'K. Bilgiler'!#REF!</f>
        <v>#REF!</v>
      </c>
      <c r="B1" s="283"/>
      <c r="C1" s="47"/>
      <c r="D1" s="148"/>
      <c r="E1" s="148"/>
      <c r="F1" s="148"/>
      <c r="G1" s="148"/>
      <c r="H1" s="148"/>
      <c r="I1" s="148"/>
      <c r="J1" s="148"/>
      <c r="K1" s="148"/>
      <c r="L1" s="49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3.75" hidden="1" customHeight="1" x14ac:dyDescent="0.2">
      <c r="A2" s="283">
        <f>'K. Bilgiler'!D2</f>
        <v>0</v>
      </c>
      <c r="B2" s="283"/>
      <c r="C2" s="47"/>
      <c r="D2" s="147"/>
      <c r="E2" s="48"/>
      <c r="F2" s="48"/>
      <c r="G2" s="48"/>
      <c r="H2" s="48"/>
      <c r="I2" s="48"/>
      <c r="J2" s="48"/>
      <c r="K2" s="48"/>
      <c r="L2" s="47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6.75" hidden="1" customHeight="1" x14ac:dyDescent="0.2">
      <c r="A3" s="40"/>
      <c r="B3" s="40"/>
      <c r="C3" s="47"/>
      <c r="D3" s="48"/>
      <c r="E3" s="48"/>
      <c r="F3" s="48"/>
      <c r="G3" s="48"/>
      <c r="H3" s="48"/>
      <c r="I3" s="48"/>
      <c r="J3" s="48"/>
      <c r="K3" s="48"/>
      <c r="L3" s="47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30" customHeight="1" thickBot="1" x14ac:dyDescent="0.25">
      <c r="A4" s="40"/>
      <c r="B4" s="40"/>
      <c r="C4" s="47"/>
      <c r="D4" s="287" t="s">
        <v>113</v>
      </c>
      <c r="E4" s="287"/>
      <c r="F4" s="287"/>
      <c r="G4" s="287"/>
      <c r="H4" s="287"/>
      <c r="I4" s="287"/>
      <c r="J4" s="287"/>
      <c r="K4" s="287"/>
      <c r="L4" s="47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36.75" customHeight="1" thickBot="1" x14ac:dyDescent="0.25">
      <c r="A5" s="40"/>
      <c r="B5" s="40"/>
      <c r="C5" s="47"/>
      <c r="D5" s="55"/>
      <c r="E5" s="55"/>
      <c r="F5" s="55"/>
      <c r="G5" s="284" t="s">
        <v>174</v>
      </c>
      <c r="H5" s="285"/>
      <c r="I5" s="285"/>
      <c r="J5" s="285"/>
      <c r="K5" s="286"/>
      <c r="L5" s="47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4.1" customHeight="1" x14ac:dyDescent="0.2">
      <c r="A6" s="40"/>
      <c r="B6" s="40"/>
      <c r="C6" s="47"/>
      <c r="D6" s="314" t="s">
        <v>2</v>
      </c>
      <c r="E6" s="315"/>
      <c r="F6" s="316"/>
      <c r="G6" s="308" t="s">
        <v>149</v>
      </c>
      <c r="H6" s="309"/>
      <c r="I6" s="309"/>
      <c r="J6" s="309"/>
      <c r="K6" s="310"/>
      <c r="L6" s="47"/>
      <c r="M6" s="40"/>
      <c r="N6" s="40"/>
      <c r="O6" s="40"/>
      <c r="P6" s="40"/>
      <c r="Q6" s="40"/>
      <c r="R6" s="40"/>
      <c r="S6" s="40"/>
      <c r="T6" s="40"/>
      <c r="U6" s="40"/>
      <c r="V6" s="40"/>
    </row>
    <row r="7" spans="1:22" ht="14.1" customHeight="1" thickBot="1" x14ac:dyDescent="0.25">
      <c r="A7" s="40"/>
      <c r="B7" s="40"/>
      <c r="C7" s="55"/>
      <c r="D7" s="305"/>
      <c r="E7" s="306"/>
      <c r="F7" s="307"/>
      <c r="G7" s="311"/>
      <c r="H7" s="312"/>
      <c r="I7" s="312"/>
      <c r="J7" s="312"/>
      <c r="K7" s="313"/>
      <c r="L7" s="55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22" ht="14.1" customHeight="1" x14ac:dyDescent="0.2">
      <c r="A8" s="40"/>
      <c r="B8" s="40"/>
      <c r="C8" s="55"/>
      <c r="D8" s="293" t="s">
        <v>3</v>
      </c>
      <c r="E8" s="294"/>
      <c r="F8" s="295"/>
      <c r="G8" s="299" t="s">
        <v>204</v>
      </c>
      <c r="H8" s="300"/>
      <c r="I8" s="300"/>
      <c r="J8" s="300"/>
      <c r="K8" s="301"/>
      <c r="L8" s="55"/>
      <c r="M8" s="40"/>
      <c r="N8" s="40"/>
      <c r="O8" s="40"/>
      <c r="P8" s="40"/>
      <c r="Q8" s="40"/>
      <c r="R8" s="40"/>
      <c r="S8" s="40"/>
      <c r="T8" s="40"/>
      <c r="U8" s="40"/>
      <c r="V8" s="40"/>
    </row>
    <row r="9" spans="1:22" ht="14.1" customHeight="1" thickBot="1" x14ac:dyDescent="0.25">
      <c r="A9" s="40"/>
      <c r="B9" s="40"/>
      <c r="C9" s="55"/>
      <c r="D9" s="293"/>
      <c r="E9" s="294"/>
      <c r="F9" s="295"/>
      <c r="G9" s="302"/>
      <c r="H9" s="303"/>
      <c r="I9" s="303"/>
      <c r="J9" s="303"/>
      <c r="K9" s="304"/>
      <c r="L9" s="55"/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1:22" ht="14.1" customHeight="1" x14ac:dyDescent="0.2">
      <c r="A10" s="40"/>
      <c r="B10" s="40"/>
      <c r="C10" s="55"/>
      <c r="D10" s="305" t="s">
        <v>4</v>
      </c>
      <c r="E10" s="306"/>
      <c r="F10" s="307"/>
      <c r="G10" s="323">
        <v>8</v>
      </c>
      <c r="H10" s="324"/>
      <c r="I10" s="324"/>
      <c r="J10" s="324"/>
      <c r="K10" s="325"/>
      <c r="L10" s="55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 ht="14.1" customHeight="1" thickBot="1" x14ac:dyDescent="0.25">
      <c r="A11" s="40"/>
      <c r="B11" s="40"/>
      <c r="C11" s="55"/>
      <c r="D11" s="305"/>
      <c r="E11" s="306"/>
      <c r="F11" s="307"/>
      <c r="G11" s="326"/>
      <c r="H11" s="327"/>
      <c r="I11" s="327"/>
      <c r="J11" s="327"/>
      <c r="K11" s="328"/>
      <c r="L11" s="55"/>
      <c r="M11" s="40"/>
      <c r="N11" s="40"/>
      <c r="O11" s="40"/>
      <c r="P11" s="40"/>
      <c r="Q11" s="40"/>
      <c r="R11" s="40"/>
      <c r="S11" s="40"/>
      <c r="T11" s="40"/>
      <c r="U11" s="40"/>
      <c r="V11" s="40"/>
    </row>
    <row r="12" spans="1:22" ht="14.1" customHeight="1" x14ac:dyDescent="0.2">
      <c r="A12" s="40"/>
      <c r="B12" s="40"/>
      <c r="C12" s="55"/>
      <c r="D12" s="293" t="s">
        <v>5</v>
      </c>
      <c r="E12" s="294"/>
      <c r="F12" s="295"/>
      <c r="G12" s="329" t="s">
        <v>46</v>
      </c>
      <c r="H12" s="330"/>
      <c r="I12" s="330"/>
      <c r="J12" s="330"/>
      <c r="K12" s="331"/>
      <c r="L12" s="55"/>
      <c r="M12" s="40"/>
      <c r="N12" s="40"/>
      <c r="O12" s="40"/>
      <c r="P12" s="40"/>
      <c r="Q12" s="40"/>
      <c r="R12" s="40"/>
      <c r="S12" s="40"/>
      <c r="T12" s="40"/>
      <c r="U12" s="40"/>
      <c r="V12" s="40"/>
    </row>
    <row r="13" spans="1:22" ht="14.1" customHeight="1" thickBot="1" x14ac:dyDescent="0.25">
      <c r="A13" s="40"/>
      <c r="B13" s="40"/>
      <c r="C13" s="55"/>
      <c r="D13" s="293"/>
      <c r="E13" s="294"/>
      <c r="F13" s="295"/>
      <c r="G13" s="332"/>
      <c r="H13" s="333"/>
      <c r="I13" s="333"/>
      <c r="J13" s="333"/>
      <c r="K13" s="334"/>
      <c r="L13" s="55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1:22" ht="14.1" customHeight="1" x14ac:dyDescent="0.2">
      <c r="A14" s="40"/>
      <c r="B14" s="40"/>
      <c r="C14" s="55"/>
      <c r="D14" s="305" t="s">
        <v>6</v>
      </c>
      <c r="E14" s="306"/>
      <c r="F14" s="307"/>
      <c r="G14" s="335" t="s">
        <v>75</v>
      </c>
      <c r="H14" s="336"/>
      <c r="I14" s="336"/>
      <c r="J14" s="336"/>
      <c r="K14" s="337"/>
      <c r="L14" s="55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ht="14.1" customHeight="1" thickBot="1" x14ac:dyDescent="0.25">
      <c r="A15" s="40"/>
      <c r="B15" s="40"/>
      <c r="C15" s="55"/>
      <c r="D15" s="305"/>
      <c r="E15" s="306"/>
      <c r="F15" s="307"/>
      <c r="G15" s="311"/>
      <c r="H15" s="312"/>
      <c r="I15" s="312"/>
      <c r="J15" s="312"/>
      <c r="K15" s="313"/>
      <c r="L15" s="55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ht="14.1" customHeight="1" x14ac:dyDescent="0.2">
      <c r="A16" s="40"/>
      <c r="B16" s="40"/>
      <c r="C16" s="55"/>
      <c r="D16" s="293" t="s">
        <v>7</v>
      </c>
      <c r="E16" s="294"/>
      <c r="F16" s="295"/>
      <c r="G16" s="299" t="s">
        <v>50</v>
      </c>
      <c r="H16" s="300"/>
      <c r="I16" s="300"/>
      <c r="J16" s="300"/>
      <c r="K16" s="301"/>
      <c r="L16" s="55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ht="14.1" customHeight="1" thickBot="1" x14ac:dyDescent="0.25">
      <c r="A17" s="40"/>
      <c r="B17" s="40"/>
      <c r="C17" s="55"/>
      <c r="D17" s="293"/>
      <c r="E17" s="294"/>
      <c r="F17" s="295"/>
      <c r="G17" s="302"/>
      <c r="H17" s="303"/>
      <c r="I17" s="303"/>
      <c r="J17" s="303"/>
      <c r="K17" s="304"/>
      <c r="L17" s="55"/>
      <c r="M17" s="40"/>
      <c r="N17" s="40"/>
      <c r="O17" s="40"/>
      <c r="P17" s="40"/>
      <c r="Q17" s="40"/>
      <c r="R17" s="40"/>
      <c r="S17" s="40"/>
      <c r="T17" s="40"/>
      <c r="U17" s="40"/>
      <c r="V17" s="40"/>
    </row>
    <row r="18" spans="1:22" ht="14.1" customHeight="1" x14ac:dyDescent="0.2">
      <c r="A18" s="40"/>
      <c r="B18" s="40"/>
      <c r="C18" s="55"/>
      <c r="D18" s="305" t="s">
        <v>8</v>
      </c>
      <c r="E18" s="306"/>
      <c r="F18" s="307"/>
      <c r="G18" s="335" t="s">
        <v>74</v>
      </c>
      <c r="H18" s="336"/>
      <c r="I18" s="336"/>
      <c r="J18" s="336"/>
      <c r="K18" s="337"/>
      <c r="L18" s="55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ht="14.1" customHeight="1" thickBot="1" x14ac:dyDescent="0.25">
      <c r="A19" s="40"/>
      <c r="B19" s="40"/>
      <c r="C19" s="55"/>
      <c r="D19" s="305"/>
      <c r="E19" s="306"/>
      <c r="F19" s="307"/>
      <c r="G19" s="311"/>
      <c r="H19" s="312"/>
      <c r="I19" s="312"/>
      <c r="J19" s="312"/>
      <c r="K19" s="313"/>
      <c r="L19" s="55"/>
      <c r="M19" s="40"/>
      <c r="N19" s="40"/>
      <c r="O19" s="40"/>
      <c r="P19" s="40"/>
      <c r="Q19" s="40"/>
      <c r="R19" s="40"/>
      <c r="S19" s="40"/>
      <c r="T19" s="40"/>
      <c r="U19" s="40"/>
      <c r="V19" s="40"/>
    </row>
    <row r="20" spans="1:22" ht="14.1" customHeight="1" x14ac:dyDescent="0.2">
      <c r="A20" s="40"/>
      <c r="B20" s="40"/>
      <c r="C20" s="55"/>
      <c r="D20" s="293" t="s">
        <v>32</v>
      </c>
      <c r="E20" s="294"/>
      <c r="F20" s="295"/>
      <c r="G20" s="299" t="s">
        <v>202</v>
      </c>
      <c r="H20" s="300"/>
      <c r="I20" s="300"/>
      <c r="J20" s="300"/>
      <c r="K20" s="301"/>
      <c r="L20" s="55"/>
      <c r="M20" s="146"/>
      <c r="N20" s="40"/>
      <c r="O20" s="40"/>
      <c r="P20" s="40"/>
      <c r="Q20" s="40"/>
      <c r="R20" s="40"/>
      <c r="S20" s="40"/>
      <c r="T20" s="40"/>
      <c r="U20" s="40"/>
      <c r="V20" s="40"/>
    </row>
    <row r="21" spans="1:22" ht="14.1" customHeight="1" thickBot="1" x14ac:dyDescent="0.25">
      <c r="A21" s="40"/>
      <c r="B21" s="40"/>
      <c r="C21" s="55"/>
      <c r="D21" s="293"/>
      <c r="E21" s="294"/>
      <c r="F21" s="295"/>
      <c r="G21" s="302"/>
      <c r="H21" s="303"/>
      <c r="I21" s="303"/>
      <c r="J21" s="303"/>
      <c r="K21" s="304"/>
      <c r="L21" s="55"/>
      <c r="M21" s="40"/>
      <c r="N21" s="40"/>
      <c r="O21" s="40"/>
      <c r="P21" s="40"/>
      <c r="Q21" s="40"/>
      <c r="R21" s="40"/>
      <c r="S21" s="40"/>
      <c r="T21" s="40"/>
      <c r="U21" s="40"/>
      <c r="V21" s="40"/>
    </row>
    <row r="22" spans="1:22" ht="14.1" customHeight="1" x14ac:dyDescent="0.2">
      <c r="A22" s="40"/>
      <c r="B22" s="40"/>
      <c r="C22" s="47"/>
      <c r="D22" s="305" t="s">
        <v>9</v>
      </c>
      <c r="E22" s="306"/>
      <c r="F22" s="307"/>
      <c r="G22" s="335" t="s">
        <v>182</v>
      </c>
      <c r="H22" s="336"/>
      <c r="I22" s="336"/>
      <c r="J22" s="336"/>
      <c r="K22" s="337"/>
      <c r="L22" s="55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ht="14.1" customHeight="1" thickBot="1" x14ac:dyDescent="0.25">
      <c r="A23" s="40"/>
      <c r="B23" s="40"/>
      <c r="C23" s="47"/>
      <c r="D23" s="305"/>
      <c r="E23" s="306"/>
      <c r="F23" s="307"/>
      <c r="G23" s="311"/>
      <c r="H23" s="312"/>
      <c r="I23" s="312"/>
      <c r="J23" s="312"/>
      <c r="K23" s="313"/>
      <c r="L23" s="55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2" ht="18" customHeight="1" x14ac:dyDescent="0.2">
      <c r="A24" s="40"/>
      <c r="B24" s="40"/>
      <c r="C24" s="47"/>
      <c r="D24" s="293" t="s">
        <v>111</v>
      </c>
      <c r="E24" s="294"/>
      <c r="F24" s="295"/>
      <c r="G24" s="299" t="s">
        <v>120</v>
      </c>
      <c r="H24" s="300"/>
      <c r="I24" s="300"/>
      <c r="J24" s="300"/>
      <c r="K24" s="301"/>
      <c r="L24" s="47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ht="18" customHeight="1" thickBot="1" x14ac:dyDescent="0.25">
      <c r="A25" s="40"/>
      <c r="B25" s="40"/>
      <c r="C25" s="47"/>
      <c r="D25" s="296"/>
      <c r="E25" s="297"/>
      <c r="F25" s="298"/>
      <c r="G25" s="302"/>
      <c r="H25" s="303"/>
      <c r="I25" s="303"/>
      <c r="J25" s="303"/>
      <c r="K25" s="304"/>
      <c r="L25" s="47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2" ht="18" customHeight="1" x14ac:dyDescent="0.2">
      <c r="A26" s="40"/>
      <c r="B26" s="40"/>
      <c r="C26" s="47"/>
      <c r="D26" s="317" t="s">
        <v>132</v>
      </c>
      <c r="E26" s="318"/>
      <c r="F26" s="319"/>
      <c r="G26" s="288">
        <v>45249</v>
      </c>
      <c r="H26" s="289"/>
      <c r="I26" s="289"/>
      <c r="J26" s="289"/>
      <c r="K26" s="290"/>
      <c r="L26" s="47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 ht="18" customHeight="1" thickBot="1" x14ac:dyDescent="0.25">
      <c r="A27" s="40"/>
      <c r="B27" s="40"/>
      <c r="C27" s="47"/>
      <c r="D27" s="320"/>
      <c r="E27" s="321"/>
      <c r="F27" s="322"/>
      <c r="G27" s="291"/>
      <c r="H27" s="291"/>
      <c r="I27" s="291"/>
      <c r="J27" s="291"/>
      <c r="K27" s="292"/>
      <c r="L27" s="47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2" s="40" customFormat="1" ht="18" customHeight="1" x14ac:dyDescent="0.2"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22" s="40" customFormat="1" ht="18" customHeight="1" x14ac:dyDescent="0.2"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22" s="40" customFormat="1" ht="18" customHeight="1" x14ac:dyDescent="0.2"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22" s="40" customFormat="1" ht="18" customHeight="1" x14ac:dyDescent="0.2"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22" s="40" customFormat="1" ht="18" customHeight="1" x14ac:dyDescent="0.2"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3:19" s="40" customFormat="1" ht="18" customHeight="1" x14ac:dyDescent="0.2">
      <c r="C33" s="47"/>
      <c r="D33" s="47"/>
      <c r="E33" s="47"/>
      <c r="F33" s="47"/>
      <c r="G33" s="47"/>
      <c r="H33" s="47"/>
      <c r="I33" s="47"/>
      <c r="J33" s="47"/>
      <c r="K33" s="47"/>
      <c r="L33" s="47"/>
    </row>
    <row r="34" spans="3:19" s="40" customFormat="1" ht="18" customHeight="1" x14ac:dyDescent="0.2"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5" spans="3:19" s="40" customFormat="1" ht="18" customHeight="1" x14ac:dyDescent="0.2">
      <c r="C35" s="47"/>
      <c r="D35" s="47"/>
      <c r="E35" s="47"/>
      <c r="F35" s="47"/>
      <c r="G35" s="47"/>
      <c r="H35" s="47"/>
      <c r="I35" s="47"/>
      <c r="J35" s="47"/>
      <c r="K35" s="47"/>
      <c r="L35" s="47"/>
    </row>
    <row r="36" spans="3:19" s="40" customFormat="1" ht="18" customHeight="1" x14ac:dyDescent="0.2"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3:19" s="40" customFormat="1" ht="18" customHeight="1" x14ac:dyDescent="0.2">
      <c r="C37" s="47"/>
      <c r="D37" s="47"/>
      <c r="E37" s="47"/>
      <c r="F37" s="47"/>
      <c r="G37" s="47"/>
      <c r="H37" s="47"/>
      <c r="I37" s="47"/>
      <c r="J37" s="47"/>
      <c r="K37" s="47"/>
      <c r="L37" s="47"/>
    </row>
    <row r="38" spans="3:19" s="40" customFormat="1" ht="18" customHeight="1" x14ac:dyDescent="0.2">
      <c r="C38" s="47"/>
      <c r="D38" s="47"/>
      <c r="E38" s="47"/>
      <c r="F38" s="47"/>
      <c r="G38" s="47"/>
      <c r="H38" s="47"/>
      <c r="I38" s="47"/>
      <c r="J38" s="47"/>
      <c r="K38" s="47"/>
      <c r="L38" s="47"/>
    </row>
    <row r="39" spans="3:19" s="40" customFormat="1" ht="18" customHeight="1" x14ac:dyDescent="0.2">
      <c r="C39" s="47"/>
      <c r="D39" s="47"/>
      <c r="E39" s="47"/>
      <c r="F39" s="47"/>
      <c r="G39" s="47"/>
      <c r="H39" s="47"/>
      <c r="I39" s="47"/>
      <c r="J39" s="47"/>
      <c r="K39" s="47"/>
      <c r="L39" s="47"/>
    </row>
    <row r="40" spans="3:19" s="40" customFormat="1" ht="18" customHeight="1" x14ac:dyDescent="0.2">
      <c r="C40" s="47"/>
      <c r="D40" s="47"/>
      <c r="E40" s="47"/>
      <c r="F40" s="47"/>
      <c r="G40" s="47"/>
      <c r="H40" s="47"/>
      <c r="I40" s="47"/>
      <c r="J40" s="47"/>
      <c r="K40" s="47"/>
      <c r="L40" s="47"/>
    </row>
    <row r="41" spans="3:19" s="40" customFormat="1" ht="18" customHeight="1" x14ac:dyDescent="0.2">
      <c r="C41" s="47"/>
      <c r="D41" s="47"/>
      <c r="E41" s="47"/>
      <c r="F41" s="47"/>
      <c r="G41" s="47"/>
      <c r="H41" s="47"/>
      <c r="I41" s="47"/>
      <c r="J41" s="47"/>
      <c r="K41" s="47"/>
      <c r="L41" s="47"/>
    </row>
    <row r="42" spans="3:19" s="40" customFormat="1" ht="18" customHeight="1" x14ac:dyDescent="0.2">
      <c r="C42" s="99"/>
      <c r="D42" s="99"/>
      <c r="E42" s="99"/>
      <c r="F42" s="99"/>
      <c r="G42" s="99"/>
      <c r="H42" s="99"/>
      <c r="I42" s="99"/>
      <c r="J42" s="99"/>
      <c r="K42" s="99"/>
      <c r="L42" s="99"/>
    </row>
    <row r="43" spans="3:19" s="40" customFormat="1" x14ac:dyDescent="0.2">
      <c r="M43" s="2"/>
      <c r="N43" s="2"/>
      <c r="O43" s="2"/>
      <c r="P43" s="3"/>
      <c r="Q43" s="3"/>
      <c r="R43" s="3"/>
      <c r="S43" s="3"/>
    </row>
    <row r="44" spans="3:19" s="40" customFormat="1" x14ac:dyDescent="0.2">
      <c r="M44" s="2"/>
      <c r="N44" s="2"/>
      <c r="O44" s="2"/>
      <c r="P44" s="3"/>
      <c r="Q44" s="3"/>
      <c r="R44" s="3"/>
      <c r="S44" s="3"/>
    </row>
    <row r="45" spans="3:19" s="40" customFormat="1" x14ac:dyDescent="0.2">
      <c r="M45" s="3"/>
      <c r="N45" s="3"/>
      <c r="O45" s="3"/>
      <c r="P45" s="3"/>
      <c r="Q45" s="3"/>
      <c r="R45" s="3"/>
      <c r="S45" s="3"/>
    </row>
    <row r="46" spans="3:19" s="40" customFormat="1" x14ac:dyDescent="0.2">
      <c r="M46" s="3"/>
      <c r="N46" s="3"/>
      <c r="O46" s="3"/>
      <c r="P46" s="3"/>
      <c r="Q46" s="3"/>
      <c r="R46" s="3"/>
      <c r="S46" s="3"/>
    </row>
    <row r="47" spans="3:19" s="40" customFormat="1" x14ac:dyDescent="0.2">
      <c r="M47" s="3"/>
      <c r="N47" s="3"/>
      <c r="O47" s="3"/>
      <c r="P47" s="3"/>
      <c r="Q47" s="3"/>
      <c r="R47" s="3"/>
      <c r="S47" s="3"/>
    </row>
    <row r="48" spans="3:19" s="40" customFormat="1" x14ac:dyDescent="0.2">
      <c r="M48" s="3"/>
      <c r="N48" s="3"/>
      <c r="O48" s="3"/>
      <c r="P48" s="3"/>
      <c r="Q48" s="3"/>
      <c r="R48" s="3"/>
      <c r="S48" s="3"/>
    </row>
    <row r="49" spans="1:12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</sheetData>
  <sheetProtection algorithmName="SHA-512" hashValue="zlrtGRilrc0+nh4YjOIPng1uY9dNASZ8Y0F3l2Odo/t3Oxa+Lfg5arFULDOYBIqfvllirMqP7qBg7wA7zAzl1g==" saltValue="k+hUoMl6DggIrbEfilrsvA==" spinCount="100000" sheet="1" objects="1" scenarios="1"/>
  <mergeCells count="26">
    <mergeCell ref="G14:K15"/>
    <mergeCell ref="G16:K17"/>
    <mergeCell ref="G18:K19"/>
    <mergeCell ref="G22:K23"/>
    <mergeCell ref="D10:F11"/>
    <mergeCell ref="D12:F13"/>
    <mergeCell ref="D14:F15"/>
    <mergeCell ref="D20:F21"/>
    <mergeCell ref="G20:K21"/>
    <mergeCell ref="D16:F17"/>
    <mergeCell ref="A1:B1"/>
    <mergeCell ref="A2:B2"/>
    <mergeCell ref="G5:K5"/>
    <mergeCell ref="D4:K4"/>
    <mergeCell ref="G26:K27"/>
    <mergeCell ref="D24:F25"/>
    <mergeCell ref="G24:K25"/>
    <mergeCell ref="D18:F19"/>
    <mergeCell ref="G6:K7"/>
    <mergeCell ref="G8:K9"/>
    <mergeCell ref="D6:F7"/>
    <mergeCell ref="D8:F9"/>
    <mergeCell ref="D26:F27"/>
    <mergeCell ref="D22:F23"/>
    <mergeCell ref="G10:K11"/>
    <mergeCell ref="G12:K13"/>
  </mergeCells>
  <phoneticPr fontId="5" type="noConversion"/>
  <dataValidations count="1">
    <dataValidation type="list" allowBlank="1" showInputMessage="1" showErrorMessage="1" sqref="G12:K13" xr:uid="{00000000-0002-0000-0200-000000000000}">
      <formula1>ŞUBE</formula1>
    </dataValidation>
  </dataValidations>
  <pageMargins left="1.31" right="0.78740157480314965" top="0.78740157480314965" bottom="0.78740157480314965" header="0.59055118110236227" footer="0.59055118110236227"/>
  <pageSetup paperSize="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200-000001000000}">
          <x14:formula1>
            <xm:f>'Kaynak '!$B$3:$B$24</xm:f>
          </x14:formula1>
          <xm:sqref>G8:K9</xm:sqref>
        </x14:dataValidation>
        <x14:dataValidation type="list" allowBlank="1" showInputMessage="1" showErrorMessage="1" xr:uid="{00000000-0002-0000-0200-000002000000}">
          <x14:formula1>
            <xm:f>'Kaynak '!$C$3:$C$12</xm:f>
          </x14:formula1>
          <xm:sqref>G10:K11</xm:sqref>
        </x14:dataValidation>
        <x14:dataValidation type="list" allowBlank="1" showInputMessage="1" showErrorMessage="1" xr:uid="{00000000-0002-0000-0200-000003000000}">
          <x14:formula1>
            <xm:f>'Kaynak '!$F$3:$F$4</xm:f>
          </x14:formula1>
          <xm:sqref>G16:K17</xm:sqref>
        </x14:dataValidation>
        <x14:dataValidation type="list" allowBlank="1" showInputMessage="1" showErrorMessage="1" xr:uid="{00000000-0002-0000-0200-000004000000}">
          <x14:formula1>
            <xm:f>'Kaynak '!$E$3:$E$12</xm:f>
          </x14:formula1>
          <xm:sqref>G14:K15</xm:sqref>
        </x14:dataValidation>
        <x14:dataValidation type="list" allowBlank="1" showInputMessage="1" showErrorMessage="1" xr:uid="{00000000-0002-0000-0200-000005000000}">
          <x14:formula1>
            <xm:f>'Kaynak '!$H$3:$H$17</xm:f>
          </x14:formula1>
          <xm:sqref>G20:K21</xm:sqref>
        </x14:dataValidation>
        <x14:dataValidation type="list" allowBlank="1" showInputMessage="1" showErrorMessage="1" xr:uid="{00000000-0002-0000-0200-000006000000}">
          <x14:formula1>
            <xm:f>'Kaynak '!$J$3:$J$11</xm:f>
          </x14:formula1>
          <xm:sqref>G6:K7</xm:sqref>
        </x14:dataValidation>
        <x14:dataValidation type="list" allowBlank="1" showInputMessage="1" showErrorMessage="1" xr:uid="{00000000-0002-0000-0200-000007000000}">
          <x14:formula1>
            <xm:f>'Kaynak '!$I$3:$I$12</xm:f>
          </x14:formula1>
          <xm:sqref>G24:K25</xm:sqref>
        </x14:dataValidation>
        <x14:dataValidation type="list" allowBlank="1" showInputMessage="1" showErrorMessage="1" xr:uid="{00000000-0002-0000-0200-000008000000}">
          <x14:formula1>
            <xm:f>'Kaynak '!$J$14:$J$24</xm:f>
          </x14:formula1>
          <xm:sqref>G22:K23</xm:sqref>
        </x14:dataValidation>
        <x14:dataValidation type="list" allowBlank="1" showInputMessage="1" showErrorMessage="1" xr:uid="{00000000-0002-0000-0200-000009000000}">
          <x14:formula1>
            <xm:f>'Kaynak '!$G$3:$G$41</xm:f>
          </x14:formula1>
          <xm:sqref>G18:K19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U42"/>
  <sheetViews>
    <sheetView zoomScale="84" zoomScaleNormal="84" workbookViewId="0">
      <selection activeCell="Q20" sqref="Q20"/>
    </sheetView>
  </sheetViews>
  <sheetFormatPr defaultRowHeight="12.75" x14ac:dyDescent="0.2"/>
  <cols>
    <col min="1" max="1" width="6.42578125" customWidth="1"/>
    <col min="2" max="2" width="35.42578125" customWidth="1"/>
    <col min="4" max="4" width="9.140625" style="25"/>
    <col min="5" max="5" width="9.5703125" bestFit="1" customWidth="1"/>
    <col min="6" max="6" width="9.85546875" bestFit="1" customWidth="1"/>
    <col min="7" max="7" width="26.7109375" bestFit="1" customWidth="1"/>
    <col min="8" max="8" width="30" bestFit="1" customWidth="1"/>
    <col min="9" max="9" width="22.5703125" style="52" customWidth="1"/>
    <col min="10" max="10" width="23.42578125" customWidth="1"/>
    <col min="11" max="21" width="9.140625" style="40"/>
  </cols>
  <sheetData>
    <row r="1" spans="1:11" s="40" customFormat="1" ht="37.5" customHeight="1" thickBot="1" x14ac:dyDescent="0.55000000000000004">
      <c r="C1" s="340" t="s">
        <v>171</v>
      </c>
      <c r="D1" s="341"/>
      <c r="E1" s="341"/>
      <c r="F1" s="341"/>
      <c r="G1" s="341"/>
      <c r="H1" s="341"/>
      <c r="I1" s="341"/>
    </row>
    <row r="2" spans="1:11" x14ac:dyDescent="0.2">
      <c r="A2" s="40"/>
      <c r="B2" s="179" t="s">
        <v>42</v>
      </c>
      <c r="C2" s="174" t="s">
        <v>43</v>
      </c>
      <c r="D2" s="175" t="s">
        <v>44</v>
      </c>
      <c r="E2" s="175" t="s">
        <v>49</v>
      </c>
      <c r="F2" s="175" t="s">
        <v>48</v>
      </c>
      <c r="G2" s="175" t="s">
        <v>87</v>
      </c>
      <c r="H2" s="176" t="s">
        <v>83</v>
      </c>
      <c r="I2" s="177" t="s">
        <v>112</v>
      </c>
      <c r="J2" s="178" t="s">
        <v>86</v>
      </c>
    </row>
    <row r="3" spans="1:11" x14ac:dyDescent="0.2">
      <c r="A3" s="40"/>
      <c r="B3" s="180" t="s">
        <v>91</v>
      </c>
      <c r="C3" s="181">
        <v>5</v>
      </c>
      <c r="D3" s="182" t="s">
        <v>45</v>
      </c>
      <c r="E3" s="94" t="s">
        <v>75</v>
      </c>
      <c r="F3" s="94" t="s">
        <v>50</v>
      </c>
      <c r="G3" s="183" t="s">
        <v>74</v>
      </c>
      <c r="H3" s="184" t="s">
        <v>73</v>
      </c>
      <c r="I3" s="86" t="s">
        <v>115</v>
      </c>
      <c r="J3" s="185" t="s">
        <v>76</v>
      </c>
    </row>
    <row r="4" spans="1:11" x14ac:dyDescent="0.2">
      <c r="A4" s="40"/>
      <c r="B4" s="180" t="s">
        <v>90</v>
      </c>
      <c r="C4" s="181">
        <v>6</v>
      </c>
      <c r="D4" s="182" t="s">
        <v>46</v>
      </c>
      <c r="E4" s="94" t="s">
        <v>82</v>
      </c>
      <c r="F4" s="94" t="s">
        <v>51</v>
      </c>
      <c r="G4" s="183" t="s">
        <v>81</v>
      </c>
      <c r="H4" s="184" t="s">
        <v>80</v>
      </c>
      <c r="I4" s="86" t="s">
        <v>114</v>
      </c>
      <c r="J4" s="186" t="s">
        <v>128</v>
      </c>
      <c r="K4" s="50"/>
    </row>
    <row r="5" spans="1:11" ht="15" customHeight="1" x14ac:dyDescent="0.2">
      <c r="A5" s="40"/>
      <c r="B5" s="92" t="s">
        <v>204</v>
      </c>
      <c r="C5" s="181">
        <v>7</v>
      </c>
      <c r="D5" s="182" t="s">
        <v>47</v>
      </c>
      <c r="E5" s="94" t="s">
        <v>79</v>
      </c>
      <c r="F5" s="94"/>
      <c r="G5" s="189" t="s">
        <v>172</v>
      </c>
      <c r="H5" s="127" t="s">
        <v>202</v>
      </c>
      <c r="I5" s="86" t="s">
        <v>116</v>
      </c>
      <c r="J5" s="138" t="s">
        <v>149</v>
      </c>
      <c r="K5" s="50"/>
    </row>
    <row r="6" spans="1:11" x14ac:dyDescent="0.2">
      <c r="A6" s="40"/>
      <c r="B6" s="92" t="s">
        <v>92</v>
      </c>
      <c r="C6" s="181">
        <v>8</v>
      </c>
      <c r="D6" s="182" t="s">
        <v>72</v>
      </c>
      <c r="E6" s="94" t="s">
        <v>129</v>
      </c>
      <c r="F6" s="94"/>
      <c r="G6" s="188" t="s">
        <v>173</v>
      </c>
      <c r="H6" s="127"/>
      <c r="I6" s="86" t="s">
        <v>117</v>
      </c>
      <c r="J6" s="138" t="s">
        <v>169</v>
      </c>
    </row>
    <row r="7" spans="1:11" x14ac:dyDescent="0.2">
      <c r="A7" s="40"/>
      <c r="B7" s="92" t="s">
        <v>93</v>
      </c>
      <c r="C7" s="130">
        <v>9</v>
      </c>
      <c r="D7" s="129" t="s">
        <v>78</v>
      </c>
      <c r="E7" s="94" t="s">
        <v>130</v>
      </c>
      <c r="F7" s="94"/>
      <c r="G7" s="127" t="s">
        <v>203</v>
      </c>
      <c r="H7" s="127"/>
      <c r="I7" s="86" t="s">
        <v>118</v>
      </c>
      <c r="J7" s="138" t="s">
        <v>178</v>
      </c>
    </row>
    <row r="8" spans="1:11" x14ac:dyDescent="0.2">
      <c r="A8" s="40"/>
      <c r="B8" s="92" t="s">
        <v>94</v>
      </c>
      <c r="C8" s="130">
        <v>10</v>
      </c>
      <c r="D8" s="129" t="s">
        <v>77</v>
      </c>
      <c r="E8" s="94" t="s">
        <v>131</v>
      </c>
      <c r="F8" s="94"/>
      <c r="G8" s="127" t="s">
        <v>133</v>
      </c>
      <c r="H8" s="127"/>
      <c r="I8" s="86" t="s">
        <v>119</v>
      </c>
      <c r="J8" s="138" t="s">
        <v>133</v>
      </c>
    </row>
    <row r="9" spans="1:11" x14ac:dyDescent="0.2">
      <c r="A9" s="40"/>
      <c r="B9" s="92" t="s">
        <v>95</v>
      </c>
      <c r="C9" s="130">
        <v>11</v>
      </c>
      <c r="D9" s="129" t="s">
        <v>71</v>
      </c>
      <c r="E9" s="98" t="s">
        <v>133</v>
      </c>
      <c r="F9" s="94"/>
      <c r="G9" s="127" t="s">
        <v>133</v>
      </c>
      <c r="H9" s="127" t="s">
        <v>133</v>
      </c>
      <c r="I9" s="87" t="s">
        <v>120</v>
      </c>
      <c r="J9" s="138" t="s">
        <v>133</v>
      </c>
    </row>
    <row r="10" spans="1:11" x14ac:dyDescent="0.2">
      <c r="A10" s="40"/>
      <c r="B10" s="92" t="s">
        <v>96</v>
      </c>
      <c r="C10" s="130">
        <v>12</v>
      </c>
      <c r="D10" s="95" t="s">
        <v>125</v>
      </c>
      <c r="E10" s="98" t="s">
        <v>133</v>
      </c>
      <c r="F10" s="96"/>
      <c r="G10" s="127" t="s">
        <v>133</v>
      </c>
      <c r="H10" s="127" t="s">
        <v>133</v>
      </c>
      <c r="I10" s="87" t="s">
        <v>121</v>
      </c>
      <c r="J10" s="138" t="s">
        <v>133</v>
      </c>
    </row>
    <row r="11" spans="1:11" x14ac:dyDescent="0.2">
      <c r="A11" s="40"/>
      <c r="B11" s="92" t="s">
        <v>97</v>
      </c>
      <c r="C11" s="131" t="s">
        <v>133</v>
      </c>
      <c r="D11" s="95" t="s">
        <v>127</v>
      </c>
      <c r="E11" s="98" t="s">
        <v>133</v>
      </c>
      <c r="F11" s="97"/>
      <c r="G11" s="127" t="s">
        <v>133</v>
      </c>
      <c r="H11" s="127" t="s">
        <v>133</v>
      </c>
      <c r="I11" s="87" t="s">
        <v>122</v>
      </c>
      <c r="J11" s="138" t="s">
        <v>133</v>
      </c>
    </row>
    <row r="12" spans="1:11" ht="13.5" thickBot="1" x14ac:dyDescent="0.25">
      <c r="A12" s="40"/>
      <c r="B12" s="92" t="s">
        <v>98</v>
      </c>
      <c r="C12" s="132" t="s">
        <v>133</v>
      </c>
      <c r="D12" s="133" t="s">
        <v>126</v>
      </c>
      <c r="E12" s="134" t="s">
        <v>133</v>
      </c>
      <c r="F12" s="135"/>
      <c r="G12" s="136" t="s">
        <v>133</v>
      </c>
      <c r="H12" s="136" t="s">
        <v>133</v>
      </c>
      <c r="I12" s="137" t="s">
        <v>123</v>
      </c>
      <c r="J12" s="139"/>
    </row>
    <row r="13" spans="1:11" ht="18" x14ac:dyDescent="0.25">
      <c r="A13" s="40"/>
      <c r="B13" s="92" t="s">
        <v>99</v>
      </c>
      <c r="C13" s="80"/>
      <c r="D13" s="79"/>
      <c r="E13" s="80"/>
      <c r="F13" s="80"/>
      <c r="G13" s="80"/>
      <c r="H13" s="80"/>
      <c r="I13" s="100"/>
      <c r="J13" s="140" t="s">
        <v>34</v>
      </c>
    </row>
    <row r="14" spans="1:11" ht="15.75" x14ac:dyDescent="0.2">
      <c r="A14" s="40"/>
      <c r="B14" s="128" t="s">
        <v>100</v>
      </c>
      <c r="C14" s="80"/>
      <c r="D14" s="79"/>
      <c r="E14" s="80"/>
      <c r="F14" s="80"/>
      <c r="G14" s="80"/>
      <c r="H14" s="80"/>
      <c r="I14" s="101"/>
      <c r="J14" s="187" t="s">
        <v>128</v>
      </c>
    </row>
    <row r="15" spans="1:11" x14ac:dyDescent="0.2">
      <c r="A15" s="40"/>
      <c r="B15" s="92" t="s">
        <v>101</v>
      </c>
      <c r="C15" s="80"/>
      <c r="D15" s="79"/>
      <c r="E15" s="80"/>
      <c r="F15" s="80"/>
      <c r="G15" s="80"/>
      <c r="H15" s="80"/>
      <c r="I15" s="50"/>
      <c r="J15" s="141" t="s">
        <v>168</v>
      </c>
    </row>
    <row r="16" spans="1:11" x14ac:dyDescent="0.2">
      <c r="A16" s="40"/>
      <c r="B16" s="92" t="s">
        <v>102</v>
      </c>
      <c r="C16" s="80"/>
      <c r="D16" s="79"/>
      <c r="E16" s="80"/>
      <c r="F16" s="80"/>
      <c r="G16" s="80"/>
      <c r="H16" s="80"/>
      <c r="I16" s="50"/>
      <c r="J16" s="142" t="s">
        <v>167</v>
      </c>
    </row>
    <row r="17" spans="1:10" x14ac:dyDescent="0.2">
      <c r="A17" s="40"/>
      <c r="B17" s="92" t="s">
        <v>103</v>
      </c>
      <c r="C17" s="80"/>
      <c r="D17" s="79"/>
      <c r="E17" s="80"/>
      <c r="F17" s="80"/>
      <c r="G17" s="80"/>
      <c r="H17" s="80"/>
      <c r="I17" s="50"/>
      <c r="J17" s="142" t="s">
        <v>182</v>
      </c>
    </row>
    <row r="18" spans="1:10" x14ac:dyDescent="0.2">
      <c r="A18" s="40"/>
      <c r="B18" s="92" t="s">
        <v>104</v>
      </c>
      <c r="C18" s="80"/>
      <c r="D18" s="79"/>
      <c r="E18" s="80"/>
      <c r="F18" s="80"/>
      <c r="G18" s="80"/>
      <c r="H18" s="80"/>
      <c r="I18" s="50"/>
      <c r="J18" s="142" t="s">
        <v>133</v>
      </c>
    </row>
    <row r="19" spans="1:10" x14ac:dyDescent="0.2">
      <c r="A19" s="40"/>
      <c r="B19" s="92" t="s">
        <v>105</v>
      </c>
      <c r="C19" s="80"/>
      <c r="D19" s="79"/>
      <c r="E19" s="80"/>
      <c r="F19" s="80"/>
      <c r="G19" s="80"/>
      <c r="H19" s="80"/>
      <c r="I19" s="50"/>
      <c r="J19" s="142" t="s">
        <v>133</v>
      </c>
    </row>
    <row r="20" spans="1:10" x14ac:dyDescent="0.2">
      <c r="A20" s="40"/>
      <c r="B20" s="92" t="s">
        <v>106</v>
      </c>
      <c r="C20" s="80"/>
      <c r="D20" s="79"/>
      <c r="E20" s="80"/>
      <c r="F20" s="80"/>
      <c r="G20" s="80"/>
      <c r="H20" s="80"/>
      <c r="I20" s="50"/>
      <c r="J20" s="138" t="s">
        <v>133</v>
      </c>
    </row>
    <row r="21" spans="1:10" x14ac:dyDescent="0.2">
      <c r="A21" s="40"/>
      <c r="B21" s="92" t="s">
        <v>107</v>
      </c>
      <c r="C21" s="80"/>
      <c r="D21" s="79"/>
      <c r="E21" s="80"/>
      <c r="F21" s="80"/>
      <c r="G21" s="80"/>
      <c r="H21" s="80"/>
      <c r="I21" s="50"/>
      <c r="J21" s="138" t="s">
        <v>133</v>
      </c>
    </row>
    <row r="22" spans="1:10" ht="23.25" customHeight="1" x14ac:dyDescent="0.2">
      <c r="A22" s="40"/>
      <c r="B22" s="92" t="s">
        <v>108</v>
      </c>
      <c r="C22" s="338" t="s">
        <v>170</v>
      </c>
      <c r="D22" s="339"/>
      <c r="E22" s="339"/>
      <c r="F22" s="339"/>
      <c r="G22" s="339"/>
      <c r="H22" s="339"/>
      <c r="I22" s="339"/>
      <c r="J22" s="138" t="s">
        <v>133</v>
      </c>
    </row>
    <row r="23" spans="1:10" ht="23.25" customHeight="1" x14ac:dyDescent="0.2">
      <c r="A23" s="40"/>
      <c r="B23" s="92" t="s">
        <v>109</v>
      </c>
      <c r="C23" s="339"/>
      <c r="D23" s="339"/>
      <c r="E23" s="339"/>
      <c r="F23" s="339"/>
      <c r="G23" s="339"/>
      <c r="H23" s="339"/>
      <c r="I23" s="339"/>
      <c r="J23" s="138" t="s">
        <v>133</v>
      </c>
    </row>
    <row r="24" spans="1:10" ht="24" customHeight="1" thickBot="1" x14ac:dyDescent="0.25">
      <c r="A24" s="40"/>
      <c r="B24" s="93" t="s">
        <v>110</v>
      </c>
      <c r="C24" s="339"/>
      <c r="D24" s="339"/>
      <c r="E24" s="339"/>
      <c r="F24" s="339"/>
      <c r="G24" s="339"/>
      <c r="H24" s="339"/>
      <c r="I24" s="339"/>
      <c r="J24" s="143" t="s">
        <v>133</v>
      </c>
    </row>
    <row r="25" spans="1:10" x14ac:dyDescent="0.2">
      <c r="A25" s="50"/>
      <c r="B25" s="50"/>
      <c r="C25" s="50"/>
      <c r="D25" s="51"/>
      <c r="E25" s="50"/>
      <c r="F25" s="50"/>
      <c r="G25" s="50"/>
      <c r="H25" s="50"/>
      <c r="I25" s="50"/>
      <c r="J25" s="50"/>
    </row>
    <row r="26" spans="1:10" x14ac:dyDescent="0.2">
      <c r="A26" s="50"/>
      <c r="B26" s="50"/>
      <c r="C26" s="50"/>
      <c r="D26" s="51"/>
      <c r="E26" s="50"/>
      <c r="F26" s="50"/>
      <c r="G26" s="50"/>
      <c r="H26" s="50"/>
      <c r="I26" s="50"/>
      <c r="J26" s="50"/>
    </row>
    <row r="27" spans="1:10" x14ac:dyDescent="0.2">
      <c r="A27" s="40"/>
      <c r="B27" s="40"/>
      <c r="C27" s="50"/>
      <c r="D27" s="51"/>
      <c r="E27" s="50"/>
      <c r="F27" s="50"/>
      <c r="G27" s="50"/>
      <c r="H27" s="50"/>
      <c r="I27" s="50"/>
      <c r="J27" s="50"/>
    </row>
    <row r="28" spans="1:10" x14ac:dyDescent="0.2">
      <c r="A28" s="40"/>
      <c r="B28" s="40"/>
      <c r="C28" s="50"/>
      <c r="D28" s="51"/>
      <c r="E28" s="50"/>
      <c r="F28" s="50"/>
      <c r="G28" s="50"/>
      <c r="H28" s="50"/>
      <c r="I28" s="50"/>
      <c r="J28" s="50"/>
    </row>
    <row r="29" spans="1:10" x14ac:dyDescent="0.2">
      <c r="A29" s="40"/>
      <c r="B29" s="40"/>
      <c r="C29" s="50"/>
      <c r="D29" s="51"/>
      <c r="E29" s="50"/>
      <c r="F29" s="50"/>
      <c r="G29" s="50"/>
      <c r="H29" s="50"/>
      <c r="I29" s="50"/>
      <c r="J29" s="50"/>
    </row>
    <row r="30" spans="1:10" x14ac:dyDescent="0.2">
      <c r="A30" s="40"/>
      <c r="B30" s="40"/>
      <c r="C30" s="50"/>
      <c r="D30" s="51"/>
      <c r="E30" s="50"/>
      <c r="F30" s="50"/>
      <c r="G30" s="50"/>
      <c r="H30" s="50"/>
      <c r="I30" s="50"/>
      <c r="J30" s="50"/>
    </row>
    <row r="31" spans="1:10" x14ac:dyDescent="0.2">
      <c r="A31" s="40"/>
      <c r="B31" s="40"/>
      <c r="C31" s="50"/>
      <c r="D31" s="51"/>
      <c r="E31" s="50"/>
      <c r="F31" s="50"/>
      <c r="G31" s="50"/>
      <c r="H31" s="50"/>
      <c r="I31" s="50"/>
      <c r="J31" s="50"/>
    </row>
    <row r="32" spans="1:10" x14ac:dyDescent="0.2">
      <c r="A32" s="40"/>
      <c r="B32" s="40"/>
      <c r="C32" s="50"/>
      <c r="D32" s="51"/>
      <c r="E32" s="50"/>
      <c r="F32" s="50"/>
      <c r="G32" s="50"/>
      <c r="H32" s="50"/>
      <c r="I32" s="50"/>
      <c r="J32" s="50"/>
    </row>
    <row r="33" spans="1:10" x14ac:dyDescent="0.2">
      <c r="A33" s="40"/>
      <c r="B33" s="40"/>
      <c r="C33" s="50"/>
      <c r="D33" s="51"/>
      <c r="E33" s="50"/>
      <c r="F33" s="50"/>
      <c r="G33" s="50"/>
      <c r="H33" s="50"/>
      <c r="I33" s="50"/>
      <c r="J33" s="50"/>
    </row>
    <row r="34" spans="1:10" x14ac:dyDescent="0.2">
      <c r="A34" s="40"/>
      <c r="B34" s="40"/>
      <c r="C34" s="50"/>
      <c r="D34" s="51"/>
      <c r="E34" s="50"/>
      <c r="F34" s="50"/>
      <c r="G34" s="50"/>
      <c r="H34" s="50"/>
      <c r="I34" s="50"/>
      <c r="J34" s="50"/>
    </row>
    <row r="35" spans="1:10" x14ac:dyDescent="0.2">
      <c r="A35" s="40"/>
      <c r="B35" s="40"/>
      <c r="C35" s="50"/>
      <c r="D35" s="51"/>
      <c r="E35" s="50"/>
      <c r="F35" s="50"/>
      <c r="G35" s="50"/>
      <c r="H35" s="50"/>
      <c r="I35" s="50"/>
      <c r="J35" s="50"/>
    </row>
    <row r="36" spans="1:10" x14ac:dyDescent="0.2">
      <c r="A36" s="40"/>
      <c r="B36" s="40"/>
      <c r="C36" s="50"/>
      <c r="D36" s="51"/>
      <c r="E36" s="50"/>
      <c r="F36" s="50"/>
      <c r="G36" s="50"/>
      <c r="H36" s="50"/>
      <c r="I36" s="50"/>
      <c r="J36" s="50"/>
    </row>
    <row r="37" spans="1:10" x14ac:dyDescent="0.2">
      <c r="A37" s="40"/>
      <c r="B37" s="40"/>
      <c r="C37" s="50"/>
      <c r="D37" s="51"/>
      <c r="E37" s="50"/>
      <c r="F37" s="50"/>
      <c r="G37" s="50"/>
      <c r="H37" s="50"/>
      <c r="I37" s="50"/>
      <c r="J37" s="50"/>
    </row>
    <row r="38" spans="1:10" x14ac:dyDescent="0.2">
      <c r="A38" s="40"/>
      <c r="B38" s="40"/>
      <c r="C38" s="50"/>
      <c r="D38" s="51"/>
      <c r="E38" s="50"/>
      <c r="F38" s="50"/>
      <c r="G38" s="50"/>
      <c r="H38" s="50"/>
      <c r="I38" s="50"/>
      <c r="J38" s="50"/>
    </row>
    <row r="39" spans="1:10" x14ac:dyDescent="0.2">
      <c r="A39" s="40"/>
      <c r="B39" s="40"/>
      <c r="C39" s="50"/>
      <c r="D39" s="51"/>
      <c r="E39" s="50"/>
      <c r="F39" s="50"/>
      <c r="G39" s="50"/>
      <c r="H39" s="50"/>
      <c r="I39" s="50"/>
      <c r="J39" s="50"/>
    </row>
    <row r="40" spans="1:10" x14ac:dyDescent="0.2">
      <c r="A40" s="40"/>
      <c r="B40" s="40"/>
      <c r="C40" s="50"/>
      <c r="D40" s="51"/>
      <c r="E40" s="50"/>
      <c r="F40" s="50"/>
      <c r="G40" s="50"/>
      <c r="H40" s="50"/>
      <c r="I40" s="50"/>
      <c r="J40" s="50"/>
    </row>
    <row r="41" spans="1:10" x14ac:dyDescent="0.2">
      <c r="A41" s="40"/>
      <c r="B41" s="40"/>
      <c r="C41" s="50"/>
      <c r="D41" s="51"/>
      <c r="E41" s="50"/>
      <c r="F41" s="50"/>
      <c r="G41" s="50"/>
      <c r="H41" s="50"/>
      <c r="I41" s="50"/>
      <c r="J41" s="50"/>
    </row>
    <row r="42" spans="1:10" x14ac:dyDescent="0.2">
      <c r="A42" s="40"/>
      <c r="B42" s="40"/>
      <c r="C42" s="50"/>
      <c r="D42" s="51"/>
      <c r="E42" s="50"/>
      <c r="F42" s="50"/>
      <c r="G42" s="50"/>
      <c r="H42" s="50"/>
      <c r="I42" s="50"/>
      <c r="J42" s="50"/>
    </row>
  </sheetData>
  <sheetProtection algorithmName="SHA-512" hashValue="XVrMZ59Q1Ooic8IRyKuCthgP6ymq1MvI8xx1i4V6IzlqeyqK7mRiRp6BuY5UQpaOoHn+uffKG1BgHcezkm73kg==" saltValue="DySqo8Ejj1zmNR1qYzKEQQ==" spinCount="100000" sheet="1" objects="1" scenarios="1" formatCells="0" formatColumns="0" formatRows="0"/>
  <sortState xmlns:xlrd2="http://schemas.microsoft.com/office/spreadsheetml/2017/richdata2" ref="H3:H30">
    <sortCondition ref="H3"/>
  </sortState>
  <mergeCells count="2">
    <mergeCell ref="C22:I24"/>
    <mergeCell ref="C1:I1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P215"/>
  <sheetViews>
    <sheetView zoomScale="93" zoomScaleNormal="93" workbookViewId="0">
      <selection activeCell="H8" sqref="H8"/>
    </sheetView>
  </sheetViews>
  <sheetFormatPr defaultRowHeight="12.75" x14ac:dyDescent="0.2"/>
  <cols>
    <col min="1" max="1" width="4" style="40" customWidth="1"/>
    <col min="2" max="4" width="5.7109375" style="3" customWidth="1"/>
    <col min="5" max="24" width="4.7109375" style="3" customWidth="1"/>
    <col min="25" max="25" width="8.5703125" style="3" customWidth="1"/>
    <col min="26" max="26" width="2.7109375" style="40" customWidth="1"/>
    <col min="27" max="42" width="9.140625" style="40"/>
    <col min="43" max="16384" width="9.140625" style="3"/>
  </cols>
  <sheetData>
    <row r="1" spans="1:31" ht="18" customHeight="1" x14ac:dyDescent="0.2">
      <c r="A1" s="54"/>
      <c r="B1" s="342" t="s">
        <v>88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4"/>
      <c r="Z1" s="54"/>
    </row>
    <row r="2" spans="1:31" ht="18" customHeight="1" thickBot="1" x14ac:dyDescent="0.25">
      <c r="A2" s="54"/>
      <c r="B2" s="345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7"/>
      <c r="Z2" s="54"/>
    </row>
    <row r="3" spans="1:31" s="40" customFormat="1" ht="16.5" customHeight="1" x14ac:dyDescent="0.2">
      <c r="A3" s="54"/>
      <c r="B3" s="353" t="s">
        <v>41</v>
      </c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  <c r="X3" s="353"/>
      <c r="Y3" s="353"/>
      <c r="Z3" s="54"/>
    </row>
    <row r="4" spans="1:31" s="40" customFormat="1" ht="16.5" customHeight="1" thickBot="1" x14ac:dyDescent="0.25">
      <c r="A4" s="54"/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53"/>
      <c r="W4" s="353"/>
      <c r="X4" s="353"/>
      <c r="Y4" s="353"/>
      <c r="Z4" s="54"/>
    </row>
    <row r="5" spans="1:31" ht="18" customHeight="1" x14ac:dyDescent="0.2">
      <c r="A5" s="54"/>
      <c r="B5" s="354" t="s">
        <v>35</v>
      </c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0" t="s">
        <v>1</v>
      </c>
      <c r="Z5" s="54"/>
    </row>
    <row r="6" spans="1:31" ht="12.75" customHeight="1" x14ac:dyDescent="0.2">
      <c r="A6" s="54"/>
      <c r="B6" s="356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1"/>
      <c r="Z6" s="54"/>
    </row>
    <row r="7" spans="1:31" ht="21" customHeight="1" x14ac:dyDescent="0.2">
      <c r="A7" s="54"/>
      <c r="B7" s="348" t="s">
        <v>10</v>
      </c>
      <c r="C7" s="349"/>
      <c r="D7" s="349"/>
      <c r="E7" s="14">
        <v>1</v>
      </c>
      <c r="F7" s="14">
        <v>2</v>
      </c>
      <c r="G7" s="14">
        <v>3</v>
      </c>
      <c r="H7" s="14">
        <v>4</v>
      </c>
      <c r="I7" s="14">
        <v>5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  <c r="T7" s="14">
        <v>16</v>
      </c>
      <c r="U7" s="14">
        <v>17</v>
      </c>
      <c r="V7" s="14">
        <v>18</v>
      </c>
      <c r="W7" s="14">
        <v>19</v>
      </c>
      <c r="X7" s="14">
        <v>20</v>
      </c>
      <c r="Y7" s="352"/>
      <c r="Z7" s="54"/>
    </row>
    <row r="8" spans="1:31" ht="25.5" customHeight="1" x14ac:dyDescent="0.2">
      <c r="A8" s="54"/>
      <c r="B8" s="363" t="s">
        <v>11</v>
      </c>
      <c r="C8" s="364"/>
      <c r="D8" s="364"/>
      <c r="E8" s="26">
        <v>6</v>
      </c>
      <c r="F8" s="26">
        <v>6</v>
      </c>
      <c r="G8" s="26">
        <v>6</v>
      </c>
      <c r="H8" s="26">
        <v>6</v>
      </c>
      <c r="I8" s="26">
        <v>6</v>
      </c>
      <c r="J8" s="26">
        <v>7</v>
      </c>
      <c r="K8" s="26">
        <v>7</v>
      </c>
      <c r="L8" s="26">
        <v>7</v>
      </c>
      <c r="M8" s="26">
        <v>7</v>
      </c>
      <c r="N8" s="26">
        <v>7</v>
      </c>
      <c r="O8" s="26">
        <v>7</v>
      </c>
      <c r="P8" s="26">
        <v>7</v>
      </c>
      <c r="Q8" s="26">
        <v>7</v>
      </c>
      <c r="R8" s="26">
        <v>7</v>
      </c>
      <c r="S8" s="26">
        <v>7</v>
      </c>
      <c r="T8" s="26"/>
      <c r="U8" s="26"/>
      <c r="V8" s="26"/>
      <c r="W8" s="26"/>
      <c r="X8" s="26"/>
      <c r="Y8" s="149">
        <f>IF(SUM(E8:X8)=0," ",SUM(E8:X8))</f>
        <v>100</v>
      </c>
      <c r="Z8" s="54"/>
    </row>
    <row r="9" spans="1:31" ht="15.95" customHeight="1" x14ac:dyDescent="0.2">
      <c r="A9" s="54"/>
      <c r="B9" s="15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151"/>
      <c r="Z9" s="54"/>
    </row>
    <row r="10" spans="1:31" ht="18" customHeight="1" x14ac:dyDescent="0.2">
      <c r="A10" s="54"/>
      <c r="B10" s="359" t="s">
        <v>36</v>
      </c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58" t="s">
        <v>1</v>
      </c>
      <c r="Z10" s="54"/>
    </row>
    <row r="11" spans="1:31" ht="12.75" customHeight="1" x14ac:dyDescent="0.2">
      <c r="A11" s="54"/>
      <c r="B11" s="356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U11" s="357"/>
      <c r="V11" s="357"/>
      <c r="W11" s="357"/>
      <c r="X11" s="357"/>
      <c r="Y11" s="351"/>
      <c r="Z11" s="54"/>
    </row>
    <row r="12" spans="1:31" ht="21" customHeight="1" x14ac:dyDescent="0.2">
      <c r="A12" s="54"/>
      <c r="B12" s="348" t="s">
        <v>10</v>
      </c>
      <c r="C12" s="349"/>
      <c r="D12" s="349"/>
      <c r="E12" s="14">
        <v>1</v>
      </c>
      <c r="F12" s="14">
        <v>2</v>
      </c>
      <c r="G12" s="14">
        <v>3</v>
      </c>
      <c r="H12" s="14">
        <v>4</v>
      </c>
      <c r="I12" s="14">
        <v>5</v>
      </c>
      <c r="J12" s="14">
        <v>6</v>
      </c>
      <c r="K12" s="14">
        <v>7</v>
      </c>
      <c r="L12" s="14">
        <v>8</v>
      </c>
      <c r="M12" s="14">
        <v>9</v>
      </c>
      <c r="N12" s="14">
        <v>10</v>
      </c>
      <c r="O12" s="14">
        <v>11</v>
      </c>
      <c r="P12" s="14">
        <v>12</v>
      </c>
      <c r="Q12" s="14">
        <v>13</v>
      </c>
      <c r="R12" s="14">
        <v>14</v>
      </c>
      <c r="S12" s="14">
        <v>15</v>
      </c>
      <c r="T12" s="14">
        <v>16</v>
      </c>
      <c r="U12" s="14">
        <v>17</v>
      </c>
      <c r="V12" s="14">
        <v>18</v>
      </c>
      <c r="W12" s="14">
        <v>19</v>
      </c>
      <c r="X12" s="14">
        <v>20</v>
      </c>
      <c r="Y12" s="352"/>
      <c r="Z12" s="54"/>
    </row>
    <row r="13" spans="1:31" ht="25.5" customHeight="1" thickBot="1" x14ac:dyDescent="0.25">
      <c r="A13" s="54"/>
      <c r="B13" s="361" t="s">
        <v>11</v>
      </c>
      <c r="C13" s="362"/>
      <c r="D13" s="362"/>
      <c r="E13" s="152">
        <v>10</v>
      </c>
      <c r="F13" s="152">
        <v>10</v>
      </c>
      <c r="G13" s="152">
        <v>10</v>
      </c>
      <c r="H13" s="152">
        <v>10</v>
      </c>
      <c r="I13" s="152">
        <v>10</v>
      </c>
      <c r="J13" s="152">
        <v>10</v>
      </c>
      <c r="K13" s="152">
        <v>10</v>
      </c>
      <c r="L13" s="152">
        <v>10</v>
      </c>
      <c r="M13" s="152">
        <v>10</v>
      </c>
      <c r="N13" s="152">
        <v>10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3">
        <f>IF(SUM(E13:X13)=0," ",SUM(E13:X13))</f>
        <v>100</v>
      </c>
      <c r="Z13" s="54"/>
      <c r="AE13" s="40" t="s">
        <v>201</v>
      </c>
    </row>
    <row r="14" spans="1:31" s="40" customFormat="1" ht="15.95" customHeight="1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2"/>
      <c r="Z14" s="54"/>
    </row>
    <row r="15" spans="1:31" s="40" customFormat="1" ht="15.95" customHeight="1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54"/>
    </row>
    <row r="16" spans="1:31" s="40" customFormat="1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="40" customFormat="1" x14ac:dyDescent="0.2"/>
    <row r="18" s="40" customFormat="1" x14ac:dyDescent="0.2"/>
    <row r="19" s="40" customFormat="1" x14ac:dyDescent="0.2"/>
    <row r="20" s="40" customFormat="1" x14ac:dyDescent="0.2"/>
    <row r="21" s="40" customFormat="1" x14ac:dyDescent="0.2"/>
    <row r="22" s="40" customFormat="1" x14ac:dyDescent="0.2"/>
    <row r="23" s="40" customFormat="1" x14ac:dyDescent="0.2"/>
    <row r="24" s="40" customFormat="1" x14ac:dyDescent="0.2"/>
    <row r="25" s="40" customFormat="1" x14ac:dyDescent="0.2"/>
    <row r="26" s="40" customFormat="1" x14ac:dyDescent="0.2"/>
    <row r="27" s="40" customFormat="1" x14ac:dyDescent="0.2"/>
    <row r="28" s="40" customFormat="1" x14ac:dyDescent="0.2"/>
    <row r="29" s="40" customFormat="1" x14ac:dyDescent="0.2"/>
    <row r="30" s="40" customFormat="1" x14ac:dyDescent="0.2"/>
    <row r="31" s="40" customFormat="1" x14ac:dyDescent="0.2"/>
    <row r="32" s="40" customFormat="1" x14ac:dyDescent="0.2"/>
    <row r="33" s="40" customFormat="1" x14ac:dyDescent="0.2"/>
    <row r="34" s="40" customFormat="1" x14ac:dyDescent="0.2"/>
    <row r="35" s="40" customFormat="1" x14ac:dyDescent="0.2"/>
    <row r="36" s="40" customFormat="1" x14ac:dyDescent="0.2"/>
    <row r="37" s="40" customFormat="1" x14ac:dyDescent="0.2"/>
    <row r="38" s="40" customFormat="1" x14ac:dyDescent="0.2"/>
    <row r="39" s="40" customFormat="1" x14ac:dyDescent="0.2"/>
    <row r="40" s="40" customFormat="1" x14ac:dyDescent="0.2"/>
    <row r="41" s="40" customFormat="1" x14ac:dyDescent="0.2"/>
    <row r="42" s="40" customFormat="1" x14ac:dyDescent="0.2"/>
    <row r="43" s="40" customFormat="1" x14ac:dyDescent="0.2"/>
    <row r="44" s="40" customFormat="1" x14ac:dyDescent="0.2"/>
    <row r="45" s="40" customFormat="1" x14ac:dyDescent="0.2"/>
    <row r="46" s="40" customFormat="1" x14ac:dyDescent="0.2"/>
    <row r="47" s="40" customFormat="1" x14ac:dyDescent="0.2"/>
    <row r="48" s="40" customFormat="1" x14ac:dyDescent="0.2"/>
    <row r="49" s="40" customFormat="1" x14ac:dyDescent="0.2"/>
    <row r="50" s="40" customFormat="1" x14ac:dyDescent="0.2"/>
    <row r="51" s="40" customFormat="1" x14ac:dyDescent="0.2"/>
    <row r="52" s="40" customFormat="1" x14ac:dyDescent="0.2"/>
    <row r="53" s="40" customFormat="1" x14ac:dyDescent="0.2"/>
    <row r="54" s="40" customFormat="1" x14ac:dyDescent="0.2"/>
    <row r="55" s="40" customFormat="1" x14ac:dyDescent="0.2"/>
    <row r="56" s="40" customFormat="1" x14ac:dyDescent="0.2"/>
    <row r="57" s="40" customFormat="1" x14ac:dyDescent="0.2"/>
    <row r="58" s="40" customFormat="1" x14ac:dyDescent="0.2"/>
    <row r="59" s="40" customFormat="1" x14ac:dyDescent="0.2"/>
    <row r="60" s="40" customFormat="1" x14ac:dyDescent="0.2"/>
    <row r="61" s="40" customFormat="1" x14ac:dyDescent="0.2"/>
    <row r="62" s="40" customFormat="1" x14ac:dyDescent="0.2"/>
    <row r="63" s="40" customFormat="1" x14ac:dyDescent="0.2"/>
    <row r="64" s="40" customFormat="1" x14ac:dyDescent="0.2"/>
    <row r="65" s="40" customFormat="1" x14ac:dyDescent="0.2"/>
    <row r="66" s="40" customFormat="1" x14ac:dyDescent="0.2"/>
    <row r="67" s="40" customFormat="1" x14ac:dyDescent="0.2"/>
    <row r="68" s="40" customFormat="1" x14ac:dyDescent="0.2"/>
    <row r="69" s="40" customFormat="1" x14ac:dyDescent="0.2"/>
    <row r="70" s="40" customFormat="1" x14ac:dyDescent="0.2"/>
    <row r="71" s="40" customFormat="1" x14ac:dyDescent="0.2"/>
    <row r="72" s="40" customFormat="1" x14ac:dyDescent="0.2"/>
    <row r="73" s="40" customFormat="1" x14ac:dyDescent="0.2"/>
    <row r="74" s="40" customFormat="1" x14ac:dyDescent="0.2"/>
    <row r="75" s="40" customFormat="1" x14ac:dyDescent="0.2"/>
    <row r="76" s="40" customFormat="1" x14ac:dyDescent="0.2"/>
    <row r="77" s="40" customFormat="1" x14ac:dyDescent="0.2"/>
    <row r="78" s="40" customFormat="1" x14ac:dyDescent="0.2"/>
    <row r="79" s="40" customFormat="1" x14ac:dyDescent="0.2"/>
    <row r="80" s="40" customFormat="1" x14ac:dyDescent="0.2"/>
    <row r="81" s="40" customFormat="1" x14ac:dyDescent="0.2"/>
    <row r="82" s="40" customFormat="1" x14ac:dyDescent="0.2"/>
    <row r="83" s="40" customFormat="1" x14ac:dyDescent="0.2"/>
    <row r="84" s="40" customFormat="1" x14ac:dyDescent="0.2"/>
    <row r="85" s="40" customFormat="1" x14ac:dyDescent="0.2"/>
    <row r="86" s="40" customFormat="1" x14ac:dyDescent="0.2"/>
    <row r="87" s="40" customFormat="1" x14ac:dyDescent="0.2"/>
    <row r="88" s="40" customFormat="1" x14ac:dyDescent="0.2"/>
    <row r="89" s="40" customFormat="1" x14ac:dyDescent="0.2"/>
    <row r="90" s="40" customFormat="1" x14ac:dyDescent="0.2"/>
    <row r="91" s="40" customFormat="1" x14ac:dyDescent="0.2"/>
    <row r="92" s="40" customFormat="1" x14ac:dyDescent="0.2"/>
    <row r="93" s="40" customFormat="1" x14ac:dyDescent="0.2"/>
    <row r="94" s="40" customFormat="1" x14ac:dyDescent="0.2"/>
    <row r="95" s="40" customFormat="1" x14ac:dyDescent="0.2"/>
    <row r="96" s="40" customFormat="1" x14ac:dyDescent="0.2"/>
    <row r="97" s="40" customFormat="1" x14ac:dyDescent="0.2"/>
    <row r="98" s="40" customFormat="1" x14ac:dyDescent="0.2"/>
    <row r="99" s="40" customFormat="1" x14ac:dyDescent="0.2"/>
    <row r="100" s="40" customFormat="1" x14ac:dyDescent="0.2"/>
    <row r="101" s="40" customFormat="1" x14ac:dyDescent="0.2"/>
    <row r="102" s="40" customFormat="1" x14ac:dyDescent="0.2"/>
    <row r="103" s="40" customFormat="1" x14ac:dyDescent="0.2"/>
    <row r="104" s="40" customFormat="1" x14ac:dyDescent="0.2"/>
    <row r="105" s="40" customFormat="1" x14ac:dyDescent="0.2"/>
    <row r="106" s="40" customFormat="1" x14ac:dyDescent="0.2"/>
    <row r="107" s="40" customFormat="1" x14ac:dyDescent="0.2"/>
    <row r="108" s="40" customFormat="1" x14ac:dyDescent="0.2"/>
    <row r="109" s="40" customFormat="1" x14ac:dyDescent="0.2"/>
    <row r="110" s="40" customFormat="1" x14ac:dyDescent="0.2"/>
    <row r="111" s="40" customFormat="1" x14ac:dyDescent="0.2"/>
    <row r="112" s="40" customFormat="1" x14ac:dyDescent="0.2"/>
    <row r="113" s="40" customFormat="1" x14ac:dyDescent="0.2"/>
    <row r="114" s="40" customFormat="1" x14ac:dyDescent="0.2"/>
    <row r="115" s="40" customFormat="1" x14ac:dyDescent="0.2"/>
    <row r="116" s="40" customFormat="1" x14ac:dyDescent="0.2"/>
    <row r="117" s="40" customFormat="1" x14ac:dyDescent="0.2"/>
    <row r="118" s="40" customFormat="1" x14ac:dyDescent="0.2"/>
    <row r="119" s="40" customFormat="1" x14ac:dyDescent="0.2"/>
    <row r="120" s="40" customFormat="1" x14ac:dyDescent="0.2"/>
    <row r="121" s="40" customFormat="1" x14ac:dyDescent="0.2"/>
    <row r="122" s="40" customFormat="1" x14ac:dyDescent="0.2"/>
    <row r="123" s="40" customFormat="1" x14ac:dyDescent="0.2"/>
    <row r="124" s="40" customFormat="1" x14ac:dyDescent="0.2"/>
    <row r="125" s="40" customFormat="1" x14ac:dyDescent="0.2"/>
    <row r="126" s="40" customFormat="1" x14ac:dyDescent="0.2"/>
    <row r="127" s="40" customFormat="1" x14ac:dyDescent="0.2"/>
    <row r="128" s="40" customFormat="1" x14ac:dyDescent="0.2"/>
    <row r="129" s="40" customFormat="1" x14ac:dyDescent="0.2"/>
    <row r="130" s="40" customFormat="1" x14ac:dyDescent="0.2"/>
    <row r="131" s="40" customFormat="1" x14ac:dyDescent="0.2"/>
    <row r="132" s="40" customFormat="1" x14ac:dyDescent="0.2"/>
    <row r="133" s="40" customFormat="1" x14ac:dyDescent="0.2"/>
    <row r="134" s="40" customFormat="1" x14ac:dyDescent="0.2"/>
    <row r="135" s="40" customFormat="1" x14ac:dyDescent="0.2"/>
    <row r="136" s="40" customFormat="1" x14ac:dyDescent="0.2"/>
    <row r="137" s="40" customFormat="1" x14ac:dyDescent="0.2"/>
    <row r="138" s="40" customFormat="1" x14ac:dyDescent="0.2"/>
    <row r="139" s="40" customFormat="1" x14ac:dyDescent="0.2"/>
    <row r="140" s="40" customFormat="1" x14ac:dyDescent="0.2"/>
    <row r="141" s="40" customFormat="1" x14ac:dyDescent="0.2"/>
    <row r="142" s="40" customFormat="1" x14ac:dyDescent="0.2"/>
    <row r="143" s="40" customFormat="1" x14ac:dyDescent="0.2"/>
    <row r="144" s="40" customFormat="1" x14ac:dyDescent="0.2"/>
    <row r="145" s="40" customFormat="1" x14ac:dyDescent="0.2"/>
    <row r="146" s="40" customFormat="1" x14ac:dyDescent="0.2"/>
    <row r="147" s="40" customFormat="1" x14ac:dyDescent="0.2"/>
    <row r="148" s="40" customFormat="1" x14ac:dyDescent="0.2"/>
    <row r="149" s="40" customFormat="1" x14ac:dyDescent="0.2"/>
    <row r="150" s="40" customFormat="1" x14ac:dyDescent="0.2"/>
    <row r="151" s="40" customFormat="1" x14ac:dyDescent="0.2"/>
    <row r="152" s="40" customFormat="1" x14ac:dyDescent="0.2"/>
    <row r="153" s="40" customFormat="1" x14ac:dyDescent="0.2"/>
    <row r="154" s="40" customFormat="1" x14ac:dyDescent="0.2"/>
    <row r="155" s="40" customFormat="1" x14ac:dyDescent="0.2"/>
    <row r="156" s="40" customFormat="1" x14ac:dyDescent="0.2"/>
    <row r="157" s="40" customFormat="1" x14ac:dyDescent="0.2"/>
    <row r="158" s="40" customFormat="1" x14ac:dyDescent="0.2"/>
    <row r="159" s="40" customFormat="1" x14ac:dyDescent="0.2"/>
    <row r="160" s="40" customFormat="1" x14ac:dyDescent="0.2"/>
    <row r="161" s="40" customFormat="1" x14ac:dyDescent="0.2"/>
    <row r="162" s="40" customFormat="1" x14ac:dyDescent="0.2"/>
    <row r="163" s="40" customFormat="1" x14ac:dyDescent="0.2"/>
    <row r="164" s="40" customFormat="1" x14ac:dyDescent="0.2"/>
    <row r="165" s="40" customFormat="1" x14ac:dyDescent="0.2"/>
    <row r="166" s="40" customFormat="1" x14ac:dyDescent="0.2"/>
    <row r="167" s="40" customFormat="1" x14ac:dyDescent="0.2"/>
    <row r="168" s="40" customFormat="1" x14ac:dyDescent="0.2"/>
    <row r="169" s="40" customFormat="1" x14ac:dyDescent="0.2"/>
    <row r="170" s="40" customFormat="1" x14ac:dyDescent="0.2"/>
    <row r="171" s="40" customFormat="1" x14ac:dyDescent="0.2"/>
    <row r="172" s="40" customFormat="1" x14ac:dyDescent="0.2"/>
    <row r="173" s="40" customFormat="1" x14ac:dyDescent="0.2"/>
    <row r="174" s="40" customFormat="1" x14ac:dyDescent="0.2"/>
    <row r="175" s="40" customFormat="1" x14ac:dyDescent="0.2"/>
    <row r="176" s="40" customFormat="1" x14ac:dyDescent="0.2"/>
    <row r="177" s="40" customFormat="1" x14ac:dyDescent="0.2"/>
    <row r="178" s="40" customFormat="1" x14ac:dyDescent="0.2"/>
    <row r="179" s="40" customFormat="1" x14ac:dyDescent="0.2"/>
    <row r="180" s="40" customFormat="1" x14ac:dyDescent="0.2"/>
    <row r="181" s="40" customFormat="1" x14ac:dyDescent="0.2"/>
    <row r="182" s="40" customFormat="1" x14ac:dyDescent="0.2"/>
    <row r="183" s="40" customFormat="1" x14ac:dyDescent="0.2"/>
    <row r="184" s="40" customFormat="1" x14ac:dyDescent="0.2"/>
    <row r="185" s="40" customFormat="1" x14ac:dyDescent="0.2"/>
    <row r="186" s="40" customFormat="1" x14ac:dyDescent="0.2"/>
    <row r="187" s="40" customFormat="1" x14ac:dyDescent="0.2"/>
    <row r="188" s="40" customFormat="1" x14ac:dyDescent="0.2"/>
    <row r="189" s="40" customFormat="1" x14ac:dyDescent="0.2"/>
    <row r="190" s="40" customFormat="1" x14ac:dyDescent="0.2"/>
    <row r="191" s="40" customFormat="1" x14ac:dyDescent="0.2"/>
    <row r="192" s="40" customFormat="1" x14ac:dyDescent="0.2"/>
    <row r="193" s="40" customFormat="1" x14ac:dyDescent="0.2"/>
    <row r="194" s="40" customFormat="1" x14ac:dyDescent="0.2"/>
    <row r="195" s="40" customFormat="1" x14ac:dyDescent="0.2"/>
    <row r="196" s="40" customFormat="1" x14ac:dyDescent="0.2"/>
    <row r="197" s="40" customFormat="1" x14ac:dyDescent="0.2"/>
    <row r="198" s="40" customFormat="1" x14ac:dyDescent="0.2"/>
    <row r="199" s="40" customFormat="1" x14ac:dyDescent="0.2"/>
    <row r="200" s="40" customFormat="1" x14ac:dyDescent="0.2"/>
    <row r="201" s="40" customFormat="1" x14ac:dyDescent="0.2"/>
    <row r="202" s="40" customFormat="1" x14ac:dyDescent="0.2"/>
    <row r="203" s="40" customFormat="1" x14ac:dyDescent="0.2"/>
    <row r="204" s="40" customFormat="1" x14ac:dyDescent="0.2"/>
    <row r="205" s="40" customFormat="1" x14ac:dyDescent="0.2"/>
    <row r="206" s="40" customFormat="1" x14ac:dyDescent="0.2"/>
    <row r="207" s="40" customFormat="1" x14ac:dyDescent="0.2"/>
    <row r="208" s="40" customFormat="1" x14ac:dyDescent="0.2"/>
    <row r="209" s="40" customFormat="1" x14ac:dyDescent="0.2"/>
    <row r="210" s="40" customFormat="1" x14ac:dyDescent="0.2"/>
    <row r="211" s="40" customFormat="1" x14ac:dyDescent="0.2"/>
    <row r="212" s="40" customFormat="1" x14ac:dyDescent="0.2"/>
    <row r="213" s="40" customFormat="1" x14ac:dyDescent="0.2"/>
    <row r="214" s="40" customFormat="1" x14ac:dyDescent="0.2"/>
    <row r="215" s="40" customFormat="1" x14ac:dyDescent="0.2"/>
  </sheetData>
  <sheetProtection algorithmName="SHA-512" hashValue="EbGHfOfHlPFQqIyr8cYuC6QHYQactYEqhyE3aij/bzHyEzauqOty30v2Jn+/34HV3f961a1BB+WZO/hGSC+g8A==" saltValue="6du/RkFvwPOC69hTXECbIA==" spinCount="100000" sheet="1" formatCells="0" selectLockedCells="1"/>
  <mergeCells count="10">
    <mergeCell ref="Y10:Y12"/>
    <mergeCell ref="B12:D12"/>
    <mergeCell ref="B10:X11"/>
    <mergeCell ref="B13:D13"/>
    <mergeCell ref="B8:D8"/>
    <mergeCell ref="B1:Y2"/>
    <mergeCell ref="B7:D7"/>
    <mergeCell ref="Y5:Y7"/>
    <mergeCell ref="B3:Y4"/>
    <mergeCell ref="B5:X6"/>
  </mergeCells>
  <phoneticPr fontId="5" type="noConversion"/>
  <dataValidations count="1">
    <dataValidation allowBlank="1" showInputMessage="1" showErrorMessage="1" prompt="Sorunun puan değerini giriniz." sqref="E8:X8 E13:X13" xr:uid="{00000000-0002-0000-0400-000000000000}"/>
  </dataValidations>
  <pageMargins left="0.59" right="0.12" top="1.52" bottom="0.78740157480314965" header="0.53" footer="0.59055118110236227"/>
  <pageSetup paperSize="9" orientation="landscape" r:id="rId1"/>
  <headerFooter alignWithMargins="0"/>
  <rowBreaks count="1" manualBreakCount="1">
    <brk id="15" max="4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Q45"/>
  <sheetViews>
    <sheetView topLeftCell="A2" zoomScale="82" zoomScaleNormal="82" zoomScaleSheetLayoutView="98" workbookViewId="0"/>
  </sheetViews>
  <sheetFormatPr defaultRowHeight="12.75" x14ac:dyDescent="0.2"/>
  <cols>
    <col min="1" max="1" width="9.140625" style="37"/>
    <col min="2" max="2" width="15.28515625" style="41" customWidth="1"/>
    <col min="3" max="3" width="70.7109375" style="39" customWidth="1"/>
    <col min="4" max="4" width="17.140625" customWidth="1"/>
    <col min="5" max="5" width="9.140625" style="37"/>
    <col min="6" max="17" width="9.140625" style="40"/>
  </cols>
  <sheetData>
    <row r="1" spans="1:7" ht="52.5" customHeight="1" x14ac:dyDescent="0.2">
      <c r="B1" s="46"/>
      <c r="C1" s="38"/>
      <c r="D1" s="37"/>
    </row>
    <row r="2" spans="1:7" ht="15.75" customHeight="1" x14ac:dyDescent="0.2">
      <c r="A2" s="365" t="str">
        <f>'K. Bilgiler'!G14&amp;" EĞİTİM ÖĞRETİM YILI "</f>
        <v xml:space="preserve">2023-2024 EĞİTİM ÖĞRETİM YILI </v>
      </c>
      <c r="B2" s="365"/>
      <c r="C2" s="365"/>
      <c r="D2" s="365"/>
      <c r="E2" s="365"/>
    </row>
    <row r="3" spans="1:7" ht="15.75" customHeight="1" x14ac:dyDescent="0.2">
      <c r="A3" s="371" t="str">
        <f>'K. Bilgiler'!G10&amp;" / "&amp;'K. Bilgiler'!G12&amp;" SINIFI "&amp;'K. Bilgiler'!G8&amp;" DERSİ "&amp;'K. Bilgiler'!G16&amp;" 1. YAZILI SINAVI BELİRTKE TABLOSU"</f>
        <v>8 / B SINIFI TÜRKÇE DERSİ I. DÖNEM 1. YAZILI SINAVI BELİRTKE TABLOSU</v>
      </c>
      <c r="B3" s="371"/>
      <c r="C3" s="371"/>
      <c r="D3" s="371"/>
      <c r="E3" s="371"/>
    </row>
    <row r="4" spans="1:7" ht="22.5" customHeight="1" x14ac:dyDescent="0.2">
      <c r="B4" s="372" t="str">
        <f>'K. Bilgiler'!G24&amp;""</f>
        <v>SENARYO : 7</v>
      </c>
      <c r="C4" s="373" t="str">
        <f>'K. Bilgiler'!G8&amp;" DERSİ ne ait İlimizde yayınlanan Senaryolardan seçilerek hazılanmıştır."</f>
        <v>TÜRKÇE DERSİ ne ait İlimizde yayınlanan Senaryolardan seçilerek hazılanmıştır.</v>
      </c>
      <c r="D4" s="368" t="s">
        <v>13</v>
      </c>
    </row>
    <row r="5" spans="1:7" ht="30" customHeight="1" x14ac:dyDescent="0.2">
      <c r="B5" s="372"/>
      <c r="C5" s="374"/>
      <c r="D5" s="369"/>
    </row>
    <row r="6" spans="1:7" ht="30" customHeight="1" x14ac:dyDescent="0.25">
      <c r="B6" s="45">
        <v>1</v>
      </c>
      <c r="C6" s="75" t="s">
        <v>190</v>
      </c>
      <c r="D6" s="192">
        <v>1</v>
      </c>
    </row>
    <row r="7" spans="1:7" ht="30" customHeight="1" x14ac:dyDescent="0.25">
      <c r="B7" s="45">
        <v>2</v>
      </c>
      <c r="C7" s="76" t="s">
        <v>191</v>
      </c>
      <c r="D7" s="193">
        <v>1</v>
      </c>
    </row>
    <row r="8" spans="1:7" ht="30" customHeight="1" x14ac:dyDescent="0.25">
      <c r="B8" s="45">
        <v>3</v>
      </c>
      <c r="C8" s="75" t="s">
        <v>192</v>
      </c>
      <c r="D8" s="192">
        <v>1</v>
      </c>
    </row>
    <row r="9" spans="1:7" ht="30" customHeight="1" x14ac:dyDescent="0.25">
      <c r="B9" s="45">
        <v>4</v>
      </c>
      <c r="C9" s="76" t="s">
        <v>193</v>
      </c>
      <c r="D9" s="193">
        <v>1</v>
      </c>
    </row>
    <row r="10" spans="1:7" ht="30" customHeight="1" x14ac:dyDescent="0.25">
      <c r="B10" s="45">
        <v>5</v>
      </c>
      <c r="C10" s="75" t="s">
        <v>194</v>
      </c>
      <c r="D10" s="192">
        <v>1</v>
      </c>
    </row>
    <row r="11" spans="1:7" ht="30" customHeight="1" x14ac:dyDescent="0.25">
      <c r="B11" s="45">
        <v>6</v>
      </c>
      <c r="C11" s="75" t="s">
        <v>195</v>
      </c>
      <c r="D11" s="193">
        <v>1</v>
      </c>
      <c r="G11" s="74"/>
    </row>
    <row r="12" spans="1:7" ht="30" customHeight="1" x14ac:dyDescent="0.25">
      <c r="B12" s="45">
        <v>7</v>
      </c>
      <c r="C12" s="76" t="s">
        <v>196</v>
      </c>
      <c r="D12" s="192">
        <v>1</v>
      </c>
    </row>
    <row r="13" spans="1:7" ht="30" customHeight="1" x14ac:dyDescent="0.25">
      <c r="B13" s="45">
        <v>8</v>
      </c>
      <c r="C13" s="76" t="s">
        <v>197</v>
      </c>
      <c r="D13" s="193">
        <v>1</v>
      </c>
    </row>
    <row r="14" spans="1:7" ht="30" customHeight="1" x14ac:dyDescent="0.25">
      <c r="B14" s="45">
        <v>9</v>
      </c>
      <c r="C14" s="75" t="s">
        <v>198</v>
      </c>
      <c r="D14" s="192">
        <v>1</v>
      </c>
    </row>
    <row r="15" spans="1:7" ht="30" customHeight="1" x14ac:dyDescent="0.25">
      <c r="B15" s="45">
        <v>10</v>
      </c>
      <c r="C15" s="75" t="s">
        <v>198</v>
      </c>
      <c r="D15" s="193">
        <v>1</v>
      </c>
    </row>
    <row r="16" spans="1:7" ht="30" customHeight="1" x14ac:dyDescent="0.2">
      <c r="B16" s="45">
        <v>11</v>
      </c>
      <c r="C16" s="75" t="s">
        <v>194</v>
      </c>
      <c r="D16" s="194"/>
    </row>
    <row r="17" spans="1:17" ht="30" customHeight="1" x14ac:dyDescent="0.2">
      <c r="B17" s="45">
        <v>12</v>
      </c>
      <c r="C17" s="75" t="s">
        <v>195</v>
      </c>
      <c r="D17" s="194"/>
    </row>
    <row r="18" spans="1:17" ht="30" customHeight="1" x14ac:dyDescent="0.2">
      <c r="B18" s="45">
        <v>13</v>
      </c>
      <c r="C18" s="76" t="s">
        <v>196</v>
      </c>
      <c r="D18" s="194"/>
    </row>
    <row r="19" spans="1:17" ht="30" customHeight="1" x14ac:dyDescent="0.2">
      <c r="B19" s="45">
        <v>14</v>
      </c>
      <c r="C19" s="76" t="s">
        <v>197</v>
      </c>
      <c r="D19" s="194"/>
    </row>
    <row r="20" spans="1:17" ht="30" customHeight="1" x14ac:dyDescent="0.2">
      <c r="B20" s="45">
        <v>15</v>
      </c>
      <c r="C20" s="75" t="s">
        <v>198</v>
      </c>
      <c r="D20" s="194"/>
    </row>
    <row r="21" spans="1:17" ht="30" customHeight="1" x14ac:dyDescent="0.2">
      <c r="B21" s="45">
        <v>16</v>
      </c>
      <c r="C21" s="75" t="s">
        <v>198</v>
      </c>
      <c r="D21" s="194"/>
    </row>
    <row r="22" spans="1:17" ht="30" customHeight="1" x14ac:dyDescent="0.2">
      <c r="B22" s="45">
        <v>17</v>
      </c>
      <c r="C22" s="77"/>
      <c r="D22" s="194"/>
    </row>
    <row r="23" spans="1:17" ht="30" customHeight="1" x14ac:dyDescent="0.2">
      <c r="B23" s="45">
        <v>18</v>
      </c>
      <c r="C23" s="77"/>
      <c r="D23" s="194"/>
    </row>
    <row r="24" spans="1:17" ht="30" customHeight="1" x14ac:dyDescent="0.2">
      <c r="B24" s="45">
        <v>19</v>
      </c>
      <c r="C24" s="77"/>
      <c r="D24" s="194"/>
    </row>
    <row r="25" spans="1:17" ht="30" customHeight="1" x14ac:dyDescent="0.2">
      <c r="B25" s="45">
        <v>20</v>
      </c>
      <c r="C25" s="77"/>
      <c r="D25" s="194"/>
    </row>
    <row r="26" spans="1:17" x14ac:dyDescent="0.2">
      <c r="B26" s="366" t="s">
        <v>85</v>
      </c>
      <c r="C26" s="367"/>
      <c r="D26" s="44">
        <f>SUM(D6:D25)</f>
        <v>10</v>
      </c>
    </row>
    <row r="27" spans="1:17" s="42" customFormat="1" ht="30" customHeight="1" x14ac:dyDescent="0.2">
      <c r="A27" s="43"/>
      <c r="B27" s="370" t="s">
        <v>84</v>
      </c>
      <c r="C27" s="370"/>
      <c r="D27" s="370"/>
      <c r="E27" s="4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spans="1:17" x14ac:dyDescent="0.2">
      <c r="B28" s="46"/>
      <c r="C28" s="38"/>
      <c r="D28" s="37"/>
    </row>
    <row r="29" spans="1:17" x14ac:dyDescent="0.2">
      <c r="B29" s="46"/>
      <c r="C29" s="38" t="str">
        <f>'K. Bilgiler'!G18</f>
        <v>Muammer ASLAN</v>
      </c>
      <c r="D29" s="37" t="str">
        <f>'K. Bilgiler'!G22</f>
        <v>ALİ VELİ</v>
      </c>
    </row>
    <row r="30" spans="1:17" x14ac:dyDescent="0.2">
      <c r="B30" s="46"/>
      <c r="C30" s="38" t="str">
        <f>'K. Bilgiler'!G20</f>
        <v>Türkçe Öğretmeni</v>
      </c>
      <c r="D30" s="37" t="s">
        <v>34</v>
      </c>
    </row>
    <row r="31" spans="1:17" x14ac:dyDescent="0.2">
      <c r="B31" s="46"/>
      <c r="C31" s="38"/>
      <c r="D31" s="37"/>
    </row>
    <row r="32" spans="1:17" x14ac:dyDescent="0.2">
      <c r="B32" s="46"/>
      <c r="C32" s="38"/>
      <c r="D32" s="37"/>
    </row>
    <row r="33" spans="2:4" x14ac:dyDescent="0.2">
      <c r="B33" s="46"/>
      <c r="C33" s="144"/>
      <c r="D33" s="145"/>
    </row>
    <row r="34" spans="2:4" x14ac:dyDescent="0.2">
      <c r="B34" s="46"/>
      <c r="C34" s="144"/>
      <c r="D34" s="145"/>
    </row>
    <row r="35" spans="2:4" x14ac:dyDescent="0.2">
      <c r="B35" s="46"/>
      <c r="C35" s="38"/>
      <c r="D35" s="37"/>
    </row>
    <row r="36" spans="2:4" x14ac:dyDescent="0.2">
      <c r="B36" s="46"/>
      <c r="C36" s="38"/>
      <c r="D36" s="37"/>
    </row>
    <row r="37" spans="2:4" x14ac:dyDescent="0.2">
      <c r="B37" s="46"/>
      <c r="C37" s="38"/>
      <c r="D37" s="37"/>
    </row>
    <row r="38" spans="2:4" x14ac:dyDescent="0.2">
      <c r="B38" s="46"/>
      <c r="C38" s="38"/>
      <c r="D38" s="37"/>
    </row>
    <row r="39" spans="2:4" x14ac:dyDescent="0.2">
      <c r="B39" s="46"/>
      <c r="C39" s="38"/>
      <c r="D39" s="37"/>
    </row>
    <row r="40" spans="2:4" x14ac:dyDescent="0.2">
      <c r="B40" s="46"/>
      <c r="C40" s="38"/>
      <c r="D40" s="37"/>
    </row>
    <row r="41" spans="2:4" x14ac:dyDescent="0.2">
      <c r="B41" s="46"/>
      <c r="C41" s="38"/>
      <c r="D41" s="37"/>
    </row>
    <row r="42" spans="2:4" x14ac:dyDescent="0.2">
      <c r="B42" s="46"/>
      <c r="C42" s="38"/>
      <c r="D42" s="37"/>
    </row>
    <row r="43" spans="2:4" x14ac:dyDescent="0.2">
      <c r="B43" s="46"/>
      <c r="C43" s="38"/>
      <c r="D43" s="37"/>
    </row>
    <row r="44" spans="2:4" x14ac:dyDescent="0.2">
      <c r="B44" s="46"/>
      <c r="C44" s="38"/>
      <c r="D44" s="37"/>
    </row>
    <row r="45" spans="2:4" x14ac:dyDescent="0.2">
      <c r="B45" s="46"/>
      <c r="C45" s="38"/>
      <c r="D45" s="37"/>
    </row>
  </sheetData>
  <sheetProtection algorithmName="SHA-512" hashValue="sE9AnMTw5SUrD+H5p/Rfqa0af/9cxP5B4fgf/TJKsmLwyEUmCkI3Zx72yr3wZtF9bbbxMxRmI2lBhccYK3qr/A==" saltValue="pjf6uBFxSshcX5CVOXHiqw==" spinCount="100000" sheet="1" objects="1" scenarios="1"/>
  <protectedRanges>
    <protectedRange algorithmName="SHA-512" hashValue="0VIP4zJjjRX1XF7dsBlGJkb0SxuWCVAnO2q0gzNLZe1jx+5nIeY1hnhRrzWYgdxlLS5o+1gKBG5uPMPd3BvGgA==" saltValue="j+TStCgYKbVF9d//NojPtg==" spinCount="100000" sqref="A16:E38 A6:B15 D6:E15" name="Aralık1"/>
    <protectedRange algorithmName="SHA-512" hashValue="0VIP4zJjjRX1XF7dsBlGJkb0SxuWCVAnO2q0gzNLZe1jx+5nIeY1hnhRrzWYgdxlLS5o+1gKBG5uPMPd3BvGgA==" saltValue="j+TStCgYKbVF9d//NojPtg==" spinCount="100000" sqref="C6:C15" name="Aralık1_1"/>
  </protectedRanges>
  <mergeCells count="7">
    <mergeCell ref="A2:E2"/>
    <mergeCell ref="B26:C26"/>
    <mergeCell ref="D4:D5"/>
    <mergeCell ref="B27:D27"/>
    <mergeCell ref="A3:E3"/>
    <mergeCell ref="B4:B5"/>
    <mergeCell ref="C4:C5"/>
  </mergeCells>
  <phoneticPr fontId="5" type="noConversion"/>
  <pageMargins left="0.7" right="0.7" top="0.75" bottom="0.75" header="0.3" footer="0.3"/>
  <pageSetup paperSize="9" scale="73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6CAF-60F6-4CF5-9AFB-0099637E4A48}">
  <sheetPr>
    <tabColor indexed="44"/>
    <pageSetUpPr fitToPage="1"/>
  </sheetPr>
  <dimension ref="A1:BD105"/>
  <sheetViews>
    <sheetView view="pageBreakPreview" zoomScale="53" zoomScaleNormal="100" zoomScaleSheetLayoutView="53" workbookViewId="0">
      <selection activeCell="E80" sqref="E80:K80"/>
    </sheetView>
  </sheetViews>
  <sheetFormatPr defaultRowHeight="12.75" x14ac:dyDescent="0.2"/>
  <cols>
    <col min="1" max="1" width="3.85546875" style="3" customWidth="1"/>
    <col min="2" max="2" width="5.7109375" style="3" customWidth="1"/>
    <col min="3" max="4" width="8.7109375" style="3" customWidth="1"/>
    <col min="5" max="5" width="6.7109375" style="3" customWidth="1"/>
    <col min="6" max="6" width="15.5703125" style="3" customWidth="1"/>
    <col min="7" max="20" width="15.7109375" style="3" customWidth="1"/>
    <col min="21" max="22" width="8.42578125" style="3" hidden="1" customWidth="1"/>
    <col min="23" max="23" width="7.28515625" style="3" hidden="1" customWidth="1"/>
    <col min="24" max="24" width="6.42578125" style="3" hidden="1" customWidth="1"/>
    <col min="25" max="25" width="7.7109375" style="3" hidden="1" customWidth="1"/>
    <col min="26" max="26" width="20.140625" style="3" customWidth="1"/>
    <col min="27" max="27" width="14.140625" style="3" customWidth="1"/>
    <col min="28" max="28" width="12.5703125" style="3" hidden="1" customWidth="1"/>
    <col min="29" max="29" width="6.140625" style="3" hidden="1" customWidth="1"/>
    <col min="30" max="38" width="1.85546875" style="3" hidden="1" customWidth="1"/>
    <col min="39" max="41" width="2.7109375" style="3" hidden="1" customWidth="1"/>
    <col min="42" max="42" width="21.85546875" style="3" hidden="1" customWidth="1"/>
    <col min="43" max="51" width="9.140625" style="171"/>
    <col min="52" max="56" width="9.140625" style="40"/>
    <col min="57" max="16384" width="9.140625" style="3"/>
  </cols>
  <sheetData>
    <row r="1" spans="1:42" ht="23.25" customHeight="1" x14ac:dyDescent="0.2">
      <c r="A1" s="583" t="str">
        <f>'K. Bilgiler'!G14&amp;" EĞİTİM ÖĞRETİM YILI "&amp;'K. Bilgiler'!G6</f>
        <v>2023-2024 EĞİTİM ÖĞRETİM YILI ATATÜRK ORTAOKULU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5"/>
      <c r="Z1" s="376">
        <f>'K. Bilgiler'!G26</f>
        <v>45249</v>
      </c>
      <c r="AA1" s="376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5"/>
    </row>
    <row r="2" spans="1:42" ht="27.75" customHeight="1" x14ac:dyDescent="0.2">
      <c r="A2" s="587" t="str">
        <f>'K. Bilgiler'!G10&amp;" / "&amp;'K. Bilgiler'!G12&amp;" SINIFI "&amp;'K. Bilgiler'!G8&amp;" DERSİ "&amp;'K. Bilgiler'!G16&amp;" 1.SINAV ANALİZİ"</f>
        <v>8 / B SINIFI TÜRKÇE DERSİ I. DÖNEM 1.SINAV ANALİZİ</v>
      </c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9"/>
      <c r="U2" s="586"/>
      <c r="V2" s="586"/>
      <c r="W2" s="586"/>
      <c r="X2" s="586"/>
      <c r="Y2" s="586"/>
      <c r="Z2" s="590"/>
      <c r="AA2" s="591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</row>
    <row r="3" spans="1:42" ht="252" customHeight="1" x14ac:dyDescent="0.2">
      <c r="A3" s="377" t="s">
        <v>89</v>
      </c>
      <c r="B3" s="378"/>
      <c r="C3" s="378"/>
      <c r="D3" s="378"/>
      <c r="E3" s="379"/>
      <c r="F3" s="273" t="str">
        <f>'SENARYO GİR'!C6</f>
        <v>T.8.1.2. Dinlediklerinde/izlediklerinde geçen, bilmediği kelimelerin anlamını tahmin eder. Öğrencilerin kelime anlamlarına yönelik tahminleri ile sözlük anlamlarını karşılaştırmaları sağlanır.</v>
      </c>
      <c r="G3" s="273" t="str">
        <f>'SENARYO GİR'!C7</f>
        <v>T.8.1.3. Dinlediklerini/izlediklerini özetler.     </v>
      </c>
      <c r="H3" s="273" t="str">
        <f>'SENARYO GİR'!C8</f>
        <v>T.8.1.4. Dinledikleri/izlediklerine yönelik sorulara cevap verir. </v>
      </c>
      <c r="I3" s="273" t="str">
        <f>'SENARYO GİR'!C9</f>
        <v>T.8.1.5. Dinlediklerinin/izlediklerinin konusunu tespit eder.</v>
      </c>
      <c r="J3" s="273" t="str">
        <f>'SENARYO GİR'!C10</f>
        <v>T.8.1.6. Dinlediklerinin/izlediklerinin ana fikrini/ana duygusunu tespit eder.</v>
      </c>
      <c r="K3" s="273" t="str">
        <f>'SENARYO GİR'!C11</f>
        <v>T.8.1.7. Dinlediklerine/izlediklerine yönelik farklı başlıklar önerir.</v>
      </c>
      <c r="L3" s="273" t="str">
        <f>'SENARYO GİR'!C12</f>
        <v>T.8.1.10. Dinledikleriyle/izledikleriyle ilgili görüşlerini bildirir.   </v>
      </c>
      <c r="M3" s="273" t="str">
        <f>'SENARYO GİR'!C13</f>
        <v>T.8.1.11. Dinledikleri/izledikleri medya metinlerini değerlendirir. Medya metinlerinin amacını ve kaynağını sorgulamaları sağlanır.</v>
      </c>
      <c r="N3" s="273" t="str">
        <f>'SENARYO GİR'!C14</f>
        <v>T.8.1.14. Dinleme stratejilerini uygular. Seçici, yaratıcı, eleştirel, empati kurarak, not alarak dinleme gibi yöntem ve teknikleri uygulamaları sağlanır.</v>
      </c>
      <c r="O3" s="273" t="str">
        <f>'SENARYO GİR'!C15</f>
        <v>T.8.1.14. Dinleme stratejilerini uygular. Seçici, yaratıcı, eleştirel, empati kurarak, not alarak dinleme gibi yöntem ve teknikleri uygulamaları sağlanır.</v>
      </c>
      <c r="P3" s="169" t="str">
        <f>'SENARYO GİR'!C16</f>
        <v>T.8.1.6. Dinlediklerinin/izlediklerinin ana fikrini/ana duygusunu tespit eder.</v>
      </c>
      <c r="Q3" s="169" t="str">
        <f>'SENARYO GİR'!C17</f>
        <v>T.8.1.7. Dinlediklerine/izlediklerine yönelik farklı başlıklar önerir.</v>
      </c>
      <c r="R3" s="169" t="str">
        <f>'SENARYO GİR'!C18</f>
        <v>T.8.1.10. Dinledikleriyle/izledikleriyle ilgili görüşlerini bildirir.   </v>
      </c>
      <c r="S3" s="169" t="str">
        <f>'SENARYO GİR'!C19</f>
        <v>T.8.1.11. Dinledikleri/izledikleri medya metinlerini değerlendirir. Medya metinlerinin amacını ve kaynağını sorgulamaları sağlanır.</v>
      </c>
      <c r="T3" s="169" t="str">
        <f>'SENARYO GİR'!C20</f>
        <v>T.8.1.14. Dinleme stratejilerini uygular. Seçici, yaratıcı, eleştirel, empati kurarak, not alarak dinleme gibi yöntem ve teknikleri uygulamaları sağlanır.</v>
      </c>
      <c r="U3" s="169" t="str">
        <f>'SENARYO GİR'!C21</f>
        <v>T.8.1.14. Dinleme stratejilerini uygular. Seçici, yaratıcı, eleştirel, empati kurarak, not alarak dinleme gibi yöntem ve teknikleri uygulamaları sağlanır.</v>
      </c>
      <c r="V3" s="169">
        <f>'SENARYO GİR'!C22</f>
        <v>0</v>
      </c>
      <c r="W3" s="169">
        <f>'SENARYO GİR'!C23</f>
        <v>0</v>
      </c>
      <c r="X3" s="169">
        <f>'SENARYO GİR'!C24</f>
        <v>0</v>
      </c>
      <c r="Y3" s="169">
        <f>'SENARYO GİR'!C25</f>
        <v>0</v>
      </c>
      <c r="Z3" s="380" t="str">
        <f>'K. Bilgiler'!G24</f>
        <v>SENARYO : 7</v>
      </c>
      <c r="AA3" s="381"/>
    </row>
    <row r="4" spans="1:42" ht="24" customHeight="1" x14ac:dyDescent="0.2">
      <c r="A4" s="382" t="s">
        <v>15</v>
      </c>
      <c r="B4" s="382"/>
      <c r="C4" s="382"/>
      <c r="D4" s="382"/>
      <c r="E4" s="382"/>
      <c r="F4" s="165">
        <f>IF('NOT Baremi'!E8=0," ",'NOT Baremi'!E8)</f>
        <v>6</v>
      </c>
      <c r="G4" s="165">
        <f>IF('NOT Baremi'!F8=0," ",'NOT Baremi'!F8)</f>
        <v>6</v>
      </c>
      <c r="H4" s="165">
        <f>IF('NOT Baremi'!G8=0," ",'NOT Baremi'!G8)</f>
        <v>6</v>
      </c>
      <c r="I4" s="165">
        <f>IF('NOT Baremi'!H8=0," ",'NOT Baremi'!H8)</f>
        <v>6</v>
      </c>
      <c r="J4" s="165">
        <f>IF('NOT Baremi'!I8=0," ",'NOT Baremi'!I8)</f>
        <v>6</v>
      </c>
      <c r="K4" s="165">
        <f>IF('NOT Baremi'!J8=0," ",'NOT Baremi'!J8)</f>
        <v>7</v>
      </c>
      <c r="L4" s="165">
        <f>IF('NOT Baremi'!K8=0," ",'NOT Baremi'!K8)</f>
        <v>7</v>
      </c>
      <c r="M4" s="165">
        <f>IF('NOT Baremi'!L8=0," ",'NOT Baremi'!L8)</f>
        <v>7</v>
      </c>
      <c r="N4" s="165">
        <f>IF('NOT Baremi'!M8=0," ",'NOT Baremi'!M8)</f>
        <v>7</v>
      </c>
      <c r="O4" s="165">
        <f>IF('NOT Baremi'!N8=0," ",'NOT Baremi'!N8)</f>
        <v>7</v>
      </c>
      <c r="P4" s="165">
        <f>IF('NOT Baremi'!O8=0," ",'NOT Baremi'!O8)</f>
        <v>7</v>
      </c>
      <c r="Q4" s="165">
        <f>IF('NOT Baremi'!P8=0," ",'NOT Baremi'!P8)</f>
        <v>7</v>
      </c>
      <c r="R4" s="165">
        <f>IF('NOT Baremi'!Q8=0," ",'NOT Baremi'!Q8)</f>
        <v>7</v>
      </c>
      <c r="S4" s="165">
        <f>IF('NOT Baremi'!R8=0," ",'NOT Baremi'!R8)</f>
        <v>7</v>
      </c>
      <c r="T4" s="165">
        <f>IF('NOT Baremi'!S8=0," ",'NOT Baremi'!S8)</f>
        <v>7</v>
      </c>
      <c r="U4" s="165" t="str">
        <f>IF('NOT Baremi'!T8=0," ",'NOT Baremi'!T8)</f>
        <v xml:space="preserve"> </v>
      </c>
      <c r="V4" s="165" t="str">
        <f>IF('NOT Baremi'!U8=0," ",'NOT Baremi'!U8)</f>
        <v xml:space="preserve"> </v>
      </c>
      <c r="W4" s="165" t="str">
        <f>IF('NOT Baremi'!V8=0," ",'NOT Baremi'!V8)</f>
        <v xml:space="preserve"> </v>
      </c>
      <c r="X4" s="165" t="str">
        <f>IF('NOT Baremi'!W8=0," ",'NOT Baremi'!W8)</f>
        <v xml:space="preserve"> </v>
      </c>
      <c r="Y4" s="165" t="str">
        <f>IF('NOT Baremi'!X8=0," ",'NOT Baremi'!X8)</f>
        <v xml:space="preserve"> </v>
      </c>
      <c r="Z4" s="59">
        <f>IF(SUM(F4:Y4)=0," ",SUM(F4:Y4))</f>
        <v>100</v>
      </c>
      <c r="AA4" s="383" t="s">
        <v>57</v>
      </c>
    </row>
    <row r="5" spans="1:42" ht="42.75" x14ac:dyDescent="0.2">
      <c r="A5" s="56" t="s">
        <v>0</v>
      </c>
      <c r="B5" s="56" t="s">
        <v>23</v>
      </c>
      <c r="C5" s="384" t="s">
        <v>14</v>
      </c>
      <c r="D5" s="384"/>
      <c r="E5" s="384"/>
      <c r="F5" s="65" t="str">
        <f>IF('NOT Baremi'!E8&gt;0,'NOT Baremi'!E7&amp;"."&amp;"SORU"," ")</f>
        <v>1.SORU</v>
      </c>
      <c r="G5" s="65" t="str">
        <f>IF('NOT Baremi'!F8&gt;0,'NOT Baremi'!F7&amp;"."&amp;"SORU"," ")</f>
        <v>2.SORU</v>
      </c>
      <c r="H5" s="65" t="str">
        <f>IF('NOT Baremi'!G8&gt;0,'NOT Baremi'!G7&amp;"."&amp;"SORU"," ")</f>
        <v>3.SORU</v>
      </c>
      <c r="I5" s="65" t="str">
        <f>IF('NOT Baremi'!H8&gt;0,'NOT Baremi'!H7&amp;"."&amp;"SORU"," ")</f>
        <v>4.SORU</v>
      </c>
      <c r="J5" s="65" t="str">
        <f>IF('NOT Baremi'!I8&gt;0,'NOT Baremi'!I7&amp;"."&amp;"SORU"," ")</f>
        <v>5.SORU</v>
      </c>
      <c r="K5" s="65" t="str">
        <f>IF('NOT Baremi'!J8&gt;0,'NOT Baremi'!J7&amp;"."&amp;"SORU"," ")</f>
        <v>6.SORU</v>
      </c>
      <c r="L5" s="65" t="str">
        <f>IF('NOT Baremi'!K8&gt;0,'NOT Baremi'!K7&amp;"."&amp;"SORU"," ")</f>
        <v>7.SORU</v>
      </c>
      <c r="M5" s="65" t="str">
        <f>IF('NOT Baremi'!L8&gt;0,'NOT Baremi'!L7&amp;"."&amp;"SORU"," ")</f>
        <v>8.SORU</v>
      </c>
      <c r="N5" s="65" t="str">
        <f>IF('NOT Baremi'!M8&gt;0,'NOT Baremi'!M7&amp;"."&amp;"SORU"," ")</f>
        <v>9.SORU</v>
      </c>
      <c r="O5" s="65" t="str">
        <f>IF('NOT Baremi'!N8&gt;0,'NOT Baremi'!N7&amp;"."&amp;"SORU"," ")</f>
        <v>10.SORU</v>
      </c>
      <c r="P5" s="65" t="str">
        <f>IF('NOT Baremi'!O8&gt;0,'NOT Baremi'!O7&amp;"."&amp;"SORU"," ")</f>
        <v>11.SORU</v>
      </c>
      <c r="Q5" s="65" t="str">
        <f>IF('NOT Baremi'!P8&gt;0,'NOT Baremi'!P7&amp;"."&amp;"SORU"," ")</f>
        <v>12.SORU</v>
      </c>
      <c r="R5" s="65" t="str">
        <f>IF('NOT Baremi'!Q8&gt;0,'NOT Baremi'!Q7&amp;"."&amp;"SORU"," ")</f>
        <v>13.SORU</v>
      </c>
      <c r="S5" s="65" t="str">
        <f>IF('NOT Baremi'!R8&gt;0,'NOT Baremi'!R7&amp;"."&amp;"SORU"," ")</f>
        <v>14.SORU</v>
      </c>
      <c r="T5" s="65" t="str">
        <f>IF('NOT Baremi'!S8&gt;0,'NOT Baremi'!S7&amp;"."&amp;"SORU"," ")</f>
        <v>15.SORU</v>
      </c>
      <c r="U5" s="65" t="str">
        <f>IF('NOT Baremi'!T8&gt;0,'NOT Baremi'!T7&amp;"."&amp;"SORU"," ")</f>
        <v xml:space="preserve"> </v>
      </c>
      <c r="V5" s="65" t="str">
        <f>IF('NOT Baremi'!U8&gt;0,'NOT Baremi'!U7&amp;"."&amp;"SORU"," ")</f>
        <v xml:space="preserve"> </v>
      </c>
      <c r="W5" s="65" t="str">
        <f>IF('NOT Baremi'!V8&gt;0,'NOT Baremi'!V7&amp;"."&amp;"SORU"," ")</f>
        <v xml:space="preserve"> </v>
      </c>
      <c r="X5" s="65" t="str">
        <f>IF('NOT Baremi'!W8&gt;0,'NOT Baremi'!W7&amp;"."&amp;"SORU"," ")</f>
        <v xml:space="preserve"> </v>
      </c>
      <c r="Y5" s="65" t="str">
        <f>IF('NOT Baremi'!X8&gt;0,'NOT Baremi'!X7&amp;"."&amp;"SORU"," ")</f>
        <v xml:space="preserve"> </v>
      </c>
      <c r="Z5" s="205" t="s">
        <v>18</v>
      </c>
      <c r="AA5" s="383"/>
    </row>
    <row r="6" spans="1:42" ht="12" customHeight="1" x14ac:dyDescent="0.2">
      <c r="A6" s="57">
        <v>1</v>
      </c>
      <c r="B6" s="58">
        <f>Liste!C4</f>
        <v>200</v>
      </c>
      <c r="C6" s="375" t="str">
        <f>Liste!D4</f>
        <v>ABDULKADİR SEVİÇ</v>
      </c>
      <c r="D6" s="375"/>
      <c r="E6" s="375"/>
      <c r="F6" s="68">
        <v>6</v>
      </c>
      <c r="G6" s="68">
        <v>6</v>
      </c>
      <c r="H6" s="68">
        <v>6</v>
      </c>
      <c r="I6" s="68">
        <v>6</v>
      </c>
      <c r="J6" s="68">
        <v>6</v>
      </c>
      <c r="K6" s="68">
        <v>6</v>
      </c>
      <c r="L6" s="68">
        <v>6</v>
      </c>
      <c r="M6" s="68">
        <v>6</v>
      </c>
      <c r="N6" s="68">
        <v>6</v>
      </c>
      <c r="O6" s="68">
        <v>6</v>
      </c>
      <c r="P6" s="68">
        <v>6</v>
      </c>
      <c r="Q6" s="68">
        <v>6</v>
      </c>
      <c r="R6" s="68">
        <v>6</v>
      </c>
      <c r="S6" s="68">
        <v>6</v>
      </c>
      <c r="T6" s="68">
        <v>6</v>
      </c>
      <c r="U6" s="68"/>
      <c r="V6" s="68"/>
      <c r="W6" s="68"/>
      <c r="X6" s="68"/>
      <c r="Y6" s="68"/>
      <c r="Z6" s="60">
        <f>IF(COUNTBLANK(F6:Y6)=COLUMNS(F6:Y6)," ",IF(SUM(F6:Y6)=0,0,SUM(F6:Y6)))</f>
        <v>90</v>
      </c>
      <c r="AA6" s="60" t="str">
        <f>IF(Z6=" "," ",IF(Z6&gt;=90,"Pekiyi",IF(Z6&gt;=85,"İyi",IF(Z6&gt;=75,"Orta",IF(Z6&gt;=70,"Geçer",IF(Z6&gt;=0,"Geçmez",0))))))</f>
        <v>Pekiyi</v>
      </c>
    </row>
    <row r="7" spans="1:42" ht="12" customHeight="1" x14ac:dyDescent="0.2">
      <c r="A7" s="57">
        <v>2</v>
      </c>
      <c r="B7" s="58">
        <f>Liste!C5</f>
        <v>204</v>
      </c>
      <c r="C7" s="375" t="str">
        <f>Liste!D5</f>
        <v>BİRSEN BİLGİ</v>
      </c>
      <c r="D7" s="375"/>
      <c r="E7" s="375"/>
      <c r="F7" s="68">
        <v>6</v>
      </c>
      <c r="G7" s="68">
        <v>6</v>
      </c>
      <c r="H7" s="68">
        <v>6</v>
      </c>
      <c r="I7" s="68">
        <v>6</v>
      </c>
      <c r="J7" s="68">
        <v>6</v>
      </c>
      <c r="K7" s="68">
        <v>6</v>
      </c>
      <c r="L7" s="68">
        <v>6</v>
      </c>
      <c r="M7" s="68">
        <v>6</v>
      </c>
      <c r="N7" s="68">
        <v>6</v>
      </c>
      <c r="O7" s="68">
        <v>6</v>
      </c>
      <c r="P7" s="68">
        <v>6</v>
      </c>
      <c r="Q7" s="68">
        <v>6</v>
      </c>
      <c r="R7" s="68">
        <v>6</v>
      </c>
      <c r="S7" s="68">
        <v>6</v>
      </c>
      <c r="T7" s="68">
        <v>6</v>
      </c>
      <c r="U7" s="68"/>
      <c r="V7" s="68"/>
      <c r="W7" s="68"/>
      <c r="X7" s="68"/>
      <c r="Y7" s="68"/>
      <c r="Z7" s="60">
        <f t="shared" ref="Z7:Z45" si="0">IF(COUNTBLANK(F7:Y7)=COLUMNS(F7:Y7)," ",IF(SUM(F7:Y7)=0,0,SUM(F7:Y7)))</f>
        <v>90</v>
      </c>
      <c r="AA7" s="60" t="str">
        <f t="shared" ref="AA7:AA45" si="1">IF(Z7=" "," ",IF(Z7&gt;=90,"Pekiyi",IF(Z7&gt;=85,"İyi",IF(Z7&gt;=75,"Orta",IF(Z7&gt;=70,"Geçer",IF(Z7&gt;=0,"Geçmez",0))))))</f>
        <v>Pekiyi</v>
      </c>
    </row>
    <row r="8" spans="1:42" ht="12" customHeight="1" x14ac:dyDescent="0.2">
      <c r="A8" s="57">
        <v>3</v>
      </c>
      <c r="B8" s="58">
        <f>Liste!C6</f>
        <v>205</v>
      </c>
      <c r="C8" s="375" t="str">
        <f>Liste!D6</f>
        <v>CENNET YAREN EKSEM</v>
      </c>
      <c r="D8" s="375"/>
      <c r="E8" s="375"/>
      <c r="F8" s="68">
        <v>5</v>
      </c>
      <c r="G8" s="68">
        <v>6</v>
      </c>
      <c r="H8" s="68">
        <v>5</v>
      </c>
      <c r="I8" s="68">
        <v>8</v>
      </c>
      <c r="J8" s="68">
        <v>6</v>
      </c>
      <c r="K8" s="68">
        <v>9</v>
      </c>
      <c r="L8" s="68">
        <v>3</v>
      </c>
      <c r="M8" s="68">
        <v>0</v>
      </c>
      <c r="N8" s="68">
        <v>8</v>
      </c>
      <c r="O8" s="68">
        <v>5</v>
      </c>
      <c r="P8" s="68">
        <v>9</v>
      </c>
      <c r="Q8" s="68">
        <v>3</v>
      </c>
      <c r="R8" s="68">
        <v>0</v>
      </c>
      <c r="S8" s="68">
        <v>8</v>
      </c>
      <c r="T8" s="68">
        <v>5</v>
      </c>
      <c r="U8" s="68"/>
      <c r="V8" s="68"/>
      <c r="W8" s="68"/>
      <c r="X8" s="68"/>
      <c r="Y8" s="68"/>
      <c r="Z8" s="60">
        <f t="shared" si="0"/>
        <v>80</v>
      </c>
      <c r="AA8" s="60" t="str">
        <f t="shared" si="1"/>
        <v>Orta</v>
      </c>
    </row>
    <row r="9" spans="1:42" ht="12" customHeight="1" x14ac:dyDescent="0.2">
      <c r="A9" s="57">
        <v>4</v>
      </c>
      <c r="B9" s="58">
        <f>Liste!C7</f>
        <v>206</v>
      </c>
      <c r="C9" s="375" t="str">
        <f>Liste!D7</f>
        <v>DÖNE AVCI</v>
      </c>
      <c r="D9" s="375"/>
      <c r="E9" s="375"/>
      <c r="F9" s="68">
        <v>4</v>
      </c>
      <c r="G9" s="68">
        <v>4</v>
      </c>
      <c r="H9" s="68">
        <v>4</v>
      </c>
      <c r="I9" s="68">
        <v>5</v>
      </c>
      <c r="J9" s="68">
        <v>4</v>
      </c>
      <c r="K9" s="68">
        <v>4</v>
      </c>
      <c r="L9" s="68">
        <v>5</v>
      </c>
      <c r="M9" s="68">
        <v>5</v>
      </c>
      <c r="N9" s="68">
        <v>5</v>
      </c>
      <c r="O9" s="68">
        <v>5</v>
      </c>
      <c r="P9" s="68">
        <v>4</v>
      </c>
      <c r="Q9" s="68">
        <v>5</v>
      </c>
      <c r="R9" s="68">
        <v>5</v>
      </c>
      <c r="S9" s="68">
        <v>5</v>
      </c>
      <c r="T9" s="68">
        <v>5</v>
      </c>
      <c r="U9" s="68"/>
      <c r="V9" s="68"/>
      <c r="W9" s="68"/>
      <c r="X9" s="68"/>
      <c r="Y9" s="68"/>
      <c r="Z9" s="60">
        <f t="shared" si="0"/>
        <v>69</v>
      </c>
      <c r="AA9" s="60" t="str">
        <f t="shared" si="1"/>
        <v>Geçmez</v>
      </c>
    </row>
    <row r="10" spans="1:42" ht="12" customHeight="1" x14ac:dyDescent="0.2">
      <c r="A10" s="57">
        <v>5</v>
      </c>
      <c r="B10" s="58">
        <f>Liste!C8</f>
        <v>208</v>
      </c>
      <c r="C10" s="375" t="str">
        <f>Liste!D8</f>
        <v>ELA NUR TAVUKÇU</v>
      </c>
      <c r="D10" s="375"/>
      <c r="E10" s="375"/>
      <c r="F10" s="68">
        <v>3</v>
      </c>
      <c r="G10" s="68">
        <v>4</v>
      </c>
      <c r="H10" s="68">
        <v>3</v>
      </c>
      <c r="I10" s="68">
        <v>4</v>
      </c>
      <c r="J10" s="68">
        <v>4</v>
      </c>
      <c r="K10" s="68">
        <v>7</v>
      </c>
      <c r="L10" s="68">
        <v>4</v>
      </c>
      <c r="M10" s="68">
        <v>4</v>
      </c>
      <c r="N10" s="68">
        <v>5</v>
      </c>
      <c r="O10" s="68">
        <v>5</v>
      </c>
      <c r="P10" s="68">
        <v>7</v>
      </c>
      <c r="Q10" s="68">
        <v>4</v>
      </c>
      <c r="R10" s="68">
        <v>4</v>
      </c>
      <c r="S10" s="68">
        <v>5</v>
      </c>
      <c r="T10" s="68">
        <v>5</v>
      </c>
      <c r="U10" s="68"/>
      <c r="V10" s="68"/>
      <c r="W10" s="68"/>
      <c r="X10" s="68"/>
      <c r="Y10" s="68"/>
      <c r="Z10" s="60">
        <f t="shared" si="0"/>
        <v>68</v>
      </c>
      <c r="AA10" s="60" t="str">
        <f t="shared" si="1"/>
        <v>Geçmez</v>
      </c>
    </row>
    <row r="11" spans="1:42" ht="12" customHeight="1" x14ac:dyDescent="0.2">
      <c r="A11" s="57">
        <v>6</v>
      </c>
      <c r="B11" s="58">
        <f>Liste!C9</f>
        <v>209</v>
      </c>
      <c r="C11" s="375" t="str">
        <f>Liste!D9</f>
        <v>ELİF EKİM</v>
      </c>
      <c r="D11" s="375"/>
      <c r="E11" s="375"/>
      <c r="F11" s="68">
        <v>2</v>
      </c>
      <c r="G11" s="68">
        <v>3</v>
      </c>
      <c r="H11" s="68">
        <v>2</v>
      </c>
      <c r="I11" s="68">
        <v>3</v>
      </c>
      <c r="J11" s="68">
        <v>3</v>
      </c>
      <c r="K11" s="68">
        <v>5</v>
      </c>
      <c r="L11" s="68">
        <v>3</v>
      </c>
      <c r="M11" s="68">
        <v>3</v>
      </c>
      <c r="N11" s="68">
        <v>4</v>
      </c>
      <c r="O11" s="68">
        <v>4</v>
      </c>
      <c r="P11" s="68">
        <v>5</v>
      </c>
      <c r="Q11" s="68">
        <v>3</v>
      </c>
      <c r="R11" s="68">
        <v>3</v>
      </c>
      <c r="S11" s="68">
        <v>4</v>
      </c>
      <c r="T11" s="68">
        <v>4</v>
      </c>
      <c r="U11" s="68"/>
      <c r="V11" s="68"/>
      <c r="W11" s="68"/>
      <c r="X11" s="68"/>
      <c r="Y11" s="68"/>
      <c r="Z11" s="60">
        <f t="shared" si="0"/>
        <v>51</v>
      </c>
      <c r="AA11" s="60" t="str">
        <f t="shared" si="1"/>
        <v>Geçmez</v>
      </c>
    </row>
    <row r="12" spans="1:42" ht="12" customHeight="1" x14ac:dyDescent="0.2">
      <c r="A12" s="57">
        <v>7</v>
      </c>
      <c r="B12" s="58">
        <f>Liste!C10</f>
        <v>211</v>
      </c>
      <c r="C12" s="375" t="str">
        <f>Liste!D10</f>
        <v>EROL SERT</v>
      </c>
      <c r="D12" s="375"/>
      <c r="E12" s="375"/>
      <c r="F12" s="68">
        <v>6</v>
      </c>
      <c r="G12" s="68">
        <v>6</v>
      </c>
      <c r="H12" s="68">
        <v>6</v>
      </c>
      <c r="I12" s="68">
        <v>6</v>
      </c>
      <c r="J12" s="68">
        <v>6</v>
      </c>
      <c r="K12" s="68">
        <v>6</v>
      </c>
      <c r="L12" s="68">
        <v>6</v>
      </c>
      <c r="M12" s="68">
        <v>6</v>
      </c>
      <c r="N12" s="68">
        <v>6</v>
      </c>
      <c r="O12" s="68">
        <v>6</v>
      </c>
      <c r="P12" s="68">
        <v>6</v>
      </c>
      <c r="Q12" s="68">
        <v>6</v>
      </c>
      <c r="R12" s="68">
        <v>7</v>
      </c>
      <c r="S12" s="68">
        <v>7</v>
      </c>
      <c r="T12" s="68">
        <v>7</v>
      </c>
      <c r="U12" s="68"/>
      <c r="V12" s="68"/>
      <c r="W12" s="68"/>
      <c r="X12" s="68"/>
      <c r="Y12" s="68"/>
      <c r="Z12" s="60">
        <f t="shared" si="0"/>
        <v>93</v>
      </c>
      <c r="AA12" s="60" t="str">
        <f t="shared" si="1"/>
        <v>Pekiyi</v>
      </c>
    </row>
    <row r="13" spans="1:42" ht="12" customHeight="1" x14ac:dyDescent="0.2">
      <c r="A13" s="57">
        <v>8</v>
      </c>
      <c r="B13" s="58">
        <f>Liste!C11</f>
        <v>213</v>
      </c>
      <c r="C13" s="375" t="str">
        <f>Liste!D11</f>
        <v>FİDAN AVCI</v>
      </c>
      <c r="D13" s="375"/>
      <c r="E13" s="375"/>
      <c r="F13" s="68">
        <v>4</v>
      </c>
      <c r="G13" s="68">
        <v>4</v>
      </c>
      <c r="H13" s="68">
        <v>4</v>
      </c>
      <c r="I13" s="68">
        <v>1</v>
      </c>
      <c r="J13" s="68">
        <v>4</v>
      </c>
      <c r="K13" s="68">
        <v>3</v>
      </c>
      <c r="L13" s="68">
        <v>1</v>
      </c>
      <c r="M13" s="68">
        <v>4</v>
      </c>
      <c r="N13" s="68">
        <v>2</v>
      </c>
      <c r="O13" s="68">
        <v>2</v>
      </c>
      <c r="P13" s="68">
        <v>3</v>
      </c>
      <c r="Q13" s="68">
        <v>1</v>
      </c>
      <c r="R13" s="68">
        <v>4</v>
      </c>
      <c r="S13" s="68">
        <v>2</v>
      </c>
      <c r="T13" s="68">
        <v>2</v>
      </c>
      <c r="U13" s="68"/>
      <c r="V13" s="68"/>
      <c r="W13" s="68"/>
      <c r="X13" s="68"/>
      <c r="Y13" s="68"/>
      <c r="Z13" s="60">
        <f t="shared" si="0"/>
        <v>41</v>
      </c>
      <c r="AA13" s="60" t="str">
        <f t="shared" si="1"/>
        <v>Geçmez</v>
      </c>
    </row>
    <row r="14" spans="1:42" ht="12" customHeight="1" x14ac:dyDescent="0.2">
      <c r="A14" s="57">
        <v>9</v>
      </c>
      <c r="B14" s="58">
        <f>Liste!C12</f>
        <v>215</v>
      </c>
      <c r="C14" s="375" t="str">
        <f>Liste!D12</f>
        <v>FURKAN AYDIN</v>
      </c>
      <c r="D14" s="375"/>
      <c r="E14" s="375"/>
      <c r="F14" s="68">
        <v>6</v>
      </c>
      <c r="G14" s="68">
        <v>6</v>
      </c>
      <c r="H14" s="68">
        <v>6</v>
      </c>
      <c r="I14" s="68">
        <v>6</v>
      </c>
      <c r="J14" s="68">
        <v>6</v>
      </c>
      <c r="K14" s="68">
        <v>6</v>
      </c>
      <c r="L14" s="68">
        <v>6</v>
      </c>
      <c r="M14" s="68">
        <v>6</v>
      </c>
      <c r="N14" s="68">
        <v>6</v>
      </c>
      <c r="O14" s="68">
        <v>6</v>
      </c>
      <c r="P14" s="68">
        <v>6</v>
      </c>
      <c r="Q14" s="68">
        <v>6</v>
      </c>
      <c r="R14" s="68">
        <v>6</v>
      </c>
      <c r="S14" s="68">
        <v>6</v>
      </c>
      <c r="T14" s="68">
        <v>6</v>
      </c>
      <c r="U14" s="68"/>
      <c r="V14" s="68"/>
      <c r="W14" s="68"/>
      <c r="X14" s="68"/>
      <c r="Y14" s="68"/>
      <c r="Z14" s="60">
        <f t="shared" si="0"/>
        <v>90</v>
      </c>
      <c r="AA14" s="60" t="str">
        <f t="shared" si="1"/>
        <v>Pekiyi</v>
      </c>
    </row>
    <row r="15" spans="1:42" ht="12" customHeight="1" x14ac:dyDescent="0.2">
      <c r="A15" s="57">
        <v>10</v>
      </c>
      <c r="B15" s="58">
        <f>Liste!C13</f>
        <v>219</v>
      </c>
      <c r="C15" s="375" t="str">
        <f>Liste!D13</f>
        <v>İREM NUR ÇELİK</v>
      </c>
      <c r="D15" s="375"/>
      <c r="E15" s="375"/>
      <c r="F15" s="68">
        <v>2</v>
      </c>
      <c r="G15" s="68">
        <v>10</v>
      </c>
      <c r="H15" s="68">
        <v>2</v>
      </c>
      <c r="I15" s="68">
        <v>3</v>
      </c>
      <c r="J15" s="68">
        <v>2</v>
      </c>
      <c r="K15" s="68">
        <v>1</v>
      </c>
      <c r="L15" s="68">
        <v>3</v>
      </c>
      <c r="M15" s="68">
        <v>2</v>
      </c>
      <c r="N15" s="68">
        <v>4</v>
      </c>
      <c r="O15" s="68">
        <v>4</v>
      </c>
      <c r="P15" s="68">
        <v>1</v>
      </c>
      <c r="Q15" s="68">
        <v>3</v>
      </c>
      <c r="R15" s="68">
        <v>2</v>
      </c>
      <c r="S15" s="68">
        <v>4</v>
      </c>
      <c r="T15" s="68">
        <v>4</v>
      </c>
      <c r="U15" s="68"/>
      <c r="V15" s="68"/>
      <c r="W15" s="68"/>
      <c r="X15" s="68"/>
      <c r="Y15" s="68"/>
      <c r="Z15" s="60">
        <f t="shared" si="0"/>
        <v>47</v>
      </c>
      <c r="AA15" s="60" t="str">
        <f t="shared" si="1"/>
        <v>Geçmez</v>
      </c>
    </row>
    <row r="16" spans="1:42" ht="12" customHeight="1" x14ac:dyDescent="0.2">
      <c r="A16" s="57">
        <v>11</v>
      </c>
      <c r="B16" s="58">
        <f>Liste!C14</f>
        <v>221</v>
      </c>
      <c r="C16" s="375" t="str">
        <f>Liste!D14</f>
        <v>MUHAMMED ALİ KÜÇÜKDEVECİ</v>
      </c>
      <c r="D16" s="375"/>
      <c r="E16" s="375"/>
      <c r="F16" s="68">
        <v>5</v>
      </c>
      <c r="G16" s="68">
        <v>6</v>
      </c>
      <c r="H16" s="68">
        <v>5</v>
      </c>
      <c r="I16" s="68">
        <v>2</v>
      </c>
      <c r="J16" s="68">
        <v>1</v>
      </c>
      <c r="K16" s="68">
        <v>4</v>
      </c>
      <c r="L16" s="68">
        <v>2</v>
      </c>
      <c r="M16" s="68">
        <v>1</v>
      </c>
      <c r="N16" s="68">
        <v>3</v>
      </c>
      <c r="O16" s="68">
        <v>3</v>
      </c>
      <c r="P16" s="68">
        <v>4</v>
      </c>
      <c r="Q16" s="68">
        <v>2</v>
      </c>
      <c r="R16" s="68">
        <v>1</v>
      </c>
      <c r="S16" s="68">
        <v>3</v>
      </c>
      <c r="T16" s="68">
        <v>3</v>
      </c>
      <c r="U16" s="69"/>
      <c r="V16" s="69"/>
      <c r="W16" s="69"/>
      <c r="X16" s="69"/>
      <c r="Y16" s="69"/>
      <c r="Z16" s="60">
        <f t="shared" si="0"/>
        <v>45</v>
      </c>
      <c r="AA16" s="60" t="str">
        <f t="shared" si="1"/>
        <v>Geçmez</v>
      </c>
    </row>
    <row r="17" spans="1:27" ht="12" customHeight="1" x14ac:dyDescent="0.2">
      <c r="A17" s="57">
        <v>12</v>
      </c>
      <c r="B17" s="58">
        <f>Liste!C15</f>
        <v>224</v>
      </c>
      <c r="C17" s="375" t="str">
        <f>Liste!D15</f>
        <v>OĞUZHAN TUTAR</v>
      </c>
      <c r="D17" s="375"/>
      <c r="E17" s="375"/>
      <c r="F17" s="68">
        <v>4</v>
      </c>
      <c r="G17" s="68">
        <v>4</v>
      </c>
      <c r="H17" s="68">
        <v>3</v>
      </c>
      <c r="I17" s="68">
        <v>5</v>
      </c>
      <c r="J17" s="68">
        <v>4</v>
      </c>
      <c r="K17" s="68">
        <v>3</v>
      </c>
      <c r="L17" s="68">
        <v>5</v>
      </c>
      <c r="M17" s="68">
        <v>4</v>
      </c>
      <c r="N17" s="68">
        <v>2</v>
      </c>
      <c r="O17" s="68">
        <v>2</v>
      </c>
      <c r="P17" s="68">
        <v>3</v>
      </c>
      <c r="Q17" s="68">
        <v>5</v>
      </c>
      <c r="R17" s="68">
        <v>4</v>
      </c>
      <c r="S17" s="68">
        <v>2</v>
      </c>
      <c r="T17" s="68">
        <v>2</v>
      </c>
      <c r="U17" s="69"/>
      <c r="V17" s="69"/>
      <c r="W17" s="69"/>
      <c r="X17" s="69"/>
      <c r="Y17" s="69"/>
      <c r="Z17" s="60">
        <f t="shared" si="0"/>
        <v>52</v>
      </c>
      <c r="AA17" s="60" t="str">
        <f t="shared" si="1"/>
        <v>Geçmez</v>
      </c>
    </row>
    <row r="18" spans="1:27" ht="12" customHeight="1" x14ac:dyDescent="0.2">
      <c r="A18" s="57">
        <v>13</v>
      </c>
      <c r="B18" s="58">
        <f>Liste!C16</f>
        <v>226</v>
      </c>
      <c r="C18" s="375" t="str">
        <f>Liste!D16</f>
        <v>TUĞBA AKBAŞ</v>
      </c>
      <c r="D18" s="375"/>
      <c r="E18" s="375"/>
      <c r="F18" s="68">
        <v>0</v>
      </c>
      <c r="G18" s="68">
        <v>0</v>
      </c>
      <c r="H18" s="68">
        <v>3</v>
      </c>
      <c r="I18" s="68">
        <v>4</v>
      </c>
      <c r="J18" s="68">
        <v>3</v>
      </c>
      <c r="K18" s="68">
        <v>2</v>
      </c>
      <c r="L18" s="68">
        <v>4</v>
      </c>
      <c r="M18" s="68">
        <v>3</v>
      </c>
      <c r="N18" s="68">
        <v>5</v>
      </c>
      <c r="O18" s="68">
        <v>5</v>
      </c>
      <c r="P18" s="68">
        <v>2</v>
      </c>
      <c r="Q18" s="68">
        <v>4</v>
      </c>
      <c r="R18" s="68">
        <v>3</v>
      </c>
      <c r="S18" s="68">
        <v>5</v>
      </c>
      <c r="T18" s="68">
        <v>5</v>
      </c>
      <c r="U18" s="69"/>
      <c r="V18" s="69"/>
      <c r="W18" s="69"/>
      <c r="X18" s="69"/>
      <c r="Y18" s="69"/>
      <c r="Z18" s="60">
        <f t="shared" si="0"/>
        <v>48</v>
      </c>
      <c r="AA18" s="60" t="str">
        <f t="shared" si="1"/>
        <v>Geçmez</v>
      </c>
    </row>
    <row r="19" spans="1:27" ht="12" customHeight="1" x14ac:dyDescent="0.2">
      <c r="A19" s="57">
        <v>14</v>
      </c>
      <c r="B19" s="58">
        <f>Liste!C17</f>
        <v>227</v>
      </c>
      <c r="C19" s="375" t="str">
        <f>Liste!D17</f>
        <v>YASEMİN ÇOKMETİN</v>
      </c>
      <c r="D19" s="375"/>
      <c r="E19" s="375"/>
      <c r="F19" s="68">
        <v>3</v>
      </c>
      <c r="G19" s="68">
        <v>3</v>
      </c>
      <c r="H19" s="68">
        <v>3</v>
      </c>
      <c r="I19" s="68">
        <v>3</v>
      </c>
      <c r="J19" s="68">
        <v>2</v>
      </c>
      <c r="K19" s="68">
        <v>5</v>
      </c>
      <c r="L19" s="68">
        <v>3</v>
      </c>
      <c r="M19" s="68">
        <v>2</v>
      </c>
      <c r="N19" s="68">
        <v>4</v>
      </c>
      <c r="O19" s="68">
        <v>4</v>
      </c>
      <c r="P19" s="68">
        <v>5</v>
      </c>
      <c r="Q19" s="68">
        <v>3</v>
      </c>
      <c r="R19" s="68">
        <v>2</v>
      </c>
      <c r="S19" s="68">
        <v>4</v>
      </c>
      <c r="T19" s="68">
        <v>4</v>
      </c>
      <c r="U19" s="69"/>
      <c r="V19" s="69"/>
      <c r="W19" s="69"/>
      <c r="X19" s="69"/>
      <c r="Y19" s="69"/>
      <c r="Z19" s="60">
        <f t="shared" si="0"/>
        <v>50</v>
      </c>
      <c r="AA19" s="60" t="str">
        <f t="shared" si="1"/>
        <v>Geçmez</v>
      </c>
    </row>
    <row r="20" spans="1:27" ht="12" customHeight="1" x14ac:dyDescent="0.2">
      <c r="A20" s="57">
        <v>15</v>
      </c>
      <c r="B20" s="58">
        <f>Liste!C18</f>
        <v>228</v>
      </c>
      <c r="C20" s="375" t="str">
        <f>Liste!D18</f>
        <v>YASİN SARICA</v>
      </c>
      <c r="D20" s="375"/>
      <c r="E20" s="375"/>
      <c r="F20" s="68">
        <v>6</v>
      </c>
      <c r="G20" s="68">
        <v>6</v>
      </c>
      <c r="H20" s="68">
        <v>6</v>
      </c>
      <c r="I20" s="68">
        <v>6</v>
      </c>
      <c r="J20" s="68">
        <v>6</v>
      </c>
      <c r="K20" s="68">
        <v>6</v>
      </c>
      <c r="L20" s="68">
        <v>6</v>
      </c>
      <c r="M20" s="68">
        <v>6</v>
      </c>
      <c r="N20" s="68">
        <v>6</v>
      </c>
      <c r="O20" s="68">
        <v>6</v>
      </c>
      <c r="P20" s="68">
        <v>6</v>
      </c>
      <c r="Q20" s="68">
        <v>6</v>
      </c>
      <c r="R20" s="68">
        <v>6</v>
      </c>
      <c r="S20" s="68">
        <v>6</v>
      </c>
      <c r="T20" s="68">
        <v>6</v>
      </c>
      <c r="U20" s="69"/>
      <c r="V20" s="69"/>
      <c r="W20" s="69"/>
      <c r="X20" s="69"/>
      <c r="Y20" s="69"/>
      <c r="Z20" s="60">
        <f t="shared" si="0"/>
        <v>90</v>
      </c>
      <c r="AA20" s="60" t="str">
        <f t="shared" si="1"/>
        <v>Pekiyi</v>
      </c>
    </row>
    <row r="21" spans="1:27" ht="12" customHeight="1" x14ac:dyDescent="0.2">
      <c r="A21" s="57">
        <v>16</v>
      </c>
      <c r="B21" s="58">
        <f>Liste!C19</f>
        <v>229</v>
      </c>
      <c r="C21" s="375" t="str">
        <f>Liste!D19</f>
        <v>YETER SÜMEYYE GÜRLEK</v>
      </c>
      <c r="D21" s="375"/>
      <c r="E21" s="375"/>
      <c r="F21" s="68">
        <v>5</v>
      </c>
      <c r="G21" s="68">
        <v>6</v>
      </c>
      <c r="H21" s="68">
        <v>3</v>
      </c>
      <c r="I21" s="68">
        <v>8</v>
      </c>
      <c r="J21" s="68">
        <v>4</v>
      </c>
      <c r="K21" s="68">
        <v>9</v>
      </c>
      <c r="L21" s="68">
        <v>3</v>
      </c>
      <c r="M21" s="68">
        <v>4</v>
      </c>
      <c r="N21" s="68">
        <v>8</v>
      </c>
      <c r="O21" s="68">
        <v>0</v>
      </c>
      <c r="P21" s="68">
        <v>9</v>
      </c>
      <c r="Q21" s="68">
        <v>3</v>
      </c>
      <c r="R21" s="68">
        <v>4</v>
      </c>
      <c r="S21" s="68">
        <v>8</v>
      </c>
      <c r="T21" s="68">
        <v>0</v>
      </c>
      <c r="U21" s="69"/>
      <c r="V21" s="69"/>
      <c r="W21" s="69"/>
      <c r="X21" s="69"/>
      <c r="Y21" s="69"/>
      <c r="Z21" s="60">
        <f t="shared" si="0"/>
        <v>74</v>
      </c>
      <c r="AA21" s="60" t="str">
        <f t="shared" si="1"/>
        <v>Geçer</v>
      </c>
    </row>
    <row r="22" spans="1:27" ht="12" customHeight="1" x14ac:dyDescent="0.2">
      <c r="A22" s="57">
        <v>17</v>
      </c>
      <c r="B22" s="58">
        <f>Liste!C20</f>
        <v>230</v>
      </c>
      <c r="C22" s="375" t="str">
        <f>Liste!D20</f>
        <v>ZEKİ AYDIN</v>
      </c>
      <c r="D22" s="375"/>
      <c r="E22" s="375"/>
      <c r="F22" s="68">
        <v>2</v>
      </c>
      <c r="G22" s="68">
        <v>4</v>
      </c>
      <c r="H22" s="68">
        <v>7</v>
      </c>
      <c r="I22" s="68">
        <v>8</v>
      </c>
      <c r="J22" s="68">
        <v>4</v>
      </c>
      <c r="K22" s="68">
        <v>6</v>
      </c>
      <c r="L22" s="68">
        <v>5</v>
      </c>
      <c r="M22" s="68">
        <v>4</v>
      </c>
      <c r="N22" s="68">
        <v>4</v>
      </c>
      <c r="O22" s="68">
        <v>0</v>
      </c>
      <c r="P22" s="68">
        <v>6</v>
      </c>
      <c r="Q22" s="68">
        <v>5</v>
      </c>
      <c r="R22" s="68">
        <v>4</v>
      </c>
      <c r="S22" s="68">
        <v>4</v>
      </c>
      <c r="T22" s="68">
        <v>0</v>
      </c>
      <c r="U22" s="69"/>
      <c r="V22" s="69"/>
      <c r="W22" s="69"/>
      <c r="X22" s="69"/>
      <c r="Y22" s="69"/>
      <c r="Z22" s="60">
        <f t="shared" si="0"/>
        <v>63</v>
      </c>
      <c r="AA22" s="60" t="str">
        <f t="shared" si="1"/>
        <v>Geçmez</v>
      </c>
    </row>
    <row r="23" spans="1:27" ht="12" customHeight="1" x14ac:dyDescent="0.2">
      <c r="A23" s="57">
        <v>18</v>
      </c>
      <c r="B23" s="58">
        <f>Liste!C21</f>
        <v>0</v>
      </c>
      <c r="C23" s="375">
        <f>Liste!D21</f>
        <v>0</v>
      </c>
      <c r="D23" s="375"/>
      <c r="E23" s="375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9"/>
      <c r="U23" s="69"/>
      <c r="V23" s="69"/>
      <c r="W23" s="69"/>
      <c r="X23" s="69"/>
      <c r="Y23" s="69"/>
      <c r="Z23" s="60" t="str">
        <f t="shared" si="0"/>
        <v xml:space="preserve"> </v>
      </c>
      <c r="AA23" s="60" t="str">
        <f t="shared" si="1"/>
        <v xml:space="preserve"> </v>
      </c>
    </row>
    <row r="24" spans="1:27" ht="12" customHeight="1" x14ac:dyDescent="0.2">
      <c r="A24" s="57">
        <v>19</v>
      </c>
      <c r="B24" s="58">
        <f>Liste!C22</f>
        <v>0</v>
      </c>
      <c r="C24" s="375">
        <f>Liste!D22</f>
        <v>0</v>
      </c>
      <c r="D24" s="375"/>
      <c r="E24" s="375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  <c r="U24" s="69"/>
      <c r="V24" s="69"/>
      <c r="W24" s="69"/>
      <c r="X24" s="69"/>
      <c r="Y24" s="69"/>
      <c r="Z24" s="60" t="str">
        <f t="shared" si="0"/>
        <v xml:space="preserve"> </v>
      </c>
      <c r="AA24" s="60" t="str">
        <f t="shared" si="1"/>
        <v xml:space="preserve"> </v>
      </c>
    </row>
    <row r="25" spans="1:27" ht="12" customHeight="1" x14ac:dyDescent="0.2">
      <c r="A25" s="57">
        <v>20</v>
      </c>
      <c r="B25" s="58">
        <f>Liste!C23</f>
        <v>0</v>
      </c>
      <c r="C25" s="375">
        <f>Liste!D23</f>
        <v>0</v>
      </c>
      <c r="D25" s="375"/>
      <c r="E25" s="375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9"/>
      <c r="U25" s="69"/>
      <c r="V25" s="69"/>
      <c r="W25" s="69"/>
      <c r="X25" s="69"/>
      <c r="Y25" s="69"/>
      <c r="Z25" s="60" t="str">
        <f t="shared" si="0"/>
        <v xml:space="preserve"> </v>
      </c>
      <c r="AA25" s="60" t="str">
        <f t="shared" si="1"/>
        <v xml:space="preserve"> </v>
      </c>
    </row>
    <row r="26" spans="1:27" ht="12" customHeight="1" x14ac:dyDescent="0.2">
      <c r="A26" s="57">
        <v>21</v>
      </c>
      <c r="B26" s="58">
        <f>Liste!C24</f>
        <v>0</v>
      </c>
      <c r="C26" s="375">
        <f>Liste!D24</f>
        <v>0</v>
      </c>
      <c r="D26" s="375"/>
      <c r="E26" s="375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9"/>
      <c r="U26" s="69"/>
      <c r="V26" s="69"/>
      <c r="W26" s="69"/>
      <c r="X26" s="69"/>
      <c r="Y26" s="69"/>
      <c r="Z26" s="60" t="str">
        <f t="shared" si="0"/>
        <v xml:space="preserve"> </v>
      </c>
      <c r="AA26" s="60" t="str">
        <f t="shared" si="1"/>
        <v xml:space="preserve"> </v>
      </c>
    </row>
    <row r="27" spans="1:27" ht="12" customHeight="1" x14ac:dyDescent="0.2">
      <c r="A27" s="57">
        <v>22</v>
      </c>
      <c r="B27" s="58">
        <f>Liste!C25</f>
        <v>0</v>
      </c>
      <c r="C27" s="375">
        <f>Liste!D25</f>
        <v>0</v>
      </c>
      <c r="D27" s="375"/>
      <c r="E27" s="375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9"/>
      <c r="U27" s="69"/>
      <c r="V27" s="69"/>
      <c r="W27" s="69"/>
      <c r="X27" s="69"/>
      <c r="Y27" s="69"/>
      <c r="Z27" s="60" t="str">
        <f t="shared" si="0"/>
        <v xml:space="preserve"> </v>
      </c>
      <c r="AA27" s="60" t="str">
        <f t="shared" si="1"/>
        <v xml:space="preserve"> </v>
      </c>
    </row>
    <row r="28" spans="1:27" ht="12" customHeight="1" x14ac:dyDescent="0.2">
      <c r="A28" s="57">
        <v>23</v>
      </c>
      <c r="B28" s="58">
        <f>Liste!C26</f>
        <v>0</v>
      </c>
      <c r="C28" s="375">
        <f>Liste!D26</f>
        <v>0</v>
      </c>
      <c r="D28" s="375"/>
      <c r="E28" s="375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9"/>
      <c r="U28" s="69"/>
      <c r="V28" s="69"/>
      <c r="W28" s="69"/>
      <c r="X28" s="69"/>
      <c r="Y28" s="69"/>
      <c r="Z28" s="60" t="str">
        <f t="shared" si="0"/>
        <v xml:space="preserve"> </v>
      </c>
      <c r="AA28" s="60" t="str">
        <f t="shared" si="1"/>
        <v xml:space="preserve"> </v>
      </c>
    </row>
    <row r="29" spans="1:27" ht="12" customHeight="1" x14ac:dyDescent="0.2">
      <c r="A29" s="57">
        <v>24</v>
      </c>
      <c r="B29" s="58">
        <f>Liste!C27</f>
        <v>0</v>
      </c>
      <c r="C29" s="375">
        <f>Liste!D27</f>
        <v>0</v>
      </c>
      <c r="D29" s="375"/>
      <c r="E29" s="375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9"/>
      <c r="U29" s="69"/>
      <c r="V29" s="69"/>
      <c r="W29" s="69"/>
      <c r="X29" s="69"/>
      <c r="Y29" s="69"/>
      <c r="Z29" s="60" t="str">
        <f t="shared" si="0"/>
        <v xml:space="preserve"> </v>
      </c>
      <c r="AA29" s="60" t="str">
        <f t="shared" si="1"/>
        <v xml:space="preserve"> </v>
      </c>
    </row>
    <row r="30" spans="1:27" ht="12" customHeight="1" x14ac:dyDescent="0.2">
      <c r="A30" s="57">
        <v>25</v>
      </c>
      <c r="B30" s="58">
        <f>Liste!C28</f>
        <v>0</v>
      </c>
      <c r="C30" s="375">
        <f>Liste!D28</f>
        <v>0</v>
      </c>
      <c r="D30" s="375"/>
      <c r="E30" s="375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9"/>
      <c r="U30" s="69"/>
      <c r="V30" s="69"/>
      <c r="W30" s="69"/>
      <c r="X30" s="69"/>
      <c r="Y30" s="69"/>
      <c r="Z30" s="60" t="str">
        <f t="shared" si="0"/>
        <v xml:space="preserve"> </v>
      </c>
      <c r="AA30" s="60" t="str">
        <f t="shared" si="1"/>
        <v xml:space="preserve"> </v>
      </c>
    </row>
    <row r="31" spans="1:27" ht="12" customHeight="1" x14ac:dyDescent="0.2">
      <c r="A31" s="57">
        <v>26</v>
      </c>
      <c r="B31" s="58">
        <f>Liste!C29</f>
        <v>0</v>
      </c>
      <c r="C31" s="375">
        <f>Liste!D29</f>
        <v>0</v>
      </c>
      <c r="D31" s="375"/>
      <c r="E31" s="375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9"/>
      <c r="U31" s="69"/>
      <c r="V31" s="69"/>
      <c r="W31" s="69"/>
      <c r="X31" s="69"/>
      <c r="Y31" s="69"/>
      <c r="Z31" s="60" t="str">
        <f t="shared" si="0"/>
        <v xml:space="preserve"> </v>
      </c>
      <c r="AA31" s="60" t="str">
        <f t="shared" si="1"/>
        <v xml:space="preserve"> </v>
      </c>
    </row>
    <row r="32" spans="1:27" ht="12" customHeight="1" x14ac:dyDescent="0.2">
      <c r="A32" s="57">
        <v>27</v>
      </c>
      <c r="B32" s="58">
        <f>Liste!C30</f>
        <v>0</v>
      </c>
      <c r="C32" s="375">
        <f>Liste!D30</f>
        <v>0</v>
      </c>
      <c r="D32" s="375"/>
      <c r="E32" s="375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9"/>
      <c r="U32" s="69"/>
      <c r="V32" s="69"/>
      <c r="W32" s="69"/>
      <c r="X32" s="69"/>
      <c r="Y32" s="69"/>
      <c r="Z32" s="60" t="str">
        <f t="shared" si="0"/>
        <v xml:space="preserve"> </v>
      </c>
      <c r="AA32" s="60" t="str">
        <f t="shared" si="1"/>
        <v xml:space="preserve"> </v>
      </c>
    </row>
    <row r="33" spans="1:56" ht="12" customHeight="1" x14ac:dyDescent="0.2">
      <c r="A33" s="57">
        <v>28</v>
      </c>
      <c r="B33" s="58">
        <f>Liste!C31</f>
        <v>0</v>
      </c>
      <c r="C33" s="375">
        <f>Liste!D31</f>
        <v>0</v>
      </c>
      <c r="D33" s="375"/>
      <c r="E33" s="375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9"/>
      <c r="U33" s="69"/>
      <c r="V33" s="69"/>
      <c r="W33" s="69"/>
      <c r="X33" s="69"/>
      <c r="Y33" s="69"/>
      <c r="Z33" s="60" t="str">
        <f t="shared" si="0"/>
        <v xml:space="preserve"> </v>
      </c>
      <c r="AA33" s="60" t="str">
        <f t="shared" si="1"/>
        <v xml:space="preserve"> </v>
      </c>
    </row>
    <row r="34" spans="1:56" ht="12" customHeight="1" x14ac:dyDescent="0.2">
      <c r="A34" s="57">
        <v>29</v>
      </c>
      <c r="B34" s="58">
        <f>Liste!C32</f>
        <v>0</v>
      </c>
      <c r="C34" s="375">
        <f>Liste!D32</f>
        <v>0</v>
      </c>
      <c r="D34" s="375"/>
      <c r="E34" s="375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9"/>
      <c r="U34" s="69"/>
      <c r="V34" s="69"/>
      <c r="W34" s="69"/>
      <c r="X34" s="69"/>
      <c r="Y34" s="69"/>
      <c r="Z34" s="60" t="str">
        <f t="shared" si="0"/>
        <v xml:space="preserve"> </v>
      </c>
      <c r="AA34" s="60" t="str">
        <f t="shared" si="1"/>
        <v xml:space="preserve"> </v>
      </c>
    </row>
    <row r="35" spans="1:56" ht="12" customHeight="1" x14ac:dyDescent="0.2">
      <c r="A35" s="57">
        <v>30</v>
      </c>
      <c r="B35" s="58">
        <f>Liste!C33</f>
        <v>0</v>
      </c>
      <c r="C35" s="375">
        <f>Liste!D33</f>
        <v>0</v>
      </c>
      <c r="D35" s="375"/>
      <c r="E35" s="375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9"/>
      <c r="U35" s="69"/>
      <c r="V35" s="69"/>
      <c r="W35" s="69"/>
      <c r="X35" s="69"/>
      <c r="Y35" s="69"/>
      <c r="Z35" s="60" t="str">
        <f t="shared" si="0"/>
        <v xml:space="preserve"> </v>
      </c>
      <c r="AA35" s="60" t="str">
        <f t="shared" si="1"/>
        <v xml:space="preserve"> </v>
      </c>
    </row>
    <row r="36" spans="1:56" ht="12" customHeight="1" x14ac:dyDescent="0.2">
      <c r="A36" s="57">
        <v>31</v>
      </c>
      <c r="B36" s="58">
        <f>Liste!C34</f>
        <v>0</v>
      </c>
      <c r="C36" s="375">
        <f>Liste!D34</f>
        <v>0</v>
      </c>
      <c r="D36" s="375"/>
      <c r="E36" s="375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9"/>
      <c r="U36" s="69"/>
      <c r="V36" s="69"/>
      <c r="W36" s="69"/>
      <c r="X36" s="69"/>
      <c r="Y36" s="69"/>
      <c r="Z36" s="60" t="str">
        <f t="shared" si="0"/>
        <v xml:space="preserve"> </v>
      </c>
      <c r="AA36" s="60" t="str">
        <f t="shared" si="1"/>
        <v xml:space="preserve"> </v>
      </c>
    </row>
    <row r="37" spans="1:56" ht="12" customHeight="1" x14ac:dyDescent="0.2">
      <c r="A37" s="57">
        <v>32</v>
      </c>
      <c r="B37" s="58">
        <f>Liste!C35</f>
        <v>0</v>
      </c>
      <c r="C37" s="375">
        <f>Liste!D35</f>
        <v>0</v>
      </c>
      <c r="D37" s="375"/>
      <c r="E37" s="375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9"/>
      <c r="U37" s="69"/>
      <c r="V37" s="69"/>
      <c r="W37" s="69"/>
      <c r="X37" s="69"/>
      <c r="Y37" s="69"/>
      <c r="Z37" s="60" t="str">
        <f t="shared" si="0"/>
        <v xml:space="preserve"> </v>
      </c>
      <c r="AA37" s="60" t="str">
        <f t="shared" si="1"/>
        <v xml:space="preserve"> </v>
      </c>
    </row>
    <row r="38" spans="1:56" ht="12" customHeight="1" x14ac:dyDescent="0.2">
      <c r="A38" s="57">
        <v>33</v>
      </c>
      <c r="B38" s="58">
        <f>Liste!C36</f>
        <v>0</v>
      </c>
      <c r="C38" s="375">
        <f>Liste!D36</f>
        <v>0</v>
      </c>
      <c r="D38" s="375"/>
      <c r="E38" s="375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9"/>
      <c r="U38" s="69"/>
      <c r="V38" s="69"/>
      <c r="W38" s="69"/>
      <c r="X38" s="69"/>
      <c r="Y38" s="69"/>
      <c r="Z38" s="60" t="str">
        <f t="shared" si="0"/>
        <v xml:space="preserve"> </v>
      </c>
      <c r="AA38" s="60" t="str">
        <f t="shared" si="1"/>
        <v xml:space="preserve"> </v>
      </c>
    </row>
    <row r="39" spans="1:56" ht="12" customHeight="1" x14ac:dyDescent="0.2">
      <c r="A39" s="57">
        <v>34</v>
      </c>
      <c r="B39" s="58">
        <f>Liste!C37</f>
        <v>0</v>
      </c>
      <c r="C39" s="375">
        <f>Liste!D37</f>
        <v>0</v>
      </c>
      <c r="D39" s="375"/>
      <c r="E39" s="375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9"/>
      <c r="U39" s="69"/>
      <c r="V39" s="69"/>
      <c r="W39" s="69"/>
      <c r="X39" s="69"/>
      <c r="Y39" s="69"/>
      <c r="Z39" s="60" t="str">
        <f t="shared" si="0"/>
        <v xml:space="preserve"> </v>
      </c>
      <c r="AA39" s="60" t="str">
        <f t="shared" si="1"/>
        <v xml:space="preserve"> </v>
      </c>
    </row>
    <row r="40" spans="1:56" ht="12" customHeight="1" x14ac:dyDescent="0.2">
      <c r="A40" s="57">
        <v>35</v>
      </c>
      <c r="B40" s="58">
        <f>Liste!C38</f>
        <v>0</v>
      </c>
      <c r="C40" s="375">
        <f>Liste!D38</f>
        <v>0</v>
      </c>
      <c r="D40" s="375"/>
      <c r="E40" s="375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9"/>
      <c r="U40" s="69"/>
      <c r="V40" s="69"/>
      <c r="W40" s="69"/>
      <c r="X40" s="69"/>
      <c r="Y40" s="69"/>
      <c r="Z40" s="60" t="str">
        <f t="shared" si="0"/>
        <v xml:space="preserve"> </v>
      </c>
      <c r="AA40" s="60" t="str">
        <f t="shared" si="1"/>
        <v xml:space="preserve"> </v>
      </c>
    </row>
    <row r="41" spans="1:56" ht="12" customHeight="1" x14ac:dyDescent="0.2">
      <c r="A41" s="57">
        <v>36</v>
      </c>
      <c r="B41" s="58">
        <f>Liste!C39</f>
        <v>0</v>
      </c>
      <c r="C41" s="375">
        <f>Liste!D39</f>
        <v>0</v>
      </c>
      <c r="D41" s="375"/>
      <c r="E41" s="375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9"/>
      <c r="U41" s="69"/>
      <c r="V41" s="69"/>
      <c r="W41" s="69"/>
      <c r="X41" s="69"/>
      <c r="Y41" s="69"/>
      <c r="Z41" s="60" t="str">
        <f t="shared" si="0"/>
        <v xml:space="preserve"> </v>
      </c>
      <c r="AA41" s="60" t="str">
        <f t="shared" si="1"/>
        <v xml:space="preserve"> </v>
      </c>
    </row>
    <row r="42" spans="1:56" ht="12" customHeight="1" x14ac:dyDescent="0.2">
      <c r="A42" s="57">
        <v>37</v>
      </c>
      <c r="B42" s="58">
        <f>Liste!C40</f>
        <v>0</v>
      </c>
      <c r="C42" s="375">
        <f>Liste!D40</f>
        <v>0</v>
      </c>
      <c r="D42" s="375"/>
      <c r="E42" s="375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9"/>
      <c r="U42" s="69"/>
      <c r="V42" s="69"/>
      <c r="W42" s="69"/>
      <c r="X42" s="69"/>
      <c r="Y42" s="69"/>
      <c r="Z42" s="60" t="str">
        <f t="shared" si="0"/>
        <v xml:space="preserve"> </v>
      </c>
      <c r="AA42" s="60" t="str">
        <f t="shared" si="1"/>
        <v xml:space="preserve"> </v>
      </c>
    </row>
    <row r="43" spans="1:56" ht="12" customHeight="1" x14ac:dyDescent="0.2">
      <c r="A43" s="57">
        <v>38</v>
      </c>
      <c r="B43" s="58">
        <f>Liste!C41</f>
        <v>0</v>
      </c>
      <c r="C43" s="375">
        <f>Liste!D41</f>
        <v>0</v>
      </c>
      <c r="D43" s="375"/>
      <c r="E43" s="375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9"/>
      <c r="U43" s="69"/>
      <c r="V43" s="69"/>
      <c r="W43" s="69"/>
      <c r="X43" s="69"/>
      <c r="Y43" s="69"/>
      <c r="Z43" s="60" t="str">
        <f t="shared" si="0"/>
        <v xml:space="preserve"> </v>
      </c>
      <c r="AA43" s="60" t="str">
        <f t="shared" si="1"/>
        <v xml:space="preserve"> </v>
      </c>
    </row>
    <row r="44" spans="1:56" ht="12" customHeight="1" x14ac:dyDescent="0.2">
      <c r="A44" s="57">
        <v>39</v>
      </c>
      <c r="B44" s="58">
        <f>Liste!C42</f>
        <v>0</v>
      </c>
      <c r="C44" s="375">
        <f>Liste!D42</f>
        <v>0</v>
      </c>
      <c r="D44" s="375"/>
      <c r="E44" s="375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9"/>
      <c r="U44" s="69"/>
      <c r="V44" s="69"/>
      <c r="W44" s="69"/>
      <c r="X44" s="69"/>
      <c r="Y44" s="69"/>
      <c r="Z44" s="60" t="str">
        <f t="shared" si="0"/>
        <v xml:space="preserve"> </v>
      </c>
      <c r="AA44" s="60" t="str">
        <f t="shared" si="1"/>
        <v xml:space="preserve"> </v>
      </c>
    </row>
    <row r="45" spans="1:56" ht="12" customHeight="1" x14ac:dyDescent="0.2">
      <c r="A45" s="57">
        <v>40</v>
      </c>
      <c r="B45" s="58">
        <f>Liste!C43</f>
        <v>0</v>
      </c>
      <c r="C45" s="375">
        <f>Liste!D43</f>
        <v>0</v>
      </c>
      <c r="D45" s="375"/>
      <c r="E45" s="375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9"/>
      <c r="U45" s="69"/>
      <c r="V45" s="69"/>
      <c r="W45" s="69"/>
      <c r="X45" s="69"/>
      <c r="Y45" s="69"/>
      <c r="Z45" s="60" t="str">
        <f t="shared" si="0"/>
        <v xml:space="preserve"> </v>
      </c>
      <c r="AA45" s="60" t="str">
        <f t="shared" si="1"/>
        <v xml:space="preserve"> </v>
      </c>
    </row>
    <row r="46" spans="1:56" ht="39.75" customHeight="1" x14ac:dyDescent="0.2">
      <c r="A46" s="385" t="s">
        <v>12</v>
      </c>
      <c r="B46" s="386"/>
      <c r="C46" s="386"/>
      <c r="D46" s="386"/>
      <c r="E46" s="387"/>
      <c r="F46" s="13" t="str">
        <f t="shared" ref="F46:Y46" si="2">F5</f>
        <v>1.SORU</v>
      </c>
      <c r="G46" s="13" t="str">
        <f t="shared" si="2"/>
        <v>2.SORU</v>
      </c>
      <c r="H46" s="13" t="str">
        <f t="shared" si="2"/>
        <v>3.SORU</v>
      </c>
      <c r="I46" s="13" t="str">
        <f t="shared" si="2"/>
        <v>4.SORU</v>
      </c>
      <c r="J46" s="13" t="str">
        <f t="shared" si="2"/>
        <v>5.SORU</v>
      </c>
      <c r="K46" s="13" t="str">
        <f t="shared" si="2"/>
        <v>6.SORU</v>
      </c>
      <c r="L46" s="13" t="str">
        <f>L5</f>
        <v>7.SORU</v>
      </c>
      <c r="M46" s="13" t="str">
        <f t="shared" si="2"/>
        <v>8.SORU</v>
      </c>
      <c r="N46" s="13" t="str">
        <f t="shared" si="2"/>
        <v>9.SORU</v>
      </c>
      <c r="O46" s="13" t="str">
        <f>O5</f>
        <v>10.SORU</v>
      </c>
      <c r="P46" s="13" t="str">
        <f t="shared" si="2"/>
        <v>11.SORU</v>
      </c>
      <c r="Q46" s="13" t="str">
        <f t="shared" si="2"/>
        <v>12.SORU</v>
      </c>
      <c r="R46" s="13" t="str">
        <f t="shared" si="2"/>
        <v>13.SORU</v>
      </c>
      <c r="S46" s="13" t="str">
        <f t="shared" si="2"/>
        <v>14.SORU</v>
      </c>
      <c r="T46" s="13" t="str">
        <f t="shared" si="2"/>
        <v>15.SORU</v>
      </c>
      <c r="U46" s="13" t="str">
        <f t="shared" si="2"/>
        <v xml:space="preserve"> </v>
      </c>
      <c r="V46" s="13" t="str">
        <f t="shared" si="2"/>
        <v xml:space="preserve"> </v>
      </c>
      <c r="W46" s="13" t="str">
        <f t="shared" si="2"/>
        <v xml:space="preserve"> </v>
      </c>
      <c r="X46" s="13" t="str">
        <f t="shared" si="2"/>
        <v xml:space="preserve"> </v>
      </c>
      <c r="Y46" s="13" t="str">
        <f t="shared" si="2"/>
        <v xml:space="preserve"> </v>
      </c>
      <c r="Z46" s="11"/>
      <c r="AA46" s="11"/>
    </row>
    <row r="47" spans="1:56" ht="33.75" customHeight="1" x14ac:dyDescent="0.2">
      <c r="A47" s="388" t="s">
        <v>17</v>
      </c>
      <c r="B47" s="388"/>
      <c r="C47" s="388"/>
      <c r="D47" s="388"/>
      <c r="E47" s="388"/>
      <c r="F47" s="61">
        <f>IF(COUNTBLANK(F6:F45)=ROWS(F6:F45)," ",SUM(F6:F45))</f>
        <v>69</v>
      </c>
      <c r="G47" s="61">
        <f t="shared" ref="G47:Y47" si="3">IF(COUNTBLANK(G6:G45)=ROWS(G6:G45)," ",SUM(G6:G45))</f>
        <v>84</v>
      </c>
      <c r="H47" s="61">
        <f t="shared" si="3"/>
        <v>74</v>
      </c>
      <c r="I47" s="61">
        <f t="shared" si="3"/>
        <v>84</v>
      </c>
      <c r="J47" s="61">
        <f>IF(COUNTBLANK(J6:J45)=ROWS(J6:J45)," ",SUM(J6:J45))</f>
        <v>71</v>
      </c>
      <c r="K47" s="61">
        <f t="shared" si="3"/>
        <v>88</v>
      </c>
      <c r="L47" s="61">
        <f t="shared" si="3"/>
        <v>71</v>
      </c>
      <c r="M47" s="61">
        <f t="shared" si="3"/>
        <v>66</v>
      </c>
      <c r="N47" s="61">
        <f t="shared" si="3"/>
        <v>84</v>
      </c>
      <c r="O47" s="61">
        <f t="shared" si="3"/>
        <v>69</v>
      </c>
      <c r="P47" s="61">
        <f t="shared" si="3"/>
        <v>88</v>
      </c>
      <c r="Q47" s="61">
        <f t="shared" si="3"/>
        <v>71</v>
      </c>
      <c r="R47" s="61">
        <f t="shared" si="3"/>
        <v>67</v>
      </c>
      <c r="S47" s="61">
        <f t="shared" si="3"/>
        <v>85</v>
      </c>
      <c r="T47" s="61">
        <f t="shared" si="3"/>
        <v>70</v>
      </c>
      <c r="U47" s="61" t="str">
        <f t="shared" si="3"/>
        <v xml:space="preserve"> </v>
      </c>
      <c r="V47" s="61" t="str">
        <f t="shared" si="3"/>
        <v xml:space="preserve"> </v>
      </c>
      <c r="W47" s="61" t="str">
        <f t="shared" si="3"/>
        <v xml:space="preserve"> </v>
      </c>
      <c r="X47" s="61" t="str">
        <f t="shared" si="3"/>
        <v xml:space="preserve"> </v>
      </c>
      <c r="Y47" s="61" t="str">
        <f t="shared" si="3"/>
        <v xml:space="preserve"> </v>
      </c>
      <c r="Z47" s="64"/>
      <c r="AA47" s="4"/>
    </row>
    <row r="48" spans="1:56" s="90" customFormat="1" ht="30" customHeight="1" x14ac:dyDescent="0.2">
      <c r="A48" s="398" t="s">
        <v>30</v>
      </c>
      <c r="B48" s="398"/>
      <c r="C48" s="398"/>
      <c r="D48" s="398"/>
      <c r="E48" s="398"/>
      <c r="F48" s="88">
        <f t="shared" ref="F48:Y48" si="4">IF(COUNTBLANK(F6:F45)=ROWS(F6:F45)," ",AVERAGE(F6:F45))</f>
        <v>4.0588235294117645</v>
      </c>
      <c r="G48" s="88">
        <f>IF(COUNTBLANK(G6:G45)=ROWS(G6:G45)," ",AVERAGE(G6:G45))</f>
        <v>4.9411764705882355</v>
      </c>
      <c r="H48" s="88">
        <f t="shared" si="4"/>
        <v>4.3529411764705879</v>
      </c>
      <c r="I48" s="88">
        <f t="shared" si="4"/>
        <v>4.9411764705882355</v>
      </c>
      <c r="J48" s="88">
        <f t="shared" si="4"/>
        <v>4.1764705882352944</v>
      </c>
      <c r="K48" s="88">
        <f t="shared" si="4"/>
        <v>5.1764705882352944</v>
      </c>
      <c r="L48" s="88">
        <f t="shared" si="4"/>
        <v>4.1764705882352944</v>
      </c>
      <c r="M48" s="88">
        <f t="shared" si="4"/>
        <v>3.8823529411764706</v>
      </c>
      <c r="N48" s="88">
        <f t="shared" si="4"/>
        <v>4.9411764705882355</v>
      </c>
      <c r="O48" s="88">
        <f t="shared" si="4"/>
        <v>4.0588235294117645</v>
      </c>
      <c r="P48" s="88">
        <f t="shared" si="4"/>
        <v>5.1764705882352944</v>
      </c>
      <c r="Q48" s="88">
        <f t="shared" si="4"/>
        <v>4.1764705882352944</v>
      </c>
      <c r="R48" s="88">
        <f t="shared" si="4"/>
        <v>3.9411764705882355</v>
      </c>
      <c r="S48" s="88">
        <f t="shared" si="4"/>
        <v>5</v>
      </c>
      <c r="T48" s="88">
        <f t="shared" si="4"/>
        <v>4.117647058823529</v>
      </c>
      <c r="U48" s="88" t="str">
        <f t="shared" si="4"/>
        <v xml:space="preserve"> </v>
      </c>
      <c r="V48" s="88" t="str">
        <f t="shared" si="4"/>
        <v xml:space="preserve"> </v>
      </c>
      <c r="W48" s="88" t="str">
        <f t="shared" si="4"/>
        <v xml:space="preserve"> </v>
      </c>
      <c r="X48" s="88" t="str">
        <f t="shared" si="4"/>
        <v xml:space="preserve"> </v>
      </c>
      <c r="Y48" s="88" t="str">
        <f t="shared" si="4"/>
        <v xml:space="preserve"> </v>
      </c>
      <c r="Z48" s="91">
        <f>IF(COUNTIF(Z6:Z45," ")=ROWS(Z6:Z45)," ",AVERAGE(Z6:Z45))</f>
        <v>67.117647058823536</v>
      </c>
      <c r="AA48" s="89"/>
      <c r="AQ48" s="172"/>
      <c r="AR48" s="172"/>
      <c r="AS48" s="172"/>
      <c r="AT48" s="172"/>
      <c r="AU48" s="172"/>
      <c r="AV48" s="172"/>
      <c r="AW48" s="172"/>
      <c r="AX48" s="172"/>
      <c r="AY48" s="172"/>
      <c r="AZ48" s="170"/>
      <c r="BA48" s="170"/>
      <c r="BB48" s="170"/>
      <c r="BC48" s="170"/>
      <c r="BD48" s="170"/>
    </row>
    <row r="49" spans="1:56" ht="29.25" customHeight="1" x14ac:dyDescent="0.2">
      <c r="A49" s="389" t="s">
        <v>19</v>
      </c>
      <c r="B49" s="389"/>
      <c r="C49" s="389"/>
      <c r="D49" s="389"/>
      <c r="E49" s="389"/>
      <c r="F49" s="582">
        <f>IF(COUNTBLANK(F6:F45)=ROWS(F6:F45)," ",IF(COUNTIF(F6:F45,F4)=0,"YOK",COUNTIF(F6:F45,F4)))</f>
        <v>5</v>
      </c>
      <c r="G49" s="582">
        <f t="shared" ref="G49:Y49" si="5">IF(COUNTBLANK(G6:G45)=ROWS(G6:G45)," ",IF(COUNTIF(G6:G45,G4)=0,"YOK",COUNTIF(G6:G45,G4)))</f>
        <v>8</v>
      </c>
      <c r="H49" s="582">
        <f t="shared" si="5"/>
        <v>5</v>
      </c>
      <c r="I49" s="582">
        <f t="shared" si="5"/>
        <v>5</v>
      </c>
      <c r="J49" s="582">
        <f t="shared" si="5"/>
        <v>6</v>
      </c>
      <c r="K49" s="582">
        <f t="shared" si="5"/>
        <v>1</v>
      </c>
      <c r="L49" s="582" t="str">
        <f t="shared" si="5"/>
        <v>YOK</v>
      </c>
      <c r="M49" s="582" t="str">
        <f t="shared" si="5"/>
        <v>YOK</v>
      </c>
      <c r="N49" s="582" t="str">
        <f t="shared" si="5"/>
        <v>YOK</v>
      </c>
      <c r="O49" s="582" t="str">
        <f t="shared" si="5"/>
        <v>YOK</v>
      </c>
      <c r="P49" s="582">
        <f t="shared" si="5"/>
        <v>1</v>
      </c>
      <c r="Q49" s="582" t="str">
        <f t="shared" si="5"/>
        <v>YOK</v>
      </c>
      <c r="R49" s="582">
        <f t="shared" si="5"/>
        <v>1</v>
      </c>
      <c r="S49" s="582">
        <f t="shared" si="5"/>
        <v>1</v>
      </c>
      <c r="T49" s="582">
        <f t="shared" si="5"/>
        <v>1</v>
      </c>
      <c r="U49" s="162" t="str">
        <f t="shared" si="5"/>
        <v xml:space="preserve"> </v>
      </c>
      <c r="V49" s="162" t="str">
        <f t="shared" si="5"/>
        <v xml:space="preserve"> </v>
      </c>
      <c r="W49" s="162" t="str">
        <f t="shared" si="5"/>
        <v xml:space="preserve"> </v>
      </c>
      <c r="X49" s="162" t="str">
        <f t="shared" si="5"/>
        <v xml:space="preserve"> </v>
      </c>
      <c r="Y49" s="162" t="str">
        <f t="shared" si="5"/>
        <v xml:space="preserve"> </v>
      </c>
      <c r="Z49" s="163"/>
      <c r="AA49" s="164"/>
    </row>
    <row r="50" spans="1:56" ht="39" customHeight="1" x14ac:dyDescent="0.2">
      <c r="A50" s="389" t="s">
        <v>21</v>
      </c>
      <c r="B50" s="389"/>
      <c r="C50" s="389"/>
      <c r="D50" s="389"/>
      <c r="E50" s="389"/>
      <c r="F50" s="62">
        <f t="shared" ref="F50:Y50" si="6">IF(COUNTBLANK(F6:F45)=ROWS(F6:F45)," ",IF(F49="YOK",0,100*F49/COUNTA(F6:F45)))</f>
        <v>29.411764705882351</v>
      </c>
      <c r="G50" s="62">
        <f t="shared" si="6"/>
        <v>47.058823529411768</v>
      </c>
      <c r="H50" s="62">
        <f t="shared" si="6"/>
        <v>29.411764705882351</v>
      </c>
      <c r="I50" s="62">
        <f t="shared" si="6"/>
        <v>29.411764705882351</v>
      </c>
      <c r="J50" s="62">
        <f>IF(COUNTBLANK(J6:J45)=ROWS(J6:J45)," ",IF(J49="YOK",0,100*J49/COUNTA(J6:J45)))</f>
        <v>35.294117647058826</v>
      </c>
      <c r="K50" s="62">
        <f t="shared" si="6"/>
        <v>5.882352941176471</v>
      </c>
      <c r="L50" s="62">
        <f t="shared" si="6"/>
        <v>0</v>
      </c>
      <c r="M50" s="62">
        <f t="shared" si="6"/>
        <v>0</v>
      </c>
      <c r="N50" s="62">
        <f t="shared" si="6"/>
        <v>0</v>
      </c>
      <c r="O50" s="62">
        <f t="shared" si="6"/>
        <v>0</v>
      </c>
      <c r="P50" s="62">
        <f t="shared" si="6"/>
        <v>5.882352941176471</v>
      </c>
      <c r="Q50" s="62">
        <f t="shared" si="6"/>
        <v>0</v>
      </c>
      <c r="R50" s="62">
        <f t="shared" si="6"/>
        <v>5.882352941176471</v>
      </c>
      <c r="S50" s="62">
        <f t="shared" si="6"/>
        <v>5.882352941176471</v>
      </c>
      <c r="T50" s="62">
        <f t="shared" si="6"/>
        <v>5.882352941176471</v>
      </c>
      <c r="U50" s="62" t="str">
        <f t="shared" si="6"/>
        <v xml:space="preserve"> </v>
      </c>
      <c r="V50" s="62" t="str">
        <f t="shared" si="6"/>
        <v xml:space="preserve"> </v>
      </c>
      <c r="W50" s="62" t="str">
        <f t="shared" si="6"/>
        <v xml:space="preserve"> </v>
      </c>
      <c r="X50" s="62" t="str">
        <f t="shared" si="6"/>
        <v xml:space="preserve"> </v>
      </c>
      <c r="Y50" s="62" t="str">
        <f t="shared" si="6"/>
        <v xml:space="preserve"> </v>
      </c>
      <c r="Z50" s="391"/>
      <c r="AA50" s="393"/>
    </row>
    <row r="51" spans="1:56" ht="14.25" customHeight="1" x14ac:dyDescent="0.2">
      <c r="A51" s="389"/>
      <c r="B51" s="389"/>
      <c r="C51" s="389"/>
      <c r="D51" s="389"/>
      <c r="E51" s="389"/>
      <c r="F51" s="63" t="str">
        <f>IF(F50&lt;&gt;" ","%"," ")</f>
        <v>%</v>
      </c>
      <c r="G51" s="63" t="str">
        <f t="shared" ref="G51:Y51" si="7">IF(G50&lt;&gt;" ","%"," ")</f>
        <v>%</v>
      </c>
      <c r="H51" s="63" t="str">
        <f t="shared" si="7"/>
        <v>%</v>
      </c>
      <c r="I51" s="63" t="str">
        <f t="shared" si="7"/>
        <v>%</v>
      </c>
      <c r="J51" s="63" t="str">
        <f t="shared" si="7"/>
        <v>%</v>
      </c>
      <c r="K51" s="63" t="str">
        <f t="shared" si="7"/>
        <v>%</v>
      </c>
      <c r="L51" s="63" t="str">
        <f t="shared" si="7"/>
        <v>%</v>
      </c>
      <c r="M51" s="63" t="str">
        <f t="shared" si="7"/>
        <v>%</v>
      </c>
      <c r="N51" s="63" t="str">
        <f t="shared" si="7"/>
        <v>%</v>
      </c>
      <c r="O51" s="63" t="str">
        <f t="shared" si="7"/>
        <v>%</v>
      </c>
      <c r="P51" s="63" t="str">
        <f t="shared" si="7"/>
        <v>%</v>
      </c>
      <c r="Q51" s="63" t="str">
        <f t="shared" si="7"/>
        <v>%</v>
      </c>
      <c r="R51" s="63" t="str">
        <f t="shared" si="7"/>
        <v>%</v>
      </c>
      <c r="S51" s="63" t="str">
        <f t="shared" si="7"/>
        <v>%</v>
      </c>
      <c r="T51" s="63" t="str">
        <f t="shared" si="7"/>
        <v>%</v>
      </c>
      <c r="U51" s="63" t="str">
        <f t="shared" si="7"/>
        <v xml:space="preserve"> </v>
      </c>
      <c r="V51" s="63" t="str">
        <f t="shared" si="7"/>
        <v xml:space="preserve"> </v>
      </c>
      <c r="W51" s="63" t="str">
        <f t="shared" si="7"/>
        <v xml:space="preserve"> </v>
      </c>
      <c r="X51" s="63" t="str">
        <f t="shared" si="7"/>
        <v xml:space="preserve"> </v>
      </c>
      <c r="Y51" s="63" t="str">
        <f t="shared" si="7"/>
        <v xml:space="preserve"> </v>
      </c>
      <c r="Z51" s="391"/>
      <c r="AA51" s="393"/>
    </row>
    <row r="52" spans="1:56" ht="29.25" customHeight="1" x14ac:dyDescent="0.2">
      <c r="A52" s="389" t="s">
        <v>20</v>
      </c>
      <c r="B52" s="389"/>
      <c r="C52" s="389"/>
      <c r="D52" s="389"/>
      <c r="E52" s="389"/>
      <c r="F52" s="582">
        <f t="shared" ref="F52:Y52" si="8">IF(COUNTBLANK(F6:F45)=ROWS(F6:F45)," ",IF(COUNTIF(F6:F45,0)=0,"YOK",COUNTIF(F6:F45,0)))</f>
        <v>1</v>
      </c>
      <c r="G52" s="582">
        <f t="shared" si="8"/>
        <v>1</v>
      </c>
      <c r="H52" s="582" t="str">
        <f t="shared" si="8"/>
        <v>YOK</v>
      </c>
      <c r="I52" s="582" t="str">
        <f t="shared" si="8"/>
        <v>YOK</v>
      </c>
      <c r="J52" s="582" t="str">
        <f t="shared" si="8"/>
        <v>YOK</v>
      </c>
      <c r="K52" s="582" t="str">
        <f t="shared" si="8"/>
        <v>YOK</v>
      </c>
      <c r="L52" s="582" t="str">
        <f t="shared" si="8"/>
        <v>YOK</v>
      </c>
      <c r="M52" s="582">
        <f t="shared" si="8"/>
        <v>1</v>
      </c>
      <c r="N52" s="582" t="str">
        <f t="shared" si="8"/>
        <v>YOK</v>
      </c>
      <c r="O52" s="582">
        <f t="shared" si="8"/>
        <v>2</v>
      </c>
      <c r="P52" s="582" t="str">
        <f t="shared" si="8"/>
        <v>YOK</v>
      </c>
      <c r="Q52" s="582" t="str">
        <f t="shared" si="8"/>
        <v>YOK</v>
      </c>
      <c r="R52" s="582">
        <f t="shared" si="8"/>
        <v>1</v>
      </c>
      <c r="S52" s="582" t="str">
        <f t="shared" si="8"/>
        <v>YOK</v>
      </c>
      <c r="T52" s="582">
        <f t="shared" si="8"/>
        <v>2</v>
      </c>
      <c r="U52" s="162" t="str">
        <f t="shared" si="8"/>
        <v xml:space="preserve"> </v>
      </c>
      <c r="V52" s="162" t="str">
        <f t="shared" si="8"/>
        <v xml:space="preserve"> </v>
      </c>
      <c r="W52" s="162" t="str">
        <f t="shared" si="8"/>
        <v xml:space="preserve"> </v>
      </c>
      <c r="X52" s="162" t="str">
        <f t="shared" si="8"/>
        <v xml:space="preserve"> </v>
      </c>
      <c r="Y52" s="162" t="str">
        <f t="shared" si="8"/>
        <v xml:space="preserve"> </v>
      </c>
      <c r="Z52" s="163"/>
      <c r="AA52" s="164"/>
    </row>
    <row r="53" spans="1:56" ht="28.5" customHeight="1" x14ac:dyDescent="0.2">
      <c r="A53" s="389" t="s">
        <v>22</v>
      </c>
      <c r="B53" s="389"/>
      <c r="C53" s="389"/>
      <c r="D53" s="389"/>
      <c r="E53" s="389"/>
      <c r="F53" s="62">
        <f t="shared" ref="F53:Y53" si="9">IF(COUNTBLANK(F6:F45)=ROWS(F6:F45)," ",IF(F52="YOK",0,100*F52/COUNTA(F6:F45)))</f>
        <v>5.882352941176471</v>
      </c>
      <c r="G53" s="62">
        <f t="shared" si="9"/>
        <v>5.882352941176471</v>
      </c>
      <c r="H53" s="62">
        <f t="shared" si="9"/>
        <v>0</v>
      </c>
      <c r="I53" s="62">
        <f t="shared" si="9"/>
        <v>0</v>
      </c>
      <c r="J53" s="62">
        <f t="shared" si="9"/>
        <v>0</v>
      </c>
      <c r="K53" s="62">
        <f t="shared" si="9"/>
        <v>0</v>
      </c>
      <c r="L53" s="62">
        <f t="shared" si="9"/>
        <v>0</v>
      </c>
      <c r="M53" s="62">
        <f t="shared" si="9"/>
        <v>5.882352941176471</v>
      </c>
      <c r="N53" s="62">
        <f t="shared" si="9"/>
        <v>0</v>
      </c>
      <c r="O53" s="62">
        <f t="shared" si="9"/>
        <v>11.764705882352942</v>
      </c>
      <c r="P53" s="62">
        <f t="shared" si="9"/>
        <v>0</v>
      </c>
      <c r="Q53" s="62">
        <f t="shared" si="9"/>
        <v>0</v>
      </c>
      <c r="R53" s="62">
        <f t="shared" si="9"/>
        <v>5.882352941176471</v>
      </c>
      <c r="S53" s="62">
        <f t="shared" si="9"/>
        <v>0</v>
      </c>
      <c r="T53" s="62">
        <f t="shared" si="9"/>
        <v>11.764705882352942</v>
      </c>
      <c r="U53" s="62" t="str">
        <f t="shared" si="9"/>
        <v xml:space="preserve"> </v>
      </c>
      <c r="V53" s="62" t="str">
        <f t="shared" si="9"/>
        <v xml:space="preserve"> </v>
      </c>
      <c r="W53" s="62" t="str">
        <f t="shared" si="9"/>
        <v xml:space="preserve"> </v>
      </c>
      <c r="X53" s="62" t="str">
        <f t="shared" si="9"/>
        <v xml:space="preserve"> </v>
      </c>
      <c r="Y53" s="62" t="str">
        <f t="shared" si="9"/>
        <v xml:space="preserve"> </v>
      </c>
      <c r="Z53" s="391"/>
      <c r="AA53" s="393"/>
    </row>
    <row r="54" spans="1:56" ht="12.75" customHeight="1" x14ac:dyDescent="0.2">
      <c r="A54" s="390"/>
      <c r="B54" s="390"/>
      <c r="C54" s="390"/>
      <c r="D54" s="390"/>
      <c r="E54" s="390"/>
      <c r="F54" s="156" t="str">
        <f>IF(F53&lt;&gt;" ","%"," ")</f>
        <v>%</v>
      </c>
      <c r="G54" s="156" t="str">
        <f t="shared" ref="G54:Y54" si="10">IF(G53&lt;&gt;" ","%"," ")</f>
        <v>%</v>
      </c>
      <c r="H54" s="156" t="str">
        <f t="shared" si="10"/>
        <v>%</v>
      </c>
      <c r="I54" s="156" t="str">
        <f t="shared" si="10"/>
        <v>%</v>
      </c>
      <c r="J54" s="156" t="str">
        <f t="shared" si="10"/>
        <v>%</v>
      </c>
      <c r="K54" s="156" t="str">
        <f t="shared" si="10"/>
        <v>%</v>
      </c>
      <c r="L54" s="156" t="str">
        <f t="shared" si="10"/>
        <v>%</v>
      </c>
      <c r="M54" s="156" t="str">
        <f t="shared" si="10"/>
        <v>%</v>
      </c>
      <c r="N54" s="156" t="str">
        <f t="shared" si="10"/>
        <v>%</v>
      </c>
      <c r="O54" s="156" t="str">
        <f t="shared" si="10"/>
        <v>%</v>
      </c>
      <c r="P54" s="156" t="str">
        <f t="shared" si="10"/>
        <v>%</v>
      </c>
      <c r="Q54" s="156" t="str">
        <f t="shared" si="10"/>
        <v>%</v>
      </c>
      <c r="R54" s="156" t="str">
        <f t="shared" si="10"/>
        <v>%</v>
      </c>
      <c r="S54" s="156" t="str">
        <f t="shared" si="10"/>
        <v>%</v>
      </c>
      <c r="T54" s="156" t="str">
        <f t="shared" si="10"/>
        <v>%</v>
      </c>
      <c r="U54" s="156" t="str">
        <f t="shared" si="10"/>
        <v xml:space="preserve"> </v>
      </c>
      <c r="V54" s="156" t="str">
        <f t="shared" si="10"/>
        <v xml:space="preserve"> </v>
      </c>
      <c r="W54" s="156" t="str">
        <f t="shared" si="10"/>
        <v xml:space="preserve"> </v>
      </c>
      <c r="X54" s="156" t="str">
        <f t="shared" si="10"/>
        <v xml:space="preserve"> </v>
      </c>
      <c r="Y54" s="156" t="str">
        <f t="shared" si="10"/>
        <v xml:space="preserve"> </v>
      </c>
      <c r="Z54" s="392"/>
      <c r="AA54" s="394"/>
    </row>
    <row r="55" spans="1:56" ht="34.5" customHeight="1" x14ac:dyDescent="0.2">
      <c r="A55" s="395" t="s">
        <v>16</v>
      </c>
      <c r="B55" s="395"/>
      <c r="C55" s="395"/>
      <c r="D55" s="395"/>
      <c r="E55" s="395"/>
      <c r="F55" s="160">
        <f t="shared" ref="F55:Y55" si="11">IF(F4=" "," ",IF(COUNTBLANK(F6:F45)=ROWS(F6:F45)," ",F48*100/F4))</f>
        <v>67.647058823529406</v>
      </c>
      <c r="G55" s="160">
        <f t="shared" si="11"/>
        <v>82.352941176470594</v>
      </c>
      <c r="H55" s="160">
        <f t="shared" si="11"/>
        <v>72.549019607843135</v>
      </c>
      <c r="I55" s="160">
        <f t="shared" si="11"/>
        <v>82.352941176470594</v>
      </c>
      <c r="J55" s="160">
        <f t="shared" si="11"/>
        <v>69.607843137254903</v>
      </c>
      <c r="K55" s="160">
        <f t="shared" si="11"/>
        <v>73.949579831932766</v>
      </c>
      <c r="L55" s="160">
        <f t="shared" si="11"/>
        <v>59.663865546218496</v>
      </c>
      <c r="M55" s="160">
        <f t="shared" si="11"/>
        <v>55.462184873949582</v>
      </c>
      <c r="N55" s="160">
        <f t="shared" si="11"/>
        <v>70.588235294117652</v>
      </c>
      <c r="O55" s="160">
        <f t="shared" si="11"/>
        <v>57.983193277310924</v>
      </c>
      <c r="P55" s="160">
        <f t="shared" si="11"/>
        <v>73.949579831932766</v>
      </c>
      <c r="Q55" s="160">
        <f t="shared" si="11"/>
        <v>59.663865546218496</v>
      </c>
      <c r="R55" s="160">
        <f t="shared" si="11"/>
        <v>56.30252100840336</v>
      </c>
      <c r="S55" s="160">
        <f t="shared" si="11"/>
        <v>71.428571428571431</v>
      </c>
      <c r="T55" s="160">
        <f t="shared" si="11"/>
        <v>58.823529411764703</v>
      </c>
      <c r="U55" s="160" t="str">
        <f t="shared" si="11"/>
        <v xml:space="preserve"> </v>
      </c>
      <c r="V55" s="160" t="str">
        <f t="shared" si="11"/>
        <v xml:space="preserve"> </v>
      </c>
      <c r="W55" s="160" t="str">
        <f t="shared" si="11"/>
        <v xml:space="preserve"> </v>
      </c>
      <c r="X55" s="160" t="str">
        <f t="shared" si="11"/>
        <v xml:space="preserve"> </v>
      </c>
      <c r="Y55" s="160" t="str">
        <f t="shared" si="11"/>
        <v xml:space="preserve"> </v>
      </c>
      <c r="Z55" s="396"/>
      <c r="AA55" s="397"/>
    </row>
    <row r="56" spans="1:56" ht="30" customHeight="1" x14ac:dyDescent="0.2">
      <c r="A56" s="395"/>
      <c r="B56" s="395"/>
      <c r="C56" s="395"/>
      <c r="D56" s="395"/>
      <c r="E56" s="395"/>
      <c r="F56" s="161" t="str">
        <f>IF(F55&lt;&gt;" ","%"," ")</f>
        <v>%</v>
      </c>
      <c r="G56" s="161" t="str">
        <f t="shared" ref="G56:Y56" si="12">IF(G55&lt;&gt;" ","%"," ")</f>
        <v>%</v>
      </c>
      <c r="H56" s="161" t="str">
        <f t="shared" si="12"/>
        <v>%</v>
      </c>
      <c r="I56" s="161" t="str">
        <f t="shared" si="12"/>
        <v>%</v>
      </c>
      <c r="J56" s="161" t="str">
        <f t="shared" si="12"/>
        <v>%</v>
      </c>
      <c r="K56" s="161" t="str">
        <f t="shared" si="12"/>
        <v>%</v>
      </c>
      <c r="L56" s="161" t="str">
        <f t="shared" si="12"/>
        <v>%</v>
      </c>
      <c r="M56" s="161" t="str">
        <f t="shared" si="12"/>
        <v>%</v>
      </c>
      <c r="N56" s="161" t="str">
        <f t="shared" si="12"/>
        <v>%</v>
      </c>
      <c r="O56" s="161" t="str">
        <f t="shared" si="12"/>
        <v>%</v>
      </c>
      <c r="P56" s="160" t="str">
        <f t="shared" si="12"/>
        <v>%</v>
      </c>
      <c r="Q56" s="160" t="str">
        <f t="shared" si="12"/>
        <v>%</v>
      </c>
      <c r="R56" s="160" t="str">
        <f t="shared" si="12"/>
        <v>%</v>
      </c>
      <c r="S56" s="160" t="str">
        <f t="shared" si="12"/>
        <v>%</v>
      </c>
      <c r="T56" s="160" t="str">
        <f t="shared" si="12"/>
        <v>%</v>
      </c>
      <c r="U56" s="160" t="str">
        <f t="shared" si="12"/>
        <v xml:space="preserve"> </v>
      </c>
      <c r="V56" s="160" t="str">
        <f t="shared" si="12"/>
        <v xml:space="preserve"> </v>
      </c>
      <c r="W56" s="160" t="str">
        <f t="shared" si="12"/>
        <v xml:space="preserve"> </v>
      </c>
      <c r="X56" s="160" t="str">
        <f t="shared" si="12"/>
        <v xml:space="preserve"> </v>
      </c>
      <c r="Y56" s="160" t="str">
        <f t="shared" si="12"/>
        <v xml:space="preserve"> </v>
      </c>
      <c r="Z56" s="396"/>
      <c r="AA56" s="397"/>
    </row>
    <row r="57" spans="1:56" s="159" customFormat="1" ht="18" customHeight="1" x14ac:dyDescent="0.2">
      <c r="A57" s="157"/>
      <c r="B57" s="157"/>
      <c r="C57" s="157"/>
      <c r="D57" s="157"/>
      <c r="E57" s="157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73"/>
      <c r="AR57" s="173"/>
      <c r="AS57" s="173"/>
      <c r="AT57" s="173"/>
      <c r="AU57" s="173"/>
      <c r="AV57" s="173"/>
      <c r="AW57" s="173"/>
      <c r="AX57" s="173"/>
      <c r="AY57" s="173"/>
      <c r="AZ57" s="50"/>
      <c r="BA57" s="50"/>
      <c r="BB57" s="50"/>
      <c r="BC57" s="50"/>
      <c r="BD57" s="50"/>
    </row>
    <row r="58" spans="1:56" x14ac:dyDescent="0.2">
      <c r="A58" s="15"/>
      <c r="B58" s="15"/>
      <c r="C58" s="15"/>
      <c r="D58" s="15"/>
      <c r="E58" s="15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56" ht="9.75" customHeight="1" x14ac:dyDescent="0.2">
      <c r="A59" s="15"/>
      <c r="B59" s="15"/>
      <c r="C59" s="15"/>
      <c r="D59" s="15"/>
      <c r="E59" s="15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56" ht="9.75" customHeight="1" x14ac:dyDescent="0.2">
      <c r="A60" s="15"/>
      <c r="B60" s="15"/>
      <c r="C60" s="15"/>
      <c r="D60" s="15"/>
      <c r="E60" s="15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56" ht="9.75" customHeight="1" x14ac:dyDescent="0.2">
      <c r="A61" s="15"/>
      <c r="B61" s="15"/>
      <c r="C61" s="15"/>
      <c r="D61" s="15"/>
      <c r="E61" s="15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56" ht="9.75" customHeight="1" x14ac:dyDescent="0.2">
      <c r="A62" s="15"/>
      <c r="B62" s="15"/>
      <c r="C62" s="15"/>
      <c r="D62" s="15"/>
      <c r="E62" s="15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56" ht="9.75" customHeight="1" x14ac:dyDescent="0.2">
      <c r="A63" s="15"/>
      <c r="B63" s="15"/>
      <c r="C63" s="15"/>
      <c r="D63" s="15"/>
      <c r="E63" s="15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56" ht="9.75" customHeight="1" x14ac:dyDescent="0.2">
      <c r="A64" s="15"/>
      <c r="B64" s="15"/>
      <c r="C64" s="15"/>
      <c r="D64" s="15"/>
      <c r="E64" s="15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ht="9.75" customHeight="1" x14ac:dyDescent="0.2">
      <c r="A65" s="15"/>
      <c r="B65" s="15"/>
      <c r="C65" s="15"/>
      <c r="D65" s="15"/>
      <c r="E65" s="15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ht="9.75" customHeight="1" x14ac:dyDescent="0.2">
      <c r="A66" s="15"/>
      <c r="B66" s="15"/>
      <c r="C66" s="15"/>
      <c r="D66" s="15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ht="9.75" customHeight="1" x14ac:dyDescent="0.2">
      <c r="A67" s="15"/>
      <c r="B67" s="15"/>
      <c r="C67" s="15"/>
      <c r="D67" s="15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ht="9.75" customHeight="1" x14ac:dyDescent="0.2">
      <c r="A68" s="17"/>
      <c r="B68" s="17"/>
      <c r="C68" s="17"/>
      <c r="D68" s="17"/>
      <c r="E68" s="17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</row>
    <row r="69" spans="1:42" ht="22.5" customHeight="1" x14ac:dyDescent="0.2">
      <c r="A69" s="17"/>
      <c r="B69" s="17"/>
      <c r="C69" s="17"/>
      <c r="D69" s="17"/>
      <c r="E69" s="17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</row>
    <row r="70" spans="1:42" ht="21" customHeight="1" x14ac:dyDescent="0.25">
      <c r="A70" s="17"/>
      <c r="B70" s="17"/>
      <c r="C70" s="17"/>
      <c r="D70" s="17"/>
      <c r="E70" s="17"/>
      <c r="F70" s="18"/>
      <c r="G70" s="18"/>
      <c r="H70" s="18"/>
      <c r="I70" s="18"/>
      <c r="J70" s="18"/>
      <c r="K70" s="18"/>
      <c r="L70" s="404" t="s">
        <v>39</v>
      </c>
      <c r="M70" s="405"/>
      <c r="N70" s="405"/>
      <c r="O70" s="405"/>
      <c r="P70" s="405"/>
      <c r="Q70" s="405"/>
      <c r="R70" s="405"/>
      <c r="S70" s="405"/>
      <c r="T70" s="405"/>
      <c r="U70" s="405"/>
      <c r="V70" s="405"/>
      <c r="W70" s="405"/>
      <c r="X70" s="405"/>
      <c r="Y70" s="405"/>
      <c r="Z70" s="405"/>
      <c r="AA70" s="405"/>
      <c r="AB70" s="405"/>
      <c r="AC70" s="405"/>
      <c r="AD70" s="405"/>
      <c r="AE70" s="405"/>
      <c r="AF70" s="405"/>
      <c r="AG70" s="406" t="s">
        <v>37</v>
      </c>
      <c r="AH70" s="406"/>
      <c r="AI70" s="406"/>
      <c r="AJ70" s="406"/>
      <c r="AK70" s="406"/>
      <c r="AL70" s="406"/>
      <c r="AM70" s="406"/>
      <c r="AN70" s="406"/>
      <c r="AO70" s="406"/>
      <c r="AP70" s="406"/>
    </row>
    <row r="71" spans="1:42" ht="12" customHeight="1" x14ac:dyDescent="0.2">
      <c r="A71" s="407" t="s">
        <v>40</v>
      </c>
      <c r="B71" s="408"/>
      <c r="C71" s="408"/>
      <c r="D71" s="408"/>
      <c r="E71" s="408"/>
      <c r="F71" s="408"/>
      <c r="G71" s="408"/>
      <c r="H71" s="408"/>
      <c r="I71" s="408"/>
      <c r="J71" s="408"/>
      <c r="K71" s="409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  <c r="AA71" s="202"/>
      <c r="AB71" s="202"/>
      <c r="AC71" s="202"/>
      <c r="AD71" s="202"/>
      <c r="AE71" s="202"/>
      <c r="AF71" s="202"/>
      <c r="AG71" s="202"/>
      <c r="AH71" s="202"/>
      <c r="AI71" s="202"/>
      <c r="AJ71" s="202"/>
      <c r="AK71" s="202"/>
      <c r="AL71" s="202"/>
      <c r="AM71" s="202"/>
      <c r="AN71" s="202"/>
      <c r="AO71" s="202"/>
      <c r="AP71" s="202"/>
    </row>
    <row r="72" spans="1:42" ht="14.1" customHeight="1" x14ac:dyDescent="0.2">
      <c r="A72" s="399" t="s">
        <v>184</v>
      </c>
      <c r="B72" s="399"/>
      <c r="C72" s="399"/>
      <c r="D72" s="84" t="s">
        <v>52</v>
      </c>
      <c r="E72" s="201">
        <f>IF(COUNTIF(AA6:AA45," ")=ROWS(AA6:AA45)," ",COUNTIF(AA6:AA45,"Pekiyi"))</f>
        <v>5</v>
      </c>
      <c r="F72" s="400" t="str">
        <f t="shared" ref="F72:F77" si="13">IF(E72&lt;&gt;" ","KİŞİ"," ")</f>
        <v>KİŞİ</v>
      </c>
      <c r="G72" s="400"/>
      <c r="H72" s="66" t="str">
        <f>IF(E72=" "," ","%")</f>
        <v>%</v>
      </c>
      <c r="I72" s="401">
        <f>IF(E72=" "," ",100*E72/E77)</f>
        <v>29.411764705882351</v>
      </c>
      <c r="J72" s="401"/>
      <c r="K72" s="4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/>
      <c r="AA72" s="202"/>
      <c r="AB72" s="202"/>
      <c r="AC72" s="202"/>
      <c r="AD72" s="202"/>
      <c r="AE72" s="202"/>
      <c r="AF72" s="202"/>
      <c r="AG72" s="202"/>
      <c r="AH72" s="202"/>
      <c r="AI72" s="202"/>
      <c r="AJ72" s="202"/>
      <c r="AK72" s="202"/>
      <c r="AL72" s="202"/>
      <c r="AM72" s="202"/>
      <c r="AN72" s="202"/>
      <c r="AO72" s="202"/>
      <c r="AP72" s="202"/>
    </row>
    <row r="73" spans="1:42" ht="14.1" customHeight="1" x14ac:dyDescent="0.2">
      <c r="A73" s="399" t="s">
        <v>185</v>
      </c>
      <c r="B73" s="399"/>
      <c r="C73" s="399"/>
      <c r="D73" s="84" t="s">
        <v>53</v>
      </c>
      <c r="E73" s="201">
        <f>IF(COUNTIF(AA6:AA45," ")=ROWS(AA6:AA45)," ",COUNTIF(AA6:AA45,"İyi"))</f>
        <v>0</v>
      </c>
      <c r="F73" s="400" t="str">
        <f t="shared" si="13"/>
        <v>KİŞİ</v>
      </c>
      <c r="G73" s="400"/>
      <c r="H73" s="66" t="str">
        <f>IF(E72=" "," ","%")</f>
        <v>%</v>
      </c>
      <c r="I73" s="401">
        <f>IF(E73=" "," ",100*E73/E77)</f>
        <v>0</v>
      </c>
      <c r="J73" s="401"/>
      <c r="K73" s="4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403"/>
      <c r="AG73" s="403"/>
      <c r="AH73" s="403"/>
      <c r="AI73" s="403"/>
      <c r="AJ73" s="403"/>
      <c r="AK73" s="403"/>
      <c r="AL73" s="403"/>
      <c r="AM73" s="403"/>
      <c r="AN73" s="403"/>
      <c r="AO73" s="202"/>
      <c r="AP73" s="202"/>
    </row>
    <row r="74" spans="1:42" ht="14.1" customHeight="1" x14ac:dyDescent="0.2">
      <c r="A74" s="399" t="s">
        <v>186</v>
      </c>
      <c r="B74" s="399"/>
      <c r="C74" s="399"/>
      <c r="D74" s="84" t="s">
        <v>54</v>
      </c>
      <c r="E74" s="201">
        <f>IF(COUNTIF(AA6:AA45," ")=ROWS(AA6:AA45)," ",COUNTIF(AA6:AA45,"Orta"))</f>
        <v>1</v>
      </c>
      <c r="F74" s="400" t="str">
        <f t="shared" si="13"/>
        <v>KİŞİ</v>
      </c>
      <c r="G74" s="400"/>
      <c r="H74" s="66" t="str">
        <f>IF(E72=" "," ","%")</f>
        <v>%</v>
      </c>
      <c r="I74" s="401">
        <f>IF(E74=" "," ",100*E74/E77)</f>
        <v>5.882352941176471</v>
      </c>
      <c r="J74" s="401"/>
      <c r="K74" s="4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</row>
    <row r="75" spans="1:42" ht="14.1" customHeight="1" x14ac:dyDescent="0.2">
      <c r="A75" s="399" t="s">
        <v>187</v>
      </c>
      <c r="B75" s="399"/>
      <c r="C75" s="399"/>
      <c r="D75" s="84" t="s">
        <v>55</v>
      </c>
      <c r="E75" s="201">
        <f>IF(COUNTIF(AA6:AA45," ")=ROWS(AA6:AA45)," ",COUNTIF(AA6:AA45,"Geçer"))</f>
        <v>1</v>
      </c>
      <c r="F75" s="400" t="str">
        <f t="shared" si="13"/>
        <v>KİŞİ</v>
      </c>
      <c r="G75" s="400"/>
      <c r="H75" s="66" t="str">
        <f>IF(E72=" "," ","%")</f>
        <v>%</v>
      </c>
      <c r="I75" s="401">
        <f>IF(E75=" "," ",100*E75/E77)</f>
        <v>5.882352941176471</v>
      </c>
      <c r="J75" s="401"/>
      <c r="K75" s="4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</row>
    <row r="76" spans="1:42" ht="14.1" customHeight="1" x14ac:dyDescent="0.2">
      <c r="A76" s="399" t="s">
        <v>188</v>
      </c>
      <c r="B76" s="399"/>
      <c r="C76" s="399"/>
      <c r="D76" s="85" t="s">
        <v>56</v>
      </c>
      <c r="E76" s="201">
        <f>IF(COUNTIF(AA6:AA45," ")=ROWS(AA6:AA45)," ",COUNTIF(AA6:AA45,"Geçmez"))</f>
        <v>10</v>
      </c>
      <c r="F76" s="400" t="str">
        <f t="shared" si="13"/>
        <v>KİŞİ</v>
      </c>
      <c r="G76" s="400"/>
      <c r="H76" s="66" t="str">
        <f>IF(E72=" "," ","%")</f>
        <v>%</v>
      </c>
      <c r="I76" s="401">
        <f>IF(E76=" "," ",100*E76/E77)</f>
        <v>58.823529411764703</v>
      </c>
      <c r="J76" s="401"/>
      <c r="K76" s="4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</row>
    <row r="77" spans="1:42" ht="14.1" customHeight="1" x14ac:dyDescent="0.2">
      <c r="A77" s="410" t="s">
        <v>24</v>
      </c>
      <c r="B77" s="410"/>
      <c r="C77" s="410"/>
      <c r="D77" s="410"/>
      <c r="E77" s="201">
        <f>IF(SUM(E72:E76)=0," ",SUM(E72:E76))</f>
        <v>17</v>
      </c>
      <c r="F77" s="411" t="str">
        <f t="shared" si="13"/>
        <v>KİŞİ</v>
      </c>
      <c r="G77" s="412"/>
      <c r="H77" s="67"/>
      <c r="I77" s="67"/>
      <c r="J77" s="67"/>
      <c r="K77" s="67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</row>
    <row r="78" spans="1:42" ht="12" customHeight="1" x14ac:dyDescent="0.2">
      <c r="A78" s="17"/>
      <c r="B78" s="17"/>
      <c r="C78" s="17"/>
      <c r="D78" s="17"/>
      <c r="E78" s="17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</row>
    <row r="79" spans="1:42" ht="14.25" customHeight="1" x14ac:dyDescent="0.2">
      <c r="A79" s="17"/>
      <c r="B79" s="17"/>
      <c r="C79" s="17"/>
      <c r="D79" s="17"/>
      <c r="E79" s="17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</row>
    <row r="80" spans="1:42" ht="21.75" customHeight="1" x14ac:dyDescent="0.25">
      <c r="A80" s="413" t="s">
        <v>25</v>
      </c>
      <c r="B80" s="413"/>
      <c r="C80" s="413"/>
      <c r="D80" s="167">
        <f>IF(COUNTIF(Z6:Z45," ")=ROWS(Z6:Z45)," ",LARGE(Z6:Z45,1))</f>
        <v>93</v>
      </c>
      <c r="E80" s="414"/>
      <c r="F80" s="415"/>
      <c r="G80" s="415"/>
      <c r="H80" s="415"/>
      <c r="I80" s="415"/>
      <c r="J80" s="415"/>
      <c r="K80" s="415"/>
      <c r="L80" s="203"/>
      <c r="M80" s="405" t="s">
        <v>38</v>
      </c>
      <c r="N80" s="405"/>
      <c r="O80" s="405"/>
      <c r="P80" s="405"/>
      <c r="Q80" s="405"/>
      <c r="R80" s="405"/>
      <c r="S80" s="405"/>
      <c r="T80" s="405"/>
      <c r="U80" s="405"/>
      <c r="V80" s="405"/>
      <c r="W80" s="405"/>
      <c r="X80" s="405"/>
      <c r="Y80" s="405"/>
      <c r="Z80" s="405"/>
      <c r="AA80" s="405"/>
      <c r="AB80" s="405"/>
      <c r="AC80" s="405"/>
      <c r="AD80" s="405"/>
      <c r="AE80" s="405"/>
      <c r="AF80" s="18"/>
      <c r="AG80" s="19"/>
      <c r="AH80" s="19"/>
      <c r="AI80" s="19"/>
      <c r="AJ80" s="19"/>
      <c r="AK80" s="19"/>
      <c r="AL80" s="19"/>
      <c r="AM80" s="19"/>
      <c r="AN80" s="19"/>
      <c r="AO80" s="19"/>
      <c r="AP80" s="202"/>
    </row>
    <row r="81" spans="1:42" ht="19.5" customHeight="1" x14ac:dyDescent="0.2">
      <c r="A81" s="413" t="s">
        <v>26</v>
      </c>
      <c r="B81" s="413"/>
      <c r="C81" s="413"/>
      <c r="D81" s="167">
        <f>IF(COUNTIF(Z6:Z27," ")=ROWS(Z6:Z27)," ",SMALL(Z6:Z27,1))</f>
        <v>41</v>
      </c>
      <c r="E81" s="414"/>
      <c r="F81" s="415"/>
      <c r="G81" s="415"/>
      <c r="H81" s="415"/>
      <c r="I81" s="415"/>
      <c r="J81" s="415"/>
      <c r="K81" s="415"/>
      <c r="L81" s="203"/>
      <c r="M81" s="203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9"/>
      <c r="AH81" s="19"/>
      <c r="AI81" s="19"/>
      <c r="AJ81" s="19"/>
      <c r="AK81" s="19"/>
      <c r="AL81" s="19"/>
      <c r="AM81" s="19"/>
      <c r="AN81" s="19"/>
      <c r="AO81" s="19"/>
      <c r="AP81" s="1"/>
    </row>
    <row r="82" spans="1:42" ht="21.75" customHeight="1" x14ac:dyDescent="0.2">
      <c r="A82" s="413" t="s">
        <v>27</v>
      </c>
      <c r="B82" s="413"/>
      <c r="C82" s="413"/>
      <c r="D82" s="168">
        <f>Z48</f>
        <v>67.117647058823536</v>
      </c>
      <c r="E82" s="431"/>
      <c r="F82" s="432"/>
      <c r="G82" s="432"/>
      <c r="H82" s="432"/>
      <c r="I82" s="432"/>
      <c r="J82" s="432"/>
      <c r="K82" s="432"/>
      <c r="L82" s="204"/>
      <c r="M82" s="204"/>
      <c r="N82" s="5"/>
      <c r="O82" s="5"/>
      <c r="P82" s="5"/>
      <c r="Q82" s="5"/>
      <c r="R82" s="5"/>
      <c r="S82" s="5"/>
      <c r="T82" s="5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433" t="s">
        <v>31</v>
      </c>
      <c r="AH82" s="434"/>
      <c r="AI82" s="434"/>
      <c r="AJ82" s="434"/>
      <c r="AK82" s="434"/>
      <c r="AL82" s="434"/>
      <c r="AM82" s="434"/>
      <c r="AN82" s="434"/>
      <c r="AO82" s="435"/>
      <c r="AP82" s="7"/>
    </row>
    <row r="83" spans="1:42" ht="15" customHeight="1" x14ac:dyDescent="0.2">
      <c r="A83" s="20"/>
      <c r="B83" s="20"/>
      <c r="C83" s="20"/>
      <c r="D83" s="21"/>
      <c r="E83" s="204"/>
      <c r="F83" s="21"/>
      <c r="G83" s="21"/>
      <c r="H83" s="21"/>
      <c r="I83" s="21"/>
      <c r="J83" s="21"/>
      <c r="K83" s="21"/>
      <c r="L83" s="21"/>
      <c r="M83" s="21"/>
      <c r="N83" s="5"/>
      <c r="O83" s="5"/>
      <c r="P83" s="5"/>
      <c r="Q83" s="5"/>
      <c r="R83" s="5"/>
      <c r="S83" s="5"/>
      <c r="T83" s="5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436">
        <f ca="1">TODAY()</f>
        <v>45254</v>
      </c>
      <c r="AH83" s="437"/>
      <c r="AI83" s="437"/>
      <c r="AJ83" s="437"/>
      <c r="AK83" s="437"/>
      <c r="AL83" s="437"/>
      <c r="AM83" s="437"/>
      <c r="AN83" s="437"/>
      <c r="AO83" s="438"/>
      <c r="AP83" s="6"/>
    </row>
    <row r="84" spans="1:42" ht="17.25" customHeight="1" x14ac:dyDescent="0.25">
      <c r="A84" s="439" t="s">
        <v>28</v>
      </c>
      <c r="B84" s="440"/>
      <c r="C84" s="440"/>
      <c r="D84" s="440"/>
      <c r="E84" s="166">
        <f>IF(COUNTIF(Z6:Z45," ")=ROWS(Z6:Z45)," ",SUM(E72:E75))</f>
        <v>7</v>
      </c>
      <c r="F84" s="441" t="str">
        <f>IF(E84&lt;&gt;" ","KİŞİ"," ")</f>
        <v>KİŞİ</v>
      </c>
      <c r="G84" s="442"/>
      <c r="H84" s="166" t="str">
        <f>IF(I84=" "," ","%")</f>
        <v>%</v>
      </c>
      <c r="I84" s="443">
        <f>IF(E84=" "," ",100*E84/E77)</f>
        <v>41.176470588235297</v>
      </c>
      <c r="J84" s="444"/>
      <c r="K84" s="444"/>
      <c r="L84" s="22"/>
      <c r="M84" s="22"/>
      <c r="N84" s="8"/>
      <c r="O84" s="8"/>
      <c r="P84" s="8"/>
      <c r="Q84" s="8"/>
      <c r="R84" s="8"/>
      <c r="S84" s="8"/>
      <c r="T84" s="8"/>
      <c r="U84" s="8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445" t="str">
        <f>'K. Bilgiler'!G18</f>
        <v>Muammer ASLAN</v>
      </c>
      <c r="AH84" s="446"/>
      <c r="AI84" s="446"/>
      <c r="AJ84" s="446"/>
      <c r="AK84" s="446"/>
      <c r="AL84" s="446"/>
      <c r="AM84" s="446"/>
      <c r="AN84" s="446"/>
      <c r="AO84" s="447"/>
      <c r="AP84" s="9"/>
    </row>
    <row r="85" spans="1:42" ht="16.5" customHeight="1" x14ac:dyDescent="0.25">
      <c r="A85" s="439" t="s">
        <v>29</v>
      </c>
      <c r="B85" s="440"/>
      <c r="C85" s="440"/>
      <c r="D85" s="440"/>
      <c r="E85" s="166">
        <f>IF(COUNTIF(Z6:Z45," ")=ROWS(Z6:Z45)," ",SUM(E76:E76))</f>
        <v>10</v>
      </c>
      <c r="F85" s="441" t="str">
        <f>IF(E85&lt;&gt;" ","KİŞİ"," ")</f>
        <v>KİŞİ</v>
      </c>
      <c r="G85" s="442"/>
      <c r="H85" s="166" t="str">
        <f>IF(I85=" "," ","%")</f>
        <v>%</v>
      </c>
      <c r="I85" s="443">
        <f>IF(E85=" "," ",100*E85/E77)</f>
        <v>58.823529411764703</v>
      </c>
      <c r="J85" s="444"/>
      <c r="K85" s="444"/>
      <c r="L85" s="22"/>
      <c r="M85" s="22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416" t="str">
        <f>'K. Bilgiler'!G20</f>
        <v>Türkçe Öğretmeni</v>
      </c>
      <c r="AH85" s="417"/>
      <c r="AI85" s="417"/>
      <c r="AJ85" s="417"/>
      <c r="AK85" s="417"/>
      <c r="AL85" s="417"/>
      <c r="AM85" s="417"/>
      <c r="AN85" s="417"/>
      <c r="AO85" s="418"/>
      <c r="AP85" s="8"/>
    </row>
    <row r="86" spans="1:42" ht="13.5" thickBo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419"/>
      <c r="AH86" s="420"/>
      <c r="AI86" s="420"/>
      <c r="AJ86" s="420"/>
      <c r="AK86" s="420"/>
      <c r="AL86" s="420"/>
      <c r="AM86" s="420"/>
      <c r="AN86" s="420"/>
      <c r="AO86" s="421"/>
      <c r="AP86" s="24"/>
    </row>
    <row r="87" spans="1:42" ht="12.75" customHeight="1" x14ac:dyDescent="0.25">
      <c r="A87" s="422" t="s">
        <v>58</v>
      </c>
      <c r="B87" s="425" t="s">
        <v>59</v>
      </c>
      <c r="C87" s="426"/>
      <c r="D87" s="28">
        <f>COUNTIF(Z6:Z45,"&lt;10")</f>
        <v>0</v>
      </c>
      <c r="E87" s="29"/>
    </row>
    <row r="88" spans="1:42" ht="15" x14ac:dyDescent="0.25">
      <c r="A88" s="423"/>
      <c r="B88" s="427" t="s">
        <v>61</v>
      </c>
      <c r="C88" s="428"/>
      <c r="D88" s="31">
        <f>COUNTIF(Z6:Z45,"11")+COUNTIF(Z6:Z45,"12")+COUNTIF(Z6:Z45,"13")+COUNTIF(Z6:Z45,"14")+COUNTIF(Z6:Z45,"15")+COUNTIF(Z6:Z45,"16")+COUNTIF(Z6:Z45,"17")+COUNTIF(Z6:Z45,"18")+COUNTIF(Z6:Z45,"19")+COUNTIF(Z6:Z45,"20")</f>
        <v>0</v>
      </c>
      <c r="E88" s="3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pans="1:42" ht="15" x14ac:dyDescent="0.25">
      <c r="A89" s="423"/>
      <c r="B89" s="429" t="s">
        <v>62</v>
      </c>
      <c r="C89" s="430"/>
      <c r="D89" s="32">
        <f>COUNTIF(Z6:Z45,"21")+COUNTIF(Z6:Z45,"22")+COUNTIF(Z6:Z45,"23")+COUNTIF(Z6:Z45,"24")+COUNTIF(Z6:Z45,"25")+COUNTIF(Z6:Z45,"26")+COUNTIF(Z6:Z45,"27")+COUNTIF(Z6:Z45,"28")+COUNTIF(Z6:Z45,"29")+COUNTIF(Z6:Z45,"30")</f>
        <v>0</v>
      </c>
      <c r="E89" s="29"/>
    </row>
    <row r="90" spans="1:42" ht="15" x14ac:dyDescent="0.25">
      <c r="A90" s="423"/>
      <c r="B90" s="429" t="s">
        <v>63</v>
      </c>
      <c r="C90" s="430"/>
      <c r="D90" s="32">
        <f>COUNTIF(Z6:Z45,"31")+COUNTIF(Z6:Z45,"32")+COUNTIF(Z6:Z45,"33")+COUNTIF(Z6:Z45,"34")+COUNTIF(Z6:Z45,"35")+COUNTIF(Z6:Z45,"36")+COUNTIF(Z6:Z45,"37")+COUNTIF(Z6:Z45,"38")+COUNTIF(Z6:Z45,"39")+COUNTIF(Z6:Z45,"40")</f>
        <v>0</v>
      </c>
      <c r="E90" s="29"/>
    </row>
    <row r="91" spans="1:42" ht="15" x14ac:dyDescent="0.25">
      <c r="A91" s="423"/>
      <c r="B91" s="429" t="s">
        <v>68</v>
      </c>
      <c r="C91" s="430"/>
      <c r="D91" s="32">
        <f>COUNTIF(Z6:Z45,"41")+COUNTIF(Z6:Z45,"42")+COUNTIF(Z6:Z45,"43")+COUNTIF(Z6:Z45,"44")+COUNTIF(Z6:Z45,"45")+COUNTIF(Z6:Z45,"46")+COUNTIF(Z6:Z45,"47")+COUNTIF(Z6:Z45,"48")+COUNTIF(Z6:Z45,"49")+COUNTIF(Z6:Z45,"50")</f>
        <v>5</v>
      </c>
      <c r="E91" s="29"/>
    </row>
    <row r="92" spans="1:42" ht="15" x14ac:dyDescent="0.25">
      <c r="A92" s="423"/>
      <c r="B92" s="429" t="s">
        <v>64</v>
      </c>
      <c r="C92" s="430"/>
      <c r="D92" s="32">
        <f>COUNTIF(Z6:Z45,"51")+COUNTIF(Z6:Z45,"52")+COUNTIF(Z6:Z45,"53")+COUNTIF(Z6:Z45,"54")+COUNTIF(Z6:Z45,"55")+COUNTIF(Z6:Z45,"56")+COUNTIF(Z6:Z45,"57")+COUNTIF(Z6:Z45,"58")+COUNTIF(Z6:Z45,"59")+COUNTIF(Z6:Z45,"60")</f>
        <v>2</v>
      </c>
      <c r="E92" s="29"/>
    </row>
    <row r="93" spans="1:42" ht="15" x14ac:dyDescent="0.25">
      <c r="A93" s="423"/>
      <c r="B93" s="429" t="s">
        <v>65</v>
      </c>
      <c r="C93" s="430"/>
      <c r="D93" s="32">
        <f>COUNTIF(Z6:Z45,"61")+COUNTIF(Z6:Z45,"62")+COUNTIF(Z6:Z45,"63")+COUNTIF(Z6:Z45,"64")+COUNTIF(Z6:Z45,"65")+COUNTIF(Z6:Z45,"66")+COUNTIF(Z6:Z45,"67")+COUNTIF(Z6:Z45,"68")+COUNTIF(Z6:Z45,"69")+COUNTIF(Z6:Z45,"70")</f>
        <v>3</v>
      </c>
      <c r="E93" s="29"/>
    </row>
    <row r="94" spans="1:42" ht="15" x14ac:dyDescent="0.25">
      <c r="A94" s="423"/>
      <c r="B94" s="429" t="s">
        <v>66</v>
      </c>
      <c r="C94" s="430"/>
      <c r="D94" s="32">
        <f>COUNTIF(Z6:Z45,"71")+COUNTIF(Z6:Z45,"72")+COUNTIF(Z6:Z45,"73")+COUNTIF(Z6:Z45,"74")+COUNTIF(Z6:Z45,"75")+COUNTIF(Z6:Z45,"76")+COUNTIF(Z6:Z45,"77")+COUNTIF(Z6:Z45,"78")+COUNTIF(Z6:Z45,"79")+COUNTIF(Z6:Z45,"80")</f>
        <v>2</v>
      </c>
      <c r="E94" s="29"/>
    </row>
    <row r="95" spans="1:42" ht="15" x14ac:dyDescent="0.25">
      <c r="A95" s="423"/>
      <c r="B95" s="429" t="s">
        <v>67</v>
      </c>
      <c r="C95" s="430"/>
      <c r="D95" s="33">
        <f>COUNTIF(Z6:Z45,"81")+COUNTIF(Z6:Z45,"82")+COUNTIF(Z6:Z45,"83")+COUNTIF(Z6:Z45,"84")+COUNTIF(Z6:Z45,"85")+COUNTIF(Z6:Z45,"86")+COUNTIF(Z6:Z45,"87")+COUNTIF(Z6:Z45,"88")+COUNTIF(Z6:Z45,"89")+COUNTIF(Z6:Z45,"90")</f>
        <v>4</v>
      </c>
      <c r="E95" s="29"/>
    </row>
    <row r="96" spans="1:42" ht="15.75" thickBot="1" x14ac:dyDescent="0.3">
      <c r="A96" s="424"/>
      <c r="B96" s="448" t="s">
        <v>60</v>
      </c>
      <c r="C96" s="449"/>
      <c r="D96" s="28">
        <f>COUNTIF(Z6:Z45,"&gt;90")</f>
        <v>1</v>
      </c>
      <c r="E96" s="29"/>
    </row>
    <row r="97" spans="1:27" ht="15" x14ac:dyDescent="0.2">
      <c r="A97" s="450" t="s">
        <v>70</v>
      </c>
      <c r="B97" s="451"/>
      <c r="C97" s="451"/>
      <c r="D97" s="452"/>
    </row>
    <row r="98" spans="1:27" ht="18" x14ac:dyDescent="0.2">
      <c r="A98" s="456">
        <f>IF(ISERROR(_xlfn.STDEV.P(Z6:Z45)),0,(_xlfn.STDEV.P(Z6:Z45)))</f>
        <v>18.345963982949161</v>
      </c>
      <c r="B98" s="457"/>
      <c r="C98" s="457"/>
      <c r="D98" s="458"/>
    </row>
    <row r="100" spans="1:27" ht="72.75" customHeight="1" x14ac:dyDescent="0.2">
      <c r="V100" s="197"/>
      <c r="W100" s="197"/>
      <c r="X100" s="197"/>
      <c r="Y100" s="197"/>
      <c r="Z100" s="197"/>
    </row>
    <row r="101" spans="1:27" ht="18" x14ac:dyDescent="0.25">
      <c r="L101" s="459" t="s">
        <v>31</v>
      </c>
      <c r="M101" s="459"/>
      <c r="N101" s="459"/>
      <c r="O101" s="459"/>
      <c r="P101" s="459"/>
      <c r="Q101" s="459"/>
      <c r="R101" s="459"/>
      <c r="S101" s="459"/>
      <c r="T101" s="459"/>
      <c r="U101" s="7"/>
      <c r="V101" s="459" t="s">
        <v>33</v>
      </c>
      <c r="W101" s="459"/>
      <c r="X101" s="459"/>
      <c r="Y101" s="459"/>
      <c r="Z101" s="459"/>
    </row>
    <row r="102" spans="1:27" ht="18" x14ac:dyDescent="0.2">
      <c r="L102" s="460">
        <f ca="1">TODAY()</f>
        <v>45254</v>
      </c>
      <c r="M102" s="460"/>
      <c r="N102" s="460"/>
      <c r="O102" s="460"/>
      <c r="P102" s="460"/>
      <c r="Q102" s="460"/>
      <c r="R102" s="460"/>
      <c r="S102" s="460"/>
      <c r="T102" s="460"/>
      <c r="U102" s="6"/>
      <c r="V102" s="461" t="str">
        <f ca="1">CONCATENATE("…. / …. /",YEAR(TODAY()))</f>
        <v>…. / …. /2023</v>
      </c>
      <c r="W102" s="461"/>
      <c r="X102" s="461"/>
      <c r="Y102" s="461"/>
      <c r="Z102" s="461"/>
    </row>
    <row r="103" spans="1:27" ht="18" x14ac:dyDescent="0.2">
      <c r="L103" s="462" t="str">
        <f>'K. Bilgiler'!G18</f>
        <v>Muammer ASLAN</v>
      </c>
      <c r="M103" s="462"/>
      <c r="N103" s="462"/>
      <c r="O103" s="462"/>
      <c r="P103" s="462"/>
      <c r="Q103" s="462"/>
      <c r="R103" s="462"/>
      <c r="S103" s="462"/>
      <c r="T103" s="462"/>
      <c r="U103" s="198"/>
      <c r="V103" s="462" t="str">
        <f>'K. Bilgiler'!G22</f>
        <v>ALİ VELİ</v>
      </c>
      <c r="W103" s="462"/>
      <c r="X103" s="462"/>
      <c r="Y103" s="462"/>
      <c r="Z103" s="462"/>
    </row>
    <row r="104" spans="1:27" ht="18" x14ac:dyDescent="0.2">
      <c r="L104" s="453" t="str">
        <f>'K. Bilgiler'!G20</f>
        <v>Türkçe Öğretmeni</v>
      </c>
      <c r="M104" s="453"/>
      <c r="N104" s="453"/>
      <c r="O104" s="453"/>
      <c r="P104" s="453"/>
      <c r="Q104" s="453"/>
      <c r="R104" s="453"/>
      <c r="S104" s="453"/>
      <c r="T104" s="453"/>
      <c r="U104" s="199"/>
      <c r="V104" s="454" t="s">
        <v>34</v>
      </c>
      <c r="W104" s="454"/>
      <c r="X104" s="454"/>
      <c r="Y104" s="454"/>
      <c r="Z104" s="454"/>
    </row>
    <row r="105" spans="1:27" ht="18" x14ac:dyDescent="0.2">
      <c r="L105" s="453"/>
      <c r="M105" s="453"/>
      <c r="N105" s="453"/>
      <c r="O105" s="453"/>
      <c r="P105" s="453"/>
      <c r="Q105" s="453"/>
      <c r="R105" s="453"/>
      <c r="S105" s="453"/>
      <c r="T105" s="453"/>
      <c r="U105" s="200"/>
      <c r="V105" s="455"/>
      <c r="W105" s="455"/>
      <c r="X105" s="455"/>
      <c r="Y105" s="455"/>
      <c r="Z105" s="455"/>
      <c r="AA105" s="197"/>
    </row>
  </sheetData>
  <sheetProtection algorithmName="SHA-512" hashValue="DSNSuMKm2XjTtTuVb9eor+BQ9jxZwVoq831zMxRaSRY/DVIbTykNyfBpCiRGv0jlLKiKLaXFFlV9QiFTrby9rw==" saltValue="QjtnQVKNRLX/YdFfSU+bJg==" spinCount="100000" sheet="1" objects="1" scenarios="1"/>
  <mergeCells count="123">
    <mergeCell ref="A97:D97"/>
    <mergeCell ref="A85:D85"/>
    <mergeCell ref="F85:G85"/>
    <mergeCell ref="I85:K85"/>
    <mergeCell ref="L104:T105"/>
    <mergeCell ref="V104:Z104"/>
    <mergeCell ref="V105:Z105"/>
    <mergeCell ref="A98:D98"/>
    <mergeCell ref="L101:T101"/>
    <mergeCell ref="V101:Z101"/>
    <mergeCell ref="L102:T102"/>
    <mergeCell ref="V102:Z102"/>
    <mergeCell ref="L103:T103"/>
    <mergeCell ref="V103:Z103"/>
    <mergeCell ref="AG85:AO86"/>
    <mergeCell ref="A87:A96"/>
    <mergeCell ref="B87:C87"/>
    <mergeCell ref="B88:C88"/>
    <mergeCell ref="B89:C89"/>
    <mergeCell ref="B90:C90"/>
    <mergeCell ref="B91:C91"/>
    <mergeCell ref="A82:C82"/>
    <mergeCell ref="E82:K82"/>
    <mergeCell ref="AG82:AO82"/>
    <mergeCell ref="AG83:AO83"/>
    <mergeCell ref="A84:D84"/>
    <mergeCell ref="F84:G84"/>
    <mergeCell ref="I84:K84"/>
    <mergeCell ref="AG84:AO84"/>
    <mergeCell ref="B92:C92"/>
    <mergeCell ref="B93:C93"/>
    <mergeCell ref="B94:C94"/>
    <mergeCell ref="B95:C95"/>
    <mergeCell ref="B96:C96"/>
    <mergeCell ref="A77:D77"/>
    <mergeCell ref="F77:G77"/>
    <mergeCell ref="A80:C80"/>
    <mergeCell ref="E80:K80"/>
    <mergeCell ref="M80:AE80"/>
    <mergeCell ref="A81:C81"/>
    <mergeCell ref="E81:K81"/>
    <mergeCell ref="A75:C75"/>
    <mergeCell ref="F75:G75"/>
    <mergeCell ref="I75:K75"/>
    <mergeCell ref="A76:C76"/>
    <mergeCell ref="F76:G76"/>
    <mergeCell ref="I76:K76"/>
    <mergeCell ref="A73:C73"/>
    <mergeCell ref="F73:G73"/>
    <mergeCell ref="I73:K73"/>
    <mergeCell ref="AF73:AN73"/>
    <mergeCell ref="A74:C74"/>
    <mergeCell ref="F74:G74"/>
    <mergeCell ref="I74:K74"/>
    <mergeCell ref="L70:AF70"/>
    <mergeCell ref="AG70:AP70"/>
    <mergeCell ref="A71:K71"/>
    <mergeCell ref="A72:C72"/>
    <mergeCell ref="F72:G72"/>
    <mergeCell ref="I72:K72"/>
    <mergeCell ref="A53:E54"/>
    <mergeCell ref="Z53:Z54"/>
    <mergeCell ref="AA53:AA54"/>
    <mergeCell ref="A55:E56"/>
    <mergeCell ref="Z55:Z56"/>
    <mergeCell ref="AA55:AA56"/>
    <mergeCell ref="A48:E48"/>
    <mergeCell ref="A49:E49"/>
    <mergeCell ref="A50:E51"/>
    <mergeCell ref="Z50:Z51"/>
    <mergeCell ref="AA50:AA51"/>
    <mergeCell ref="A52:E52"/>
    <mergeCell ref="C42:E42"/>
    <mergeCell ref="C43:E43"/>
    <mergeCell ref="C44:E44"/>
    <mergeCell ref="C45:E45"/>
    <mergeCell ref="A46:E46"/>
    <mergeCell ref="A47:E47"/>
    <mergeCell ref="C36:E36"/>
    <mergeCell ref="C37:E37"/>
    <mergeCell ref="C38:E38"/>
    <mergeCell ref="C39:E39"/>
    <mergeCell ref="C40:E40"/>
    <mergeCell ref="C41:E41"/>
    <mergeCell ref="C30:E30"/>
    <mergeCell ref="C31:E31"/>
    <mergeCell ref="C32:E32"/>
    <mergeCell ref="C33:E33"/>
    <mergeCell ref="C34:E34"/>
    <mergeCell ref="C35:E35"/>
    <mergeCell ref="C24:E24"/>
    <mergeCell ref="C25:E25"/>
    <mergeCell ref="C26:E26"/>
    <mergeCell ref="C27:E27"/>
    <mergeCell ref="C28:E28"/>
    <mergeCell ref="C29:E29"/>
    <mergeCell ref="C18:E18"/>
    <mergeCell ref="C19:E19"/>
    <mergeCell ref="C20:E20"/>
    <mergeCell ref="C21:E21"/>
    <mergeCell ref="C22:E22"/>
    <mergeCell ref="C23:E23"/>
    <mergeCell ref="C12:E12"/>
    <mergeCell ref="C13:E13"/>
    <mergeCell ref="C14:E14"/>
    <mergeCell ref="C15:E15"/>
    <mergeCell ref="C16:E16"/>
    <mergeCell ref="C17:E17"/>
    <mergeCell ref="C6:E6"/>
    <mergeCell ref="C7:E7"/>
    <mergeCell ref="C8:E8"/>
    <mergeCell ref="C9:E9"/>
    <mergeCell ref="C10:E10"/>
    <mergeCell ref="C11:E11"/>
    <mergeCell ref="A1:Y1"/>
    <mergeCell ref="Z1:AA1"/>
    <mergeCell ref="A3:E3"/>
    <mergeCell ref="Z3:AA3"/>
    <mergeCell ref="A4:E4"/>
    <mergeCell ref="AA4:AA5"/>
    <mergeCell ref="C5:E5"/>
    <mergeCell ref="A2:T2"/>
    <mergeCell ref="Z2:AA2"/>
  </mergeCells>
  <conditionalFormatting sqref="F55:Y55">
    <cfRule type="cellIs" dxfId="6" priority="8" operator="between">
      <formula>0</formula>
      <formula>69.99</formula>
    </cfRule>
  </conditionalFormatting>
  <conditionalFormatting sqref="F3:Y3">
    <cfRule type="expression" dxfId="5" priority="7">
      <formula>F48&gt;(F4*0.45)</formula>
    </cfRule>
  </conditionalFormatting>
  <conditionalFormatting sqref="A87:D96">
    <cfRule type="dataBar" priority="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{D798538E-0F03-498B-9D3D-798E3E7E8D3A}</x14:id>
        </ext>
      </extLst>
    </cfRule>
  </conditionalFormatting>
  <conditionalFormatting sqref="D72:E76">
    <cfRule type="iconSet" priority="5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72:K76">
    <cfRule type="iconSet" priority="3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dataValidations xWindow="249" yWindow="526" count="2">
    <dataValidation allowBlank="1" showInputMessage="1" showErrorMessage="1" prompt="Sorunun konusunu giriniz." sqref="F3:Y3" xr:uid="{ABEEB2B2-65F7-45B8-A782-3355B182B71D}"/>
    <dataValidation allowBlank="1" showInputMessage="1" showErrorMessage="1" prompt="Öğrencinin sorudan aldığı puan değerini giriniz." sqref="F6:Y45" xr:uid="{133CE7F2-5A89-42A5-9AFC-34B138DD40D7}"/>
  </dataValidations>
  <printOptions horizontalCentered="1"/>
  <pageMargins left="0.31496062992125984" right="0.19685039370078741" top="0.19685039370078741" bottom="0.11811023622047245" header="0.23622047244094491" footer="0.15748031496062992"/>
  <pageSetup paperSize="9" scale="23" orientation="portrait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798538E-0F03-498B-9D3D-798E3E7E8D3A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A87:D96</xm:sqref>
        </x14:conditionalFormatting>
        <x14:conditionalFormatting xmlns:xm="http://schemas.microsoft.com/office/excel/2006/main">
          <x14:cfRule type="iconSet" priority="4" id="{C00E3D48-CDB0-473D-B79A-6B92E5AEE7B1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D80:D82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F867-BF5F-4010-92D2-51876F8325E7}">
  <sheetPr>
    <tabColor indexed="44"/>
    <pageSetUpPr fitToPage="1"/>
  </sheetPr>
  <dimension ref="A1:BD120"/>
  <sheetViews>
    <sheetView view="pageBreakPreview" topLeftCell="E6" zoomScale="78" zoomScaleNormal="40" zoomScaleSheetLayoutView="78" workbookViewId="0">
      <selection activeCell="E91" sqref="E91:K91"/>
    </sheetView>
  </sheetViews>
  <sheetFormatPr defaultRowHeight="12.75" x14ac:dyDescent="0.2"/>
  <cols>
    <col min="1" max="1" width="3.85546875" style="3" customWidth="1"/>
    <col min="2" max="2" width="5.7109375" style="3" customWidth="1"/>
    <col min="3" max="4" width="8.7109375" style="3" customWidth="1"/>
    <col min="5" max="5" width="3.42578125" style="3" customWidth="1"/>
    <col min="6" max="25" width="7.7109375" style="3" customWidth="1"/>
    <col min="26" max="26" width="7.42578125" style="3" customWidth="1"/>
    <col min="27" max="27" width="13.140625" style="3" customWidth="1"/>
    <col min="28" max="16384" width="9.140625" style="3"/>
  </cols>
  <sheetData>
    <row r="1" spans="1:27" ht="17.25" customHeight="1" x14ac:dyDescent="0.2">
      <c r="A1" s="558" t="str">
        <f>'K. Bilgiler'!G14&amp;" EĞİTİM ÖĞRETİM YILI "&amp;'K. Bilgiler'!G6</f>
        <v>2023-2024 EĞİTİM ÖĞRETİM YILI ATATÜRK ORTAOKULU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559"/>
      <c r="R1" s="559"/>
      <c r="S1" s="559"/>
      <c r="T1" s="559"/>
      <c r="U1" s="559"/>
      <c r="V1" s="559"/>
      <c r="W1" s="559"/>
      <c r="X1" s="559"/>
      <c r="Y1" s="559"/>
      <c r="Z1" s="240"/>
      <c r="AA1" s="241"/>
    </row>
    <row r="2" spans="1:27" ht="16.5" customHeight="1" x14ac:dyDescent="0.2">
      <c r="A2" s="560" t="str">
        <f>'K. Bilgiler'!G10&amp;" / "&amp;'K. Bilgiler'!G12&amp;" SINIFI "&amp;'K. Bilgiler'!G8&amp;" DERSİ "&amp;'K. Bilgiler'!G16&amp;" DÖNEM 2. SINAV ANALİZİ"</f>
        <v>8 / B SINIFI TÜRKÇE DERSİ I. DÖNEM DÖNEM 2. SINAV ANALİZİ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2">
        <f>'K. Bilgiler'!G26</f>
        <v>45249</v>
      </c>
      <c r="AA2" s="563"/>
    </row>
    <row r="3" spans="1:27" ht="240" customHeight="1" x14ac:dyDescent="0.2">
      <c r="A3" s="564" t="s">
        <v>89</v>
      </c>
      <c r="B3" s="565"/>
      <c r="C3" s="565"/>
      <c r="D3" s="565"/>
      <c r="E3" s="566"/>
      <c r="F3" s="242" t="str">
        <f>'SENARYO GİR'!C6</f>
        <v>T.8.1.2. Dinlediklerinde/izlediklerinde geçen, bilmediği kelimelerin anlamını tahmin eder. Öğrencilerin kelime anlamlarına yönelik tahminleri ile sözlük anlamlarını karşılaştırmaları sağlanır.</v>
      </c>
      <c r="G3" s="242" t="str">
        <f>'SENARYO GİR'!C7</f>
        <v>T.8.1.3. Dinlediklerini/izlediklerini özetler.     </v>
      </c>
      <c r="H3" s="242" t="str">
        <f>'SENARYO GİR'!C8</f>
        <v>T.8.1.4. Dinledikleri/izlediklerine yönelik sorulara cevap verir. </v>
      </c>
      <c r="I3" s="242" t="str">
        <f>'SENARYO GİR'!C9</f>
        <v>T.8.1.5. Dinlediklerinin/izlediklerinin konusunu tespit eder.</v>
      </c>
      <c r="J3" s="242" t="str">
        <f>'SENARYO GİR'!C10</f>
        <v>T.8.1.6. Dinlediklerinin/izlediklerinin ana fikrini/ana duygusunu tespit eder.</v>
      </c>
      <c r="K3" s="242" t="str">
        <f>'SENARYO GİR'!C11</f>
        <v>T.8.1.7. Dinlediklerine/izlediklerine yönelik farklı başlıklar önerir.</v>
      </c>
      <c r="L3" s="242" t="str">
        <f>'SENARYO GİR'!C12</f>
        <v>T.8.1.10. Dinledikleriyle/izledikleriyle ilgili görüşlerini bildirir.   </v>
      </c>
      <c r="M3" s="242" t="str">
        <f>'SENARYO GİR'!C13</f>
        <v>T.8.1.11. Dinledikleri/izledikleri medya metinlerini değerlendirir. Medya metinlerinin amacını ve kaynağını sorgulamaları sağlanır.</v>
      </c>
      <c r="N3" s="242" t="str">
        <f>'SENARYO GİR'!C14</f>
        <v>T.8.1.14. Dinleme stratejilerini uygular. Seçici, yaratıcı, eleştirel, empati kurarak, not alarak dinleme gibi yöntem ve teknikleri uygulamaları sağlanır.</v>
      </c>
      <c r="O3" s="242" t="str">
        <f>'SENARYO GİR'!C15</f>
        <v>T.8.1.14. Dinleme stratejilerini uygular. Seçici, yaratıcı, eleştirel, empati kurarak, not alarak dinleme gibi yöntem ve teknikleri uygulamaları sağlanır.</v>
      </c>
      <c r="P3" s="242" t="str">
        <f>'SENARYO GİR'!C16</f>
        <v>T.8.1.6. Dinlediklerinin/izlediklerinin ana fikrini/ana duygusunu tespit eder.</v>
      </c>
      <c r="Q3" s="242" t="str">
        <f>'SENARYO GİR'!C17</f>
        <v>T.8.1.7. Dinlediklerine/izlediklerine yönelik farklı başlıklar önerir.</v>
      </c>
      <c r="R3" s="242" t="str">
        <f>'SENARYO GİR'!C18</f>
        <v>T.8.1.10. Dinledikleriyle/izledikleriyle ilgili görüşlerini bildirir.   </v>
      </c>
      <c r="S3" s="242" t="str">
        <f>'SENARYO GİR'!C19</f>
        <v>T.8.1.11. Dinledikleri/izledikleri medya metinlerini değerlendirir. Medya metinlerinin amacını ve kaynağını sorgulamaları sağlanır.</v>
      </c>
      <c r="T3" s="242" t="str">
        <f>'SENARYO GİR'!C20</f>
        <v>T.8.1.14. Dinleme stratejilerini uygular. Seçici, yaratıcı, eleştirel, empati kurarak, not alarak dinleme gibi yöntem ve teknikleri uygulamaları sağlanır.</v>
      </c>
      <c r="U3" s="242" t="str">
        <f>'SENARYO GİR'!C21</f>
        <v>T.8.1.14. Dinleme stratejilerini uygular. Seçici, yaratıcı, eleştirel, empati kurarak, not alarak dinleme gibi yöntem ve teknikleri uygulamaları sağlanır.</v>
      </c>
      <c r="V3" s="242">
        <f>'SENARYO GİR'!C22</f>
        <v>0</v>
      </c>
      <c r="W3" s="242">
        <f>'SENARYO GİR'!C23</f>
        <v>0</v>
      </c>
      <c r="X3" s="242">
        <f>'SENARYO GİR'!C24</f>
        <v>0</v>
      </c>
      <c r="Y3" s="242">
        <f>'SENARYO GİR'!C25</f>
        <v>0</v>
      </c>
      <c r="Z3" s="567" t="str">
        <f>'K. Bilgiler'!G24</f>
        <v>SENARYO : 7</v>
      </c>
      <c r="AA3" s="568"/>
    </row>
    <row r="4" spans="1:27" s="190" customFormat="1" ht="30.75" customHeight="1" x14ac:dyDescent="0.2">
      <c r="A4" s="569" t="s">
        <v>15</v>
      </c>
      <c r="B4" s="570"/>
      <c r="C4" s="570"/>
      <c r="D4" s="570"/>
      <c r="E4" s="571"/>
      <c r="F4" s="191">
        <f>IF('NOT Baremi'!E13=0," ",'NOT Baremi'!E13)</f>
        <v>10</v>
      </c>
      <c r="G4" s="191">
        <f>IF('NOT Baremi'!F13=0," ",'NOT Baremi'!F13)</f>
        <v>10</v>
      </c>
      <c r="H4" s="191">
        <f>IF('NOT Baremi'!G13=0," ",'NOT Baremi'!G13)</f>
        <v>10</v>
      </c>
      <c r="I4" s="191">
        <f>IF('NOT Baremi'!H13=0," ",'NOT Baremi'!H13)</f>
        <v>10</v>
      </c>
      <c r="J4" s="191">
        <f>IF('NOT Baremi'!I13=0," ",'NOT Baremi'!I13)</f>
        <v>10</v>
      </c>
      <c r="K4" s="191">
        <f>IF('NOT Baremi'!J13=0," ",'NOT Baremi'!J13)</f>
        <v>10</v>
      </c>
      <c r="L4" s="191">
        <f>IF('NOT Baremi'!K13=0," ",'NOT Baremi'!K13)</f>
        <v>10</v>
      </c>
      <c r="M4" s="191">
        <f>IF('NOT Baremi'!L13=0," ",'NOT Baremi'!L13)</f>
        <v>10</v>
      </c>
      <c r="N4" s="191">
        <f>IF('NOT Baremi'!M13=0," ",'NOT Baremi'!M13)</f>
        <v>10</v>
      </c>
      <c r="O4" s="191">
        <f>IF('NOT Baremi'!N13=0," ",'NOT Baremi'!N13)</f>
        <v>10</v>
      </c>
      <c r="P4" s="191" t="str">
        <f>IF('NOT Baremi'!O13=0," ",'NOT Baremi'!O13)</f>
        <v xml:space="preserve"> </v>
      </c>
      <c r="Q4" s="191" t="str">
        <f>IF('NOT Baremi'!P13=0," ",'NOT Baremi'!P13)</f>
        <v xml:space="preserve"> </v>
      </c>
      <c r="R4" s="191" t="str">
        <f>IF('NOT Baremi'!Q13=0," ",'NOT Baremi'!Q13)</f>
        <v xml:space="preserve"> </v>
      </c>
      <c r="S4" s="191" t="str">
        <f>IF('NOT Baremi'!R13=0," ",'NOT Baremi'!R13)</f>
        <v xml:space="preserve"> </v>
      </c>
      <c r="T4" s="191" t="str">
        <f>IF('NOT Baremi'!S13=0," ",'NOT Baremi'!S13)</f>
        <v xml:space="preserve"> </v>
      </c>
      <c r="U4" s="191" t="str">
        <f>IF('NOT Baremi'!T13=0," ",'NOT Baremi'!T13)</f>
        <v xml:space="preserve"> </v>
      </c>
      <c r="V4" s="191" t="str">
        <f>IF('NOT Baremi'!U13=0," ",'NOT Baremi'!U13)</f>
        <v xml:space="preserve"> </v>
      </c>
      <c r="W4" s="191" t="str">
        <f>IF('NOT Baremi'!V13=0," ",'NOT Baremi'!V13)</f>
        <v xml:space="preserve"> </v>
      </c>
      <c r="X4" s="191" t="str">
        <f>IF('NOT Baremi'!W13=0," ",'NOT Baremi'!W13)</f>
        <v xml:space="preserve"> </v>
      </c>
      <c r="Y4" s="191" t="str">
        <f>IF('NOT Baremi'!X13=0," ",'NOT Baremi'!X13)</f>
        <v xml:space="preserve"> </v>
      </c>
      <c r="Z4" s="243">
        <f>IF(SUM(F4:Y4)=0," ",SUM(F4:Y4))</f>
        <v>100</v>
      </c>
      <c r="AA4" s="572" t="s">
        <v>57</v>
      </c>
    </row>
    <row r="5" spans="1:27" ht="38.25" x14ac:dyDescent="0.2">
      <c r="A5" s="244" t="s">
        <v>0</v>
      </c>
      <c r="B5" s="244" t="s">
        <v>23</v>
      </c>
      <c r="C5" s="574" t="s">
        <v>14</v>
      </c>
      <c r="D5" s="575"/>
      <c r="E5" s="576"/>
      <c r="F5" s="12" t="str">
        <f>IF('NOT Baremi'!E8&gt;0,'NOT Baremi'!E7&amp;"."&amp;"SORU"," ")</f>
        <v>1.SORU</v>
      </c>
      <c r="G5" s="12" t="str">
        <f>IF('NOT Baremi'!F8&gt;0,'NOT Baremi'!F7&amp;"."&amp;"SORU"," ")</f>
        <v>2.SORU</v>
      </c>
      <c r="H5" s="12" t="str">
        <f>IF('NOT Baremi'!G8&gt;0,'NOT Baremi'!G7&amp;"."&amp;"SORU"," ")</f>
        <v>3.SORU</v>
      </c>
      <c r="I5" s="12" t="str">
        <f>IF('NOT Baremi'!H8&gt;0,'NOT Baremi'!H7&amp;"."&amp;"SORU"," ")</f>
        <v>4.SORU</v>
      </c>
      <c r="J5" s="12" t="str">
        <f>IF('NOT Baremi'!I8&gt;0,'NOT Baremi'!I7&amp;"."&amp;"SORU"," ")</f>
        <v>5.SORU</v>
      </c>
      <c r="K5" s="12" t="str">
        <f>IF('NOT Baremi'!J8&gt;0,'NOT Baremi'!J7&amp;"."&amp;"SORU"," ")</f>
        <v>6.SORU</v>
      </c>
      <c r="L5" s="12" t="str">
        <f>IF('NOT Baremi'!K8&gt;0,'NOT Baremi'!K7&amp;"."&amp;"SORU"," ")</f>
        <v>7.SORU</v>
      </c>
      <c r="M5" s="12" t="str">
        <f>IF('NOT Baremi'!L8&gt;0,'NOT Baremi'!L7&amp;"."&amp;"SORU"," ")</f>
        <v>8.SORU</v>
      </c>
      <c r="N5" s="12" t="str">
        <f>IF('NOT Baremi'!M8&gt;0,'NOT Baremi'!M7&amp;"."&amp;"SORU"," ")</f>
        <v>9.SORU</v>
      </c>
      <c r="O5" s="12" t="str">
        <f>IF('NOT Baremi'!N8&gt;0,'NOT Baremi'!N7&amp;"."&amp;"SORU"," ")</f>
        <v>10.SORU</v>
      </c>
      <c r="P5" s="12" t="str">
        <f>IF('NOT Baremi'!O8&gt;0,'NOT Baremi'!O7&amp;"."&amp;"SORU"," ")</f>
        <v>11.SORU</v>
      </c>
      <c r="Q5" s="12" t="str">
        <f>IF('NOT Baremi'!P8&gt;0,'NOT Baremi'!P7&amp;"."&amp;"SORU"," ")</f>
        <v>12.SORU</v>
      </c>
      <c r="R5" s="12" t="str">
        <f>IF('NOT Baremi'!Q8&gt;0,'NOT Baremi'!Q7&amp;"."&amp;"SORU"," ")</f>
        <v>13.SORU</v>
      </c>
      <c r="S5" s="12" t="str">
        <f>IF('NOT Baremi'!R8&gt;0,'NOT Baremi'!R7&amp;"."&amp;"SORU"," ")</f>
        <v>14.SORU</v>
      </c>
      <c r="T5" s="12" t="str">
        <f>IF('NOT Baremi'!S8&gt;0,'NOT Baremi'!S7&amp;"."&amp;"SORU"," ")</f>
        <v>15.SORU</v>
      </c>
      <c r="U5" s="12" t="str">
        <f>IF('NOT Baremi'!T8&gt;0,'NOT Baremi'!T7&amp;"."&amp;"SORU"," ")</f>
        <v xml:space="preserve"> </v>
      </c>
      <c r="V5" s="12" t="str">
        <f>IF('NOT Baremi'!U8&gt;0,'NOT Baremi'!U7&amp;"."&amp;"SORU"," ")</f>
        <v xml:space="preserve"> </v>
      </c>
      <c r="W5" s="12" t="str">
        <f>IF('NOT Baremi'!V8&gt;0,'NOT Baremi'!V7&amp;"."&amp;"SORU"," ")</f>
        <v xml:space="preserve"> </v>
      </c>
      <c r="X5" s="12" t="str">
        <f>IF('NOT Baremi'!W8&gt;0,'NOT Baremi'!W7&amp;"."&amp;"SORU"," ")</f>
        <v xml:space="preserve"> </v>
      </c>
      <c r="Y5" s="12" t="str">
        <f>IF('NOT Baremi'!X8&gt;0,'NOT Baremi'!X7&amp;"."&amp;"SORU"," ")</f>
        <v xml:space="preserve"> </v>
      </c>
      <c r="Z5" s="245" t="s">
        <v>18</v>
      </c>
      <c r="AA5" s="573"/>
    </row>
    <row r="6" spans="1:27" ht="12" customHeight="1" x14ac:dyDescent="0.2">
      <c r="A6" s="246">
        <v>1</v>
      </c>
      <c r="B6" s="247">
        <f>Liste!C4</f>
        <v>200</v>
      </c>
      <c r="C6" s="552" t="str">
        <f>Liste!D4</f>
        <v>ABDULKADİR SEVİÇ</v>
      </c>
      <c r="D6" s="553"/>
      <c r="E6" s="554"/>
      <c r="F6" s="36">
        <v>10</v>
      </c>
      <c r="G6" s="36">
        <v>10</v>
      </c>
      <c r="H6" s="36">
        <v>10</v>
      </c>
      <c r="I6" s="36">
        <v>10</v>
      </c>
      <c r="J6" s="36">
        <v>10</v>
      </c>
      <c r="K6" s="36">
        <v>10</v>
      </c>
      <c r="L6" s="36">
        <v>10</v>
      </c>
      <c r="M6" s="36">
        <v>10</v>
      </c>
      <c r="N6" s="36">
        <v>10</v>
      </c>
      <c r="O6" s="36">
        <v>10</v>
      </c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9">
        <f t="shared" ref="Z6:Z50" si="0">IF(COUNTBLANK(F6:Y6)=COLUMNS(F6:Y6)," ",IF(SUM(F6:Y6)=0,0,SUM(F6:Y6)))</f>
        <v>100</v>
      </c>
      <c r="AA6" s="249" t="str">
        <f t="shared" ref="AA6:AA50" si="1">IF(Z6=" "," ",IF(Z6&gt;=90,"Pekiyi",IF(Z6&gt;=85,"İyi",IF(Z6&gt;=75,"Orta",IF(Z6&gt;=70,"Geçer",IF(Z6&gt;=0,"Geçmez",0))))))</f>
        <v>Pekiyi</v>
      </c>
    </row>
    <row r="7" spans="1:27" ht="12" customHeight="1" x14ac:dyDescent="0.2">
      <c r="A7" s="246">
        <v>2</v>
      </c>
      <c r="B7" s="247">
        <f>Liste!C5</f>
        <v>204</v>
      </c>
      <c r="C7" s="552" t="str">
        <f>Liste!D5</f>
        <v>BİRSEN BİLGİ</v>
      </c>
      <c r="D7" s="553"/>
      <c r="E7" s="554"/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36">
        <v>8</v>
      </c>
      <c r="M7" s="36">
        <v>9</v>
      </c>
      <c r="N7" s="36">
        <v>8</v>
      </c>
      <c r="O7" s="36">
        <v>8</v>
      </c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9">
        <f t="shared" si="0"/>
        <v>60</v>
      </c>
      <c r="AA7" s="249" t="str">
        <f t="shared" si="1"/>
        <v>Geçmez</v>
      </c>
    </row>
    <row r="8" spans="1:27" ht="12" customHeight="1" x14ac:dyDescent="0.2">
      <c r="A8" s="246">
        <v>3</v>
      </c>
      <c r="B8" s="247">
        <f>Liste!C6</f>
        <v>205</v>
      </c>
      <c r="C8" s="552" t="str">
        <f>Liste!D6</f>
        <v>CENNET YAREN EKSEM</v>
      </c>
      <c r="D8" s="553"/>
      <c r="E8" s="554"/>
      <c r="F8" s="36">
        <v>5</v>
      </c>
      <c r="G8" s="36">
        <v>6</v>
      </c>
      <c r="H8" s="36">
        <v>7</v>
      </c>
      <c r="I8" s="36">
        <v>8</v>
      </c>
      <c r="J8" s="36">
        <v>8</v>
      </c>
      <c r="K8" s="36">
        <v>9</v>
      </c>
      <c r="L8" s="36">
        <v>3</v>
      </c>
      <c r="M8" s="36">
        <v>0</v>
      </c>
      <c r="N8" s="36">
        <v>8</v>
      </c>
      <c r="O8" s="36">
        <v>8</v>
      </c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9">
        <f t="shared" si="0"/>
        <v>62</v>
      </c>
      <c r="AA8" s="249" t="str">
        <f t="shared" si="1"/>
        <v>Geçmez</v>
      </c>
    </row>
    <row r="9" spans="1:27" ht="12" customHeight="1" x14ac:dyDescent="0.2">
      <c r="A9" s="246">
        <v>4</v>
      </c>
      <c r="B9" s="247">
        <f>Liste!C7</f>
        <v>206</v>
      </c>
      <c r="C9" s="552" t="str">
        <f>Liste!D7</f>
        <v>DÖNE AVCI</v>
      </c>
      <c r="D9" s="553"/>
      <c r="E9" s="554"/>
      <c r="F9" s="36">
        <v>10</v>
      </c>
      <c r="G9" s="36">
        <v>10</v>
      </c>
      <c r="H9" s="36">
        <v>10</v>
      </c>
      <c r="I9" s="36">
        <v>10</v>
      </c>
      <c r="J9" s="36">
        <v>4</v>
      </c>
      <c r="K9" s="36">
        <v>4</v>
      </c>
      <c r="L9" s="36">
        <v>4</v>
      </c>
      <c r="M9" s="36">
        <v>4</v>
      </c>
      <c r="N9" s="36">
        <v>10</v>
      </c>
      <c r="O9" s="36">
        <v>4</v>
      </c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9">
        <f t="shared" si="0"/>
        <v>70</v>
      </c>
      <c r="AA9" s="249" t="str">
        <f t="shared" si="1"/>
        <v>Geçer</v>
      </c>
    </row>
    <row r="10" spans="1:27" ht="12" customHeight="1" x14ac:dyDescent="0.2">
      <c r="A10" s="246">
        <v>5</v>
      </c>
      <c r="B10" s="247">
        <f>Liste!C8</f>
        <v>208</v>
      </c>
      <c r="C10" s="552" t="str">
        <f>Liste!D8</f>
        <v>ELA NUR TAVUKÇU</v>
      </c>
      <c r="D10" s="553"/>
      <c r="E10" s="554"/>
      <c r="F10" s="36">
        <v>10</v>
      </c>
      <c r="G10" s="36">
        <v>10</v>
      </c>
      <c r="H10" s="36">
        <v>10</v>
      </c>
      <c r="I10" s="36">
        <v>10</v>
      </c>
      <c r="J10" s="36">
        <v>10</v>
      </c>
      <c r="K10" s="36">
        <v>10</v>
      </c>
      <c r="L10" s="36">
        <v>10</v>
      </c>
      <c r="M10" s="36">
        <v>10</v>
      </c>
      <c r="N10" s="36">
        <v>7</v>
      </c>
      <c r="O10" s="36">
        <v>10</v>
      </c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9">
        <f t="shared" si="0"/>
        <v>97</v>
      </c>
      <c r="AA10" s="249" t="str">
        <f t="shared" si="1"/>
        <v>Pekiyi</v>
      </c>
    </row>
    <row r="11" spans="1:27" ht="12" customHeight="1" x14ac:dyDescent="0.2">
      <c r="A11" s="246">
        <v>6</v>
      </c>
      <c r="B11" s="247">
        <f>Liste!C9</f>
        <v>209</v>
      </c>
      <c r="C11" s="552" t="str">
        <f>Liste!D9</f>
        <v>ELİF EKİM</v>
      </c>
      <c r="D11" s="553"/>
      <c r="E11" s="554"/>
      <c r="F11" s="36">
        <v>2</v>
      </c>
      <c r="G11" s="36">
        <v>3</v>
      </c>
      <c r="H11" s="36">
        <v>4</v>
      </c>
      <c r="I11" s="36">
        <v>5</v>
      </c>
      <c r="J11" s="36">
        <v>6</v>
      </c>
      <c r="K11" s="36">
        <v>7</v>
      </c>
      <c r="L11" s="36">
        <v>8</v>
      </c>
      <c r="M11" s="36">
        <v>9</v>
      </c>
      <c r="N11" s="36">
        <v>8</v>
      </c>
      <c r="O11" s="36">
        <v>8</v>
      </c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9">
        <f t="shared" si="0"/>
        <v>60</v>
      </c>
      <c r="AA11" s="249" t="str">
        <f t="shared" si="1"/>
        <v>Geçmez</v>
      </c>
    </row>
    <row r="12" spans="1:27" ht="12" customHeight="1" x14ac:dyDescent="0.2">
      <c r="A12" s="246">
        <v>7</v>
      </c>
      <c r="B12" s="247">
        <f>Liste!C10</f>
        <v>211</v>
      </c>
      <c r="C12" s="552" t="str">
        <f>Liste!D10</f>
        <v>EROL SERT</v>
      </c>
      <c r="D12" s="553"/>
      <c r="E12" s="554"/>
      <c r="F12" s="36">
        <v>10</v>
      </c>
      <c r="G12" s="36">
        <v>10</v>
      </c>
      <c r="H12" s="36">
        <v>10</v>
      </c>
      <c r="I12" s="36">
        <v>10</v>
      </c>
      <c r="J12" s="36">
        <v>8</v>
      </c>
      <c r="K12" s="36">
        <v>9</v>
      </c>
      <c r="L12" s="36">
        <v>3</v>
      </c>
      <c r="M12" s="36">
        <v>0</v>
      </c>
      <c r="N12" s="36">
        <v>8</v>
      </c>
      <c r="O12" s="36">
        <v>8</v>
      </c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9">
        <f t="shared" si="0"/>
        <v>76</v>
      </c>
      <c r="AA12" s="249" t="str">
        <f t="shared" si="1"/>
        <v>Orta</v>
      </c>
    </row>
    <row r="13" spans="1:27" ht="12" customHeight="1" x14ac:dyDescent="0.2">
      <c r="A13" s="246">
        <v>8</v>
      </c>
      <c r="B13" s="247">
        <f>Liste!C11</f>
        <v>213</v>
      </c>
      <c r="C13" s="552" t="str">
        <f>Liste!D11</f>
        <v>FİDAN AVCI</v>
      </c>
      <c r="D13" s="553"/>
      <c r="E13" s="554"/>
      <c r="F13" s="36">
        <v>4</v>
      </c>
      <c r="G13" s="36">
        <v>4</v>
      </c>
      <c r="H13" s="36">
        <v>4</v>
      </c>
      <c r="I13" s="36">
        <v>4</v>
      </c>
      <c r="J13" s="36">
        <v>4</v>
      </c>
      <c r="K13" s="36">
        <v>4</v>
      </c>
      <c r="L13" s="36">
        <v>4</v>
      </c>
      <c r="M13" s="36">
        <v>4</v>
      </c>
      <c r="N13" s="36">
        <v>4</v>
      </c>
      <c r="O13" s="36">
        <v>4</v>
      </c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9">
        <f t="shared" si="0"/>
        <v>40</v>
      </c>
      <c r="AA13" s="249" t="str">
        <f t="shared" si="1"/>
        <v>Geçmez</v>
      </c>
    </row>
    <row r="14" spans="1:27" ht="12" customHeight="1" x14ac:dyDescent="0.2">
      <c r="A14" s="246">
        <v>9</v>
      </c>
      <c r="B14" s="247">
        <f>Liste!C12</f>
        <v>215</v>
      </c>
      <c r="C14" s="552" t="str">
        <f>Liste!D12</f>
        <v>FURKAN AYDIN</v>
      </c>
      <c r="D14" s="553"/>
      <c r="E14" s="554"/>
      <c r="F14" s="36">
        <v>10</v>
      </c>
      <c r="G14" s="36">
        <v>10</v>
      </c>
      <c r="H14" s="36">
        <v>10</v>
      </c>
      <c r="I14" s="36">
        <v>10</v>
      </c>
      <c r="J14" s="36">
        <v>10</v>
      </c>
      <c r="K14" s="36">
        <v>10</v>
      </c>
      <c r="L14" s="36">
        <v>10</v>
      </c>
      <c r="M14" s="36">
        <v>10</v>
      </c>
      <c r="N14" s="36">
        <v>7</v>
      </c>
      <c r="O14" s="36">
        <v>10</v>
      </c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9">
        <f t="shared" si="0"/>
        <v>97</v>
      </c>
      <c r="AA14" s="249" t="str">
        <f t="shared" si="1"/>
        <v>Pekiyi</v>
      </c>
    </row>
    <row r="15" spans="1:27" ht="12" customHeight="1" x14ac:dyDescent="0.2">
      <c r="A15" s="246">
        <v>10</v>
      </c>
      <c r="B15" s="247">
        <f>Liste!C13</f>
        <v>219</v>
      </c>
      <c r="C15" s="552" t="str">
        <f>Liste!D13</f>
        <v>İREM NUR ÇELİK</v>
      </c>
      <c r="D15" s="553"/>
      <c r="E15" s="554"/>
      <c r="F15" s="36">
        <v>10</v>
      </c>
      <c r="G15" s="36">
        <v>10</v>
      </c>
      <c r="H15" s="36">
        <v>10</v>
      </c>
      <c r="I15" s="36">
        <v>10</v>
      </c>
      <c r="J15" s="36">
        <v>6</v>
      </c>
      <c r="K15" s="36">
        <v>7</v>
      </c>
      <c r="L15" s="36">
        <v>8</v>
      </c>
      <c r="M15" s="36">
        <v>9</v>
      </c>
      <c r="N15" s="36">
        <v>8</v>
      </c>
      <c r="O15" s="36">
        <v>8</v>
      </c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9">
        <f t="shared" si="0"/>
        <v>86</v>
      </c>
      <c r="AA15" s="249" t="str">
        <f t="shared" si="1"/>
        <v>İyi</v>
      </c>
    </row>
    <row r="16" spans="1:27" ht="12" customHeight="1" x14ac:dyDescent="0.2">
      <c r="A16" s="246">
        <v>11</v>
      </c>
      <c r="B16" s="247">
        <f>Liste!C14</f>
        <v>221</v>
      </c>
      <c r="C16" s="552" t="str">
        <f>Liste!D14</f>
        <v>MUHAMMED ALİ KÜÇÜKDEVECİ</v>
      </c>
      <c r="D16" s="553"/>
      <c r="E16" s="554"/>
      <c r="F16" s="36">
        <v>5</v>
      </c>
      <c r="G16" s="36">
        <v>6</v>
      </c>
      <c r="H16" s="36">
        <v>7</v>
      </c>
      <c r="I16" s="36">
        <v>8</v>
      </c>
      <c r="J16" s="36">
        <v>8</v>
      </c>
      <c r="K16" s="36">
        <v>9</v>
      </c>
      <c r="L16" s="36">
        <v>3</v>
      </c>
      <c r="M16" s="36">
        <v>0</v>
      </c>
      <c r="N16" s="36">
        <v>8</v>
      </c>
      <c r="O16" s="36">
        <v>8</v>
      </c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9">
        <f t="shared" si="0"/>
        <v>62</v>
      </c>
      <c r="AA16" s="249" t="str">
        <f t="shared" si="1"/>
        <v>Geçmez</v>
      </c>
    </row>
    <row r="17" spans="1:27" ht="12" customHeight="1" x14ac:dyDescent="0.2">
      <c r="A17" s="246">
        <v>12</v>
      </c>
      <c r="B17" s="247">
        <f>Liste!C15</f>
        <v>224</v>
      </c>
      <c r="C17" s="552" t="str">
        <f>Liste!D15</f>
        <v>OĞUZHAN TUTAR</v>
      </c>
      <c r="D17" s="553"/>
      <c r="E17" s="554"/>
      <c r="F17" s="36">
        <v>4</v>
      </c>
      <c r="G17" s="36">
        <v>4</v>
      </c>
      <c r="H17" s="36">
        <v>4</v>
      </c>
      <c r="I17" s="36">
        <v>4</v>
      </c>
      <c r="J17" s="36">
        <v>4</v>
      </c>
      <c r="K17" s="36">
        <v>4</v>
      </c>
      <c r="L17" s="36">
        <v>4</v>
      </c>
      <c r="M17" s="36">
        <v>4</v>
      </c>
      <c r="N17" s="36">
        <v>4</v>
      </c>
      <c r="O17" s="36">
        <v>4</v>
      </c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9">
        <f t="shared" si="0"/>
        <v>40</v>
      </c>
      <c r="AA17" s="249" t="str">
        <f t="shared" si="1"/>
        <v>Geçmez</v>
      </c>
    </row>
    <row r="18" spans="1:27" ht="12" customHeight="1" x14ac:dyDescent="0.2">
      <c r="A18" s="246">
        <v>13</v>
      </c>
      <c r="B18" s="247">
        <f>Liste!C16</f>
        <v>226</v>
      </c>
      <c r="C18" s="552" t="str">
        <f>Liste!D16</f>
        <v>TUĞBA AKBAŞ</v>
      </c>
      <c r="D18" s="553"/>
      <c r="E18" s="554"/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9">
        <f t="shared" si="0"/>
        <v>0</v>
      </c>
      <c r="AA18" s="249" t="str">
        <f t="shared" si="1"/>
        <v>Geçmez</v>
      </c>
    </row>
    <row r="19" spans="1:27" ht="12" customHeight="1" x14ac:dyDescent="0.2">
      <c r="A19" s="246">
        <v>14</v>
      </c>
      <c r="B19" s="247">
        <f>Liste!C17</f>
        <v>227</v>
      </c>
      <c r="C19" s="552" t="str">
        <f>Liste!D17</f>
        <v>YASEMİN ÇOKMETİN</v>
      </c>
      <c r="D19" s="553"/>
      <c r="E19" s="554"/>
      <c r="F19" s="36">
        <v>10</v>
      </c>
      <c r="G19" s="36">
        <v>10</v>
      </c>
      <c r="H19" s="36">
        <v>10</v>
      </c>
      <c r="I19" s="36">
        <v>10</v>
      </c>
      <c r="J19" s="36">
        <v>10</v>
      </c>
      <c r="K19" s="36">
        <v>10</v>
      </c>
      <c r="L19" s="36">
        <v>10</v>
      </c>
      <c r="M19" s="36">
        <v>10</v>
      </c>
      <c r="N19" s="36">
        <v>7</v>
      </c>
      <c r="O19" s="36">
        <v>10</v>
      </c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9">
        <f t="shared" si="0"/>
        <v>97</v>
      </c>
      <c r="AA19" s="249" t="str">
        <f t="shared" si="1"/>
        <v>Pekiyi</v>
      </c>
    </row>
    <row r="20" spans="1:27" ht="12" customHeight="1" x14ac:dyDescent="0.2">
      <c r="A20" s="246">
        <v>15</v>
      </c>
      <c r="B20" s="247">
        <f>Liste!C18</f>
        <v>228</v>
      </c>
      <c r="C20" s="552" t="str">
        <f>Liste!D18</f>
        <v>YASİN SARICA</v>
      </c>
      <c r="D20" s="553"/>
      <c r="E20" s="554"/>
      <c r="F20" s="36">
        <v>2</v>
      </c>
      <c r="G20" s="36">
        <v>3</v>
      </c>
      <c r="H20" s="36">
        <v>4</v>
      </c>
      <c r="I20" s="36">
        <v>5</v>
      </c>
      <c r="J20" s="36">
        <v>6</v>
      </c>
      <c r="K20" s="36">
        <v>7</v>
      </c>
      <c r="L20" s="36">
        <v>8</v>
      </c>
      <c r="M20" s="36">
        <v>9</v>
      </c>
      <c r="N20" s="36">
        <v>8</v>
      </c>
      <c r="O20" s="36">
        <v>8</v>
      </c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9">
        <f t="shared" si="0"/>
        <v>60</v>
      </c>
      <c r="AA20" s="249" t="str">
        <f t="shared" si="1"/>
        <v>Geçmez</v>
      </c>
    </row>
    <row r="21" spans="1:27" ht="12" customHeight="1" x14ac:dyDescent="0.2">
      <c r="A21" s="246">
        <v>16</v>
      </c>
      <c r="B21" s="247">
        <f>Liste!C19</f>
        <v>229</v>
      </c>
      <c r="C21" s="552" t="str">
        <f>Liste!D19</f>
        <v>YETER SÜMEYYE GÜRLEK</v>
      </c>
      <c r="D21" s="553"/>
      <c r="E21" s="554"/>
      <c r="F21" s="36">
        <v>10</v>
      </c>
      <c r="G21" s="36">
        <v>10</v>
      </c>
      <c r="H21" s="36">
        <v>10</v>
      </c>
      <c r="I21" s="36">
        <v>9</v>
      </c>
      <c r="J21" s="36">
        <v>8</v>
      </c>
      <c r="K21" s="36">
        <v>9</v>
      </c>
      <c r="L21" s="36">
        <v>3</v>
      </c>
      <c r="M21" s="36">
        <v>0</v>
      </c>
      <c r="N21" s="36">
        <v>8</v>
      </c>
      <c r="O21" s="36">
        <v>8</v>
      </c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9">
        <f t="shared" si="0"/>
        <v>75</v>
      </c>
      <c r="AA21" s="249" t="str">
        <f t="shared" si="1"/>
        <v>Orta</v>
      </c>
    </row>
    <row r="22" spans="1:27" ht="12" customHeight="1" x14ac:dyDescent="0.2">
      <c r="A22" s="246">
        <v>17</v>
      </c>
      <c r="B22" s="247">
        <f>Liste!C20</f>
        <v>230</v>
      </c>
      <c r="C22" s="552" t="str">
        <f>Liste!D20</f>
        <v>ZEKİ AYDIN</v>
      </c>
      <c r="D22" s="553"/>
      <c r="E22" s="554"/>
      <c r="F22" s="36">
        <v>4</v>
      </c>
      <c r="G22" s="36">
        <v>4</v>
      </c>
      <c r="H22" s="36">
        <v>4</v>
      </c>
      <c r="I22" s="36">
        <v>4</v>
      </c>
      <c r="J22" s="36">
        <v>4</v>
      </c>
      <c r="K22" s="36">
        <v>4</v>
      </c>
      <c r="L22" s="36">
        <v>4</v>
      </c>
      <c r="M22" s="36">
        <v>4</v>
      </c>
      <c r="N22" s="36">
        <v>4</v>
      </c>
      <c r="O22" s="36">
        <v>4</v>
      </c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9">
        <f t="shared" si="0"/>
        <v>40</v>
      </c>
      <c r="AA22" s="249" t="str">
        <f t="shared" si="1"/>
        <v>Geçmez</v>
      </c>
    </row>
    <row r="23" spans="1:27" ht="12" customHeight="1" x14ac:dyDescent="0.2">
      <c r="A23" s="246">
        <v>18</v>
      </c>
      <c r="B23" s="247">
        <f>Liste!C21</f>
        <v>0</v>
      </c>
      <c r="C23" s="552">
        <f>Liste!D21</f>
        <v>0</v>
      </c>
      <c r="D23" s="553"/>
      <c r="E23" s="554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9" t="str">
        <f t="shared" si="0"/>
        <v xml:space="preserve"> </v>
      </c>
      <c r="AA23" s="249" t="str">
        <f t="shared" si="1"/>
        <v xml:space="preserve"> </v>
      </c>
    </row>
    <row r="24" spans="1:27" ht="12" customHeight="1" x14ac:dyDescent="0.2">
      <c r="A24" s="246">
        <v>19</v>
      </c>
      <c r="B24" s="247">
        <f>Liste!C22</f>
        <v>0</v>
      </c>
      <c r="C24" s="552">
        <f>Liste!D22</f>
        <v>0</v>
      </c>
      <c r="D24" s="553"/>
      <c r="E24" s="554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9" t="str">
        <f t="shared" si="0"/>
        <v xml:space="preserve"> </v>
      </c>
      <c r="AA24" s="249" t="str">
        <f t="shared" si="1"/>
        <v xml:space="preserve"> </v>
      </c>
    </row>
    <row r="25" spans="1:27" ht="12" customHeight="1" x14ac:dyDescent="0.2">
      <c r="A25" s="246">
        <v>20</v>
      </c>
      <c r="B25" s="247">
        <f>Liste!C23</f>
        <v>0</v>
      </c>
      <c r="C25" s="552">
        <f>Liste!D23</f>
        <v>0</v>
      </c>
      <c r="D25" s="553"/>
      <c r="E25" s="554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9" t="str">
        <f t="shared" si="0"/>
        <v xml:space="preserve"> </v>
      </c>
      <c r="AA25" s="249" t="str">
        <f t="shared" si="1"/>
        <v xml:space="preserve"> </v>
      </c>
    </row>
    <row r="26" spans="1:27" ht="12" customHeight="1" x14ac:dyDescent="0.2">
      <c r="A26" s="246">
        <v>21</v>
      </c>
      <c r="B26" s="247">
        <f>Liste!C24</f>
        <v>0</v>
      </c>
      <c r="C26" s="552">
        <f>Liste!D24</f>
        <v>0</v>
      </c>
      <c r="D26" s="553"/>
      <c r="E26" s="554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9" t="str">
        <f t="shared" si="0"/>
        <v xml:space="preserve"> </v>
      </c>
      <c r="AA26" s="249" t="str">
        <f t="shared" si="1"/>
        <v xml:space="preserve"> </v>
      </c>
    </row>
    <row r="27" spans="1:27" ht="12" customHeight="1" x14ac:dyDescent="0.2">
      <c r="A27" s="246">
        <v>22</v>
      </c>
      <c r="B27" s="247">
        <f>Liste!C25</f>
        <v>0</v>
      </c>
      <c r="C27" s="552">
        <f>Liste!D25</f>
        <v>0</v>
      </c>
      <c r="D27" s="553"/>
      <c r="E27" s="554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9" t="str">
        <f t="shared" si="0"/>
        <v xml:space="preserve"> </v>
      </c>
      <c r="AA27" s="249" t="str">
        <f t="shared" si="1"/>
        <v xml:space="preserve"> </v>
      </c>
    </row>
    <row r="28" spans="1:27" ht="12" customHeight="1" x14ac:dyDescent="0.2">
      <c r="A28" s="246">
        <v>23</v>
      </c>
      <c r="B28" s="247">
        <f>Liste!C26</f>
        <v>0</v>
      </c>
      <c r="C28" s="552">
        <f>Liste!D26</f>
        <v>0</v>
      </c>
      <c r="D28" s="553"/>
      <c r="E28" s="554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9" t="str">
        <f t="shared" si="0"/>
        <v xml:space="preserve"> </v>
      </c>
      <c r="AA28" s="249" t="str">
        <f t="shared" si="1"/>
        <v xml:space="preserve"> </v>
      </c>
    </row>
    <row r="29" spans="1:27" ht="12" customHeight="1" x14ac:dyDescent="0.2">
      <c r="A29" s="246">
        <v>24</v>
      </c>
      <c r="B29" s="247">
        <f>Liste!C27</f>
        <v>0</v>
      </c>
      <c r="C29" s="552">
        <f>Liste!D27</f>
        <v>0</v>
      </c>
      <c r="D29" s="553"/>
      <c r="E29" s="554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9" t="str">
        <f t="shared" si="0"/>
        <v xml:space="preserve"> </v>
      </c>
      <c r="AA29" s="249" t="str">
        <f t="shared" si="1"/>
        <v xml:space="preserve"> </v>
      </c>
    </row>
    <row r="30" spans="1:27" ht="12" customHeight="1" x14ac:dyDescent="0.2">
      <c r="A30" s="246">
        <v>25</v>
      </c>
      <c r="B30" s="247">
        <f>Liste!C28</f>
        <v>0</v>
      </c>
      <c r="C30" s="552">
        <f>Liste!D28</f>
        <v>0</v>
      </c>
      <c r="D30" s="553"/>
      <c r="E30" s="554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9" t="str">
        <f t="shared" si="0"/>
        <v xml:space="preserve"> </v>
      </c>
      <c r="AA30" s="249" t="str">
        <f t="shared" si="1"/>
        <v xml:space="preserve"> </v>
      </c>
    </row>
    <row r="31" spans="1:27" ht="12" customHeight="1" x14ac:dyDescent="0.2">
      <c r="A31" s="246">
        <v>26</v>
      </c>
      <c r="B31" s="247">
        <f>Liste!C29</f>
        <v>0</v>
      </c>
      <c r="C31" s="552">
        <f>Liste!D29</f>
        <v>0</v>
      </c>
      <c r="D31" s="553"/>
      <c r="E31" s="554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9" t="str">
        <f t="shared" si="0"/>
        <v xml:space="preserve"> </v>
      </c>
      <c r="AA31" s="249" t="str">
        <f t="shared" si="1"/>
        <v xml:space="preserve"> </v>
      </c>
    </row>
    <row r="32" spans="1:27" ht="12" customHeight="1" x14ac:dyDescent="0.2">
      <c r="A32" s="246">
        <v>27</v>
      </c>
      <c r="B32" s="247">
        <f>Liste!C30</f>
        <v>0</v>
      </c>
      <c r="C32" s="552">
        <f>Liste!D30</f>
        <v>0</v>
      </c>
      <c r="D32" s="553"/>
      <c r="E32" s="554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9" t="str">
        <f t="shared" si="0"/>
        <v xml:space="preserve"> </v>
      </c>
      <c r="AA32" s="249" t="str">
        <f t="shared" si="1"/>
        <v xml:space="preserve"> </v>
      </c>
    </row>
    <row r="33" spans="1:27" ht="12" customHeight="1" x14ac:dyDescent="0.2">
      <c r="A33" s="246">
        <v>28</v>
      </c>
      <c r="B33" s="247">
        <f>Liste!C31</f>
        <v>0</v>
      </c>
      <c r="C33" s="552">
        <f>Liste!D31</f>
        <v>0</v>
      </c>
      <c r="D33" s="553"/>
      <c r="E33" s="554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9" t="str">
        <f t="shared" si="0"/>
        <v xml:space="preserve"> </v>
      </c>
      <c r="AA33" s="249" t="str">
        <f t="shared" si="1"/>
        <v xml:space="preserve"> </v>
      </c>
    </row>
    <row r="34" spans="1:27" ht="12" customHeight="1" x14ac:dyDescent="0.2">
      <c r="A34" s="246">
        <v>29</v>
      </c>
      <c r="B34" s="247">
        <f>Liste!C32</f>
        <v>0</v>
      </c>
      <c r="C34" s="552">
        <f>Liste!D32</f>
        <v>0</v>
      </c>
      <c r="D34" s="553"/>
      <c r="E34" s="554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9" t="str">
        <f t="shared" si="0"/>
        <v xml:space="preserve"> </v>
      </c>
      <c r="AA34" s="249" t="str">
        <f t="shared" si="1"/>
        <v xml:space="preserve"> </v>
      </c>
    </row>
    <row r="35" spans="1:27" ht="12" customHeight="1" x14ac:dyDescent="0.2">
      <c r="A35" s="246">
        <v>30</v>
      </c>
      <c r="B35" s="247">
        <f>Liste!C33</f>
        <v>0</v>
      </c>
      <c r="C35" s="552">
        <f>Liste!D33</f>
        <v>0</v>
      </c>
      <c r="D35" s="553"/>
      <c r="E35" s="554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9" t="str">
        <f t="shared" si="0"/>
        <v xml:space="preserve"> </v>
      </c>
      <c r="AA35" s="249" t="str">
        <f t="shared" si="1"/>
        <v xml:space="preserve"> </v>
      </c>
    </row>
    <row r="36" spans="1:27" ht="12" customHeight="1" x14ac:dyDescent="0.2">
      <c r="A36" s="246">
        <v>31</v>
      </c>
      <c r="B36" s="247">
        <f>Liste!C34</f>
        <v>0</v>
      </c>
      <c r="C36" s="552">
        <f>Liste!D34</f>
        <v>0</v>
      </c>
      <c r="D36" s="553"/>
      <c r="E36" s="554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9" t="str">
        <f t="shared" si="0"/>
        <v xml:space="preserve"> </v>
      </c>
      <c r="AA36" s="249" t="str">
        <f t="shared" si="1"/>
        <v xml:space="preserve"> </v>
      </c>
    </row>
    <row r="37" spans="1:27" ht="12" customHeight="1" x14ac:dyDescent="0.2">
      <c r="A37" s="246">
        <v>32</v>
      </c>
      <c r="B37" s="247">
        <f>Liste!C35</f>
        <v>0</v>
      </c>
      <c r="C37" s="552">
        <f>Liste!D35</f>
        <v>0</v>
      </c>
      <c r="D37" s="553"/>
      <c r="E37" s="554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9" t="str">
        <f t="shared" si="0"/>
        <v xml:space="preserve"> </v>
      </c>
      <c r="AA37" s="249" t="str">
        <f t="shared" si="1"/>
        <v xml:space="preserve"> </v>
      </c>
    </row>
    <row r="38" spans="1:27" ht="12" customHeight="1" x14ac:dyDescent="0.2">
      <c r="A38" s="246">
        <v>33</v>
      </c>
      <c r="B38" s="247">
        <f>Liste!C36</f>
        <v>0</v>
      </c>
      <c r="C38" s="552">
        <f>Liste!D36</f>
        <v>0</v>
      </c>
      <c r="D38" s="553"/>
      <c r="E38" s="554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9" t="str">
        <f t="shared" si="0"/>
        <v xml:space="preserve"> </v>
      </c>
      <c r="AA38" s="249" t="str">
        <f t="shared" si="1"/>
        <v xml:space="preserve"> </v>
      </c>
    </row>
    <row r="39" spans="1:27" ht="12" customHeight="1" x14ac:dyDescent="0.2">
      <c r="A39" s="246">
        <v>34</v>
      </c>
      <c r="B39" s="247">
        <f>Liste!C37</f>
        <v>0</v>
      </c>
      <c r="C39" s="552">
        <f>Liste!D37</f>
        <v>0</v>
      </c>
      <c r="D39" s="553"/>
      <c r="E39" s="554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9" t="str">
        <f t="shared" si="0"/>
        <v xml:space="preserve"> </v>
      </c>
      <c r="AA39" s="249" t="str">
        <f t="shared" si="1"/>
        <v xml:space="preserve"> </v>
      </c>
    </row>
    <row r="40" spans="1:27" ht="12" customHeight="1" x14ac:dyDescent="0.2">
      <c r="A40" s="246">
        <v>35</v>
      </c>
      <c r="B40" s="247">
        <f>Liste!C38</f>
        <v>0</v>
      </c>
      <c r="C40" s="552">
        <f>Liste!D38</f>
        <v>0</v>
      </c>
      <c r="D40" s="553"/>
      <c r="E40" s="554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9" t="str">
        <f t="shared" si="0"/>
        <v xml:space="preserve"> </v>
      </c>
      <c r="AA40" s="249" t="str">
        <f t="shared" si="1"/>
        <v xml:space="preserve"> </v>
      </c>
    </row>
    <row r="41" spans="1:27" ht="12" customHeight="1" x14ac:dyDescent="0.2">
      <c r="A41" s="246">
        <v>36</v>
      </c>
      <c r="B41" s="247">
        <f>Liste!C39</f>
        <v>0</v>
      </c>
      <c r="C41" s="552">
        <f>Liste!D39</f>
        <v>0</v>
      </c>
      <c r="D41" s="553"/>
      <c r="E41" s="554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9" t="str">
        <f t="shared" si="0"/>
        <v xml:space="preserve"> </v>
      </c>
      <c r="AA41" s="249" t="str">
        <f t="shared" si="1"/>
        <v xml:space="preserve"> </v>
      </c>
    </row>
    <row r="42" spans="1:27" ht="12" customHeight="1" x14ac:dyDescent="0.2">
      <c r="A42" s="246">
        <v>37</v>
      </c>
      <c r="B42" s="247">
        <f>Liste!C40</f>
        <v>0</v>
      </c>
      <c r="C42" s="552">
        <f>Liste!D40</f>
        <v>0</v>
      </c>
      <c r="D42" s="553"/>
      <c r="E42" s="554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9" t="str">
        <f t="shared" si="0"/>
        <v xml:space="preserve"> </v>
      </c>
      <c r="AA42" s="249" t="str">
        <f t="shared" si="1"/>
        <v xml:space="preserve"> </v>
      </c>
    </row>
    <row r="43" spans="1:27" ht="12" customHeight="1" x14ac:dyDescent="0.2">
      <c r="A43" s="246">
        <v>38</v>
      </c>
      <c r="B43" s="247">
        <f>Liste!C41</f>
        <v>0</v>
      </c>
      <c r="C43" s="552">
        <f>Liste!D41</f>
        <v>0</v>
      </c>
      <c r="D43" s="553"/>
      <c r="E43" s="554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9" t="str">
        <f t="shared" si="0"/>
        <v xml:space="preserve"> </v>
      </c>
      <c r="AA43" s="249" t="str">
        <f t="shared" si="1"/>
        <v xml:space="preserve"> </v>
      </c>
    </row>
    <row r="44" spans="1:27" ht="12" customHeight="1" x14ac:dyDescent="0.2">
      <c r="A44" s="246">
        <v>39</v>
      </c>
      <c r="B44" s="247">
        <f>Liste!C42</f>
        <v>0</v>
      </c>
      <c r="C44" s="552">
        <f>Liste!D42</f>
        <v>0</v>
      </c>
      <c r="D44" s="553"/>
      <c r="E44" s="554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9" t="str">
        <f t="shared" si="0"/>
        <v xml:space="preserve"> </v>
      </c>
      <c r="AA44" s="249" t="str">
        <f t="shared" si="1"/>
        <v xml:space="preserve"> </v>
      </c>
    </row>
    <row r="45" spans="1:27" ht="12" customHeight="1" x14ac:dyDescent="0.2">
      <c r="A45" s="246">
        <v>40</v>
      </c>
      <c r="B45" s="247">
        <f>Liste!C43</f>
        <v>0</v>
      </c>
      <c r="C45" s="552">
        <f>Liste!D43</f>
        <v>0</v>
      </c>
      <c r="D45" s="553"/>
      <c r="E45" s="554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9" t="str">
        <f t="shared" si="0"/>
        <v xml:space="preserve"> </v>
      </c>
      <c r="AA45" s="249" t="str">
        <f t="shared" si="1"/>
        <v xml:space="preserve"> </v>
      </c>
    </row>
    <row r="46" spans="1:27" ht="12" customHeight="1" x14ac:dyDescent="0.2">
      <c r="A46" s="246">
        <v>41</v>
      </c>
      <c r="B46" s="247">
        <f>Liste!C44</f>
        <v>0</v>
      </c>
      <c r="C46" s="552">
        <f>Liste!D44</f>
        <v>0</v>
      </c>
      <c r="D46" s="553"/>
      <c r="E46" s="554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9" t="str">
        <f t="shared" si="0"/>
        <v xml:space="preserve"> </v>
      </c>
      <c r="AA46" s="249" t="str">
        <f t="shared" si="1"/>
        <v xml:space="preserve"> </v>
      </c>
    </row>
    <row r="47" spans="1:27" ht="12" customHeight="1" x14ac:dyDescent="0.2">
      <c r="A47" s="246">
        <v>42</v>
      </c>
      <c r="B47" s="247">
        <f>Liste!C45</f>
        <v>0</v>
      </c>
      <c r="C47" s="552">
        <f>Liste!D45</f>
        <v>0</v>
      </c>
      <c r="D47" s="553"/>
      <c r="E47" s="554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9" t="str">
        <f t="shared" si="0"/>
        <v xml:space="preserve"> </v>
      </c>
      <c r="AA47" s="249" t="str">
        <f t="shared" si="1"/>
        <v xml:space="preserve"> </v>
      </c>
    </row>
    <row r="48" spans="1:27" ht="12" customHeight="1" x14ac:dyDescent="0.2">
      <c r="A48" s="246">
        <v>43</v>
      </c>
      <c r="B48" s="247">
        <f>Liste!C46</f>
        <v>0</v>
      </c>
      <c r="C48" s="552">
        <f>Liste!D46</f>
        <v>0</v>
      </c>
      <c r="D48" s="553"/>
      <c r="E48" s="554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9" t="str">
        <f t="shared" si="0"/>
        <v xml:space="preserve"> </v>
      </c>
      <c r="AA48" s="249" t="str">
        <f t="shared" si="1"/>
        <v xml:space="preserve"> </v>
      </c>
    </row>
    <row r="49" spans="1:27" ht="12" customHeight="1" x14ac:dyDescent="0.2">
      <c r="A49" s="246">
        <v>44</v>
      </c>
      <c r="B49" s="247">
        <f>Liste!C47</f>
        <v>0</v>
      </c>
      <c r="C49" s="552">
        <f>Liste!D47</f>
        <v>0</v>
      </c>
      <c r="D49" s="553"/>
      <c r="E49" s="554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9" t="str">
        <f t="shared" si="0"/>
        <v xml:space="preserve"> </v>
      </c>
      <c r="AA49" s="249" t="str">
        <f t="shared" si="1"/>
        <v xml:space="preserve"> </v>
      </c>
    </row>
    <row r="50" spans="1:27" ht="12" customHeight="1" x14ac:dyDescent="0.2">
      <c r="A50" s="246">
        <v>45</v>
      </c>
      <c r="B50" s="247">
        <f>Liste!C48</f>
        <v>0</v>
      </c>
      <c r="C50" s="552">
        <f>Liste!D48</f>
        <v>0</v>
      </c>
      <c r="D50" s="553"/>
      <c r="E50" s="554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9" t="str">
        <f t="shared" si="0"/>
        <v xml:space="preserve"> </v>
      </c>
      <c r="AA50" s="249" t="str">
        <f t="shared" si="1"/>
        <v xml:space="preserve"> </v>
      </c>
    </row>
    <row r="51" spans="1:27" ht="39.75" customHeight="1" x14ac:dyDescent="0.2">
      <c r="A51" s="555" t="s">
        <v>12</v>
      </c>
      <c r="B51" s="556"/>
      <c r="C51" s="556"/>
      <c r="D51" s="556"/>
      <c r="E51" s="557"/>
      <c r="F51" s="221" t="str">
        <f t="shared" ref="F51:Y51" si="2">F5</f>
        <v>1.SORU</v>
      </c>
      <c r="G51" s="221" t="str">
        <f t="shared" si="2"/>
        <v>2.SORU</v>
      </c>
      <c r="H51" s="221" t="str">
        <f t="shared" si="2"/>
        <v>3.SORU</v>
      </c>
      <c r="I51" s="221" t="str">
        <f t="shared" si="2"/>
        <v>4.SORU</v>
      </c>
      <c r="J51" s="221" t="str">
        <f t="shared" si="2"/>
        <v>5.SORU</v>
      </c>
      <c r="K51" s="221" t="str">
        <f t="shared" si="2"/>
        <v>6.SORU</v>
      </c>
      <c r="L51" s="221" t="str">
        <f t="shared" si="2"/>
        <v>7.SORU</v>
      </c>
      <c r="M51" s="221" t="str">
        <f t="shared" si="2"/>
        <v>8.SORU</v>
      </c>
      <c r="N51" s="221" t="str">
        <f t="shared" si="2"/>
        <v>9.SORU</v>
      </c>
      <c r="O51" s="221" t="str">
        <f t="shared" si="2"/>
        <v>10.SORU</v>
      </c>
      <c r="P51" s="221" t="str">
        <f t="shared" si="2"/>
        <v>11.SORU</v>
      </c>
      <c r="Q51" s="221" t="str">
        <f t="shared" si="2"/>
        <v>12.SORU</v>
      </c>
      <c r="R51" s="221" t="str">
        <f t="shared" si="2"/>
        <v>13.SORU</v>
      </c>
      <c r="S51" s="221" t="str">
        <f t="shared" si="2"/>
        <v>14.SORU</v>
      </c>
      <c r="T51" s="221" t="str">
        <f t="shared" si="2"/>
        <v>15.SORU</v>
      </c>
      <c r="U51" s="221" t="str">
        <f t="shared" si="2"/>
        <v xml:space="preserve"> </v>
      </c>
      <c r="V51" s="221" t="str">
        <f t="shared" si="2"/>
        <v xml:space="preserve"> </v>
      </c>
      <c r="W51" s="221" t="str">
        <f t="shared" si="2"/>
        <v xml:space="preserve"> </v>
      </c>
      <c r="X51" s="221" t="str">
        <f t="shared" si="2"/>
        <v xml:space="preserve"> </v>
      </c>
      <c r="Y51" s="221" t="str">
        <f t="shared" si="2"/>
        <v xml:space="preserve"> </v>
      </c>
      <c r="Z51" s="222"/>
      <c r="AA51" s="222"/>
    </row>
    <row r="52" spans="1:27" ht="27.95" customHeight="1" x14ac:dyDescent="0.2">
      <c r="A52" s="536" t="s">
        <v>17</v>
      </c>
      <c r="B52" s="537"/>
      <c r="C52" s="537"/>
      <c r="D52" s="537"/>
      <c r="E52" s="538"/>
      <c r="F52" s="250">
        <f t="shared" ref="F52:Y52" si="3">IF(COUNTBLANK(F6:F50)=ROWS(F6:F50)," ",SUM(F6:F50))</f>
        <v>108</v>
      </c>
      <c r="G52" s="250">
        <f t="shared" si="3"/>
        <v>113</v>
      </c>
      <c r="H52" s="250">
        <f t="shared" si="3"/>
        <v>118</v>
      </c>
      <c r="I52" s="250">
        <f t="shared" si="3"/>
        <v>122</v>
      </c>
      <c r="J52" s="250">
        <f t="shared" si="3"/>
        <v>112</v>
      </c>
      <c r="K52" s="250">
        <f t="shared" si="3"/>
        <v>120</v>
      </c>
      <c r="L52" s="250">
        <f t="shared" si="3"/>
        <v>100</v>
      </c>
      <c r="M52" s="250">
        <f t="shared" si="3"/>
        <v>92</v>
      </c>
      <c r="N52" s="250">
        <f t="shared" si="3"/>
        <v>117</v>
      </c>
      <c r="O52" s="250">
        <f t="shared" si="3"/>
        <v>120</v>
      </c>
      <c r="P52" s="250" t="str">
        <f t="shared" si="3"/>
        <v xml:space="preserve"> </v>
      </c>
      <c r="Q52" s="250" t="str">
        <f t="shared" si="3"/>
        <v xml:space="preserve"> </v>
      </c>
      <c r="R52" s="250" t="str">
        <f t="shared" si="3"/>
        <v xml:space="preserve"> </v>
      </c>
      <c r="S52" s="250" t="str">
        <f t="shared" si="3"/>
        <v xml:space="preserve"> </v>
      </c>
      <c r="T52" s="250" t="str">
        <f t="shared" si="3"/>
        <v xml:space="preserve"> </v>
      </c>
      <c r="U52" s="250" t="str">
        <f t="shared" si="3"/>
        <v xml:space="preserve"> </v>
      </c>
      <c r="V52" s="250" t="str">
        <f t="shared" si="3"/>
        <v xml:space="preserve"> </v>
      </c>
      <c r="W52" s="250" t="str">
        <f t="shared" si="3"/>
        <v xml:space="preserve"> </v>
      </c>
      <c r="X52" s="250" t="str">
        <f t="shared" si="3"/>
        <v xml:space="preserve"> </v>
      </c>
      <c r="Y52" s="250" t="str">
        <f t="shared" si="3"/>
        <v xml:space="preserve"> </v>
      </c>
      <c r="Z52" s="251"/>
      <c r="AA52" s="223"/>
    </row>
    <row r="53" spans="1:27" ht="27.95" customHeight="1" x14ac:dyDescent="0.2">
      <c r="A53" s="539" t="s">
        <v>30</v>
      </c>
      <c r="B53" s="540"/>
      <c r="C53" s="540"/>
      <c r="D53" s="540"/>
      <c r="E53" s="541"/>
      <c r="F53" s="252">
        <f t="shared" ref="F53:Y53" si="4">IF(COUNTBLANK(F6:F50)=ROWS(F6:F50)," ",AVERAGE(F6:F50))</f>
        <v>6.3529411764705879</v>
      </c>
      <c r="G53" s="252">
        <f t="shared" si="4"/>
        <v>6.6470588235294121</v>
      </c>
      <c r="H53" s="252">
        <f t="shared" si="4"/>
        <v>6.9411764705882355</v>
      </c>
      <c r="I53" s="252">
        <f t="shared" si="4"/>
        <v>7.1764705882352944</v>
      </c>
      <c r="J53" s="252">
        <f t="shared" si="4"/>
        <v>6.5882352941176467</v>
      </c>
      <c r="K53" s="252">
        <f t="shared" si="4"/>
        <v>7.0588235294117645</v>
      </c>
      <c r="L53" s="252">
        <f t="shared" si="4"/>
        <v>5.882352941176471</v>
      </c>
      <c r="M53" s="252">
        <f t="shared" si="4"/>
        <v>5.4117647058823533</v>
      </c>
      <c r="N53" s="252">
        <f t="shared" si="4"/>
        <v>6.882352941176471</v>
      </c>
      <c r="O53" s="252">
        <f t="shared" si="4"/>
        <v>7.0588235294117645</v>
      </c>
      <c r="P53" s="252" t="str">
        <f t="shared" si="4"/>
        <v xml:space="preserve"> </v>
      </c>
      <c r="Q53" s="252" t="str">
        <f t="shared" si="4"/>
        <v xml:space="preserve"> </v>
      </c>
      <c r="R53" s="252" t="str">
        <f t="shared" si="4"/>
        <v xml:space="preserve"> </v>
      </c>
      <c r="S53" s="252" t="str">
        <f t="shared" si="4"/>
        <v xml:space="preserve"> </v>
      </c>
      <c r="T53" s="252" t="str">
        <f t="shared" si="4"/>
        <v xml:space="preserve"> </v>
      </c>
      <c r="U53" s="252" t="str">
        <f t="shared" si="4"/>
        <v xml:space="preserve"> </v>
      </c>
      <c r="V53" s="252" t="str">
        <f t="shared" si="4"/>
        <v xml:space="preserve"> </v>
      </c>
      <c r="W53" s="252" t="str">
        <f t="shared" si="4"/>
        <v xml:space="preserve"> </v>
      </c>
      <c r="X53" s="252" t="str">
        <f t="shared" si="4"/>
        <v xml:space="preserve"> </v>
      </c>
      <c r="Y53" s="252" t="str">
        <f t="shared" si="4"/>
        <v xml:space="preserve"> </v>
      </c>
      <c r="Z53" s="253">
        <f>IF(COUNTIF(Z6:Z50," ")=ROWS(Z6:Z50)," ",AVERAGE(Z6:Z50))</f>
        <v>66</v>
      </c>
      <c r="AA53" s="254"/>
    </row>
    <row r="54" spans="1:27" ht="27.95" customHeight="1" x14ac:dyDescent="0.2">
      <c r="A54" s="539" t="s">
        <v>19</v>
      </c>
      <c r="B54" s="540"/>
      <c r="C54" s="540"/>
      <c r="D54" s="540"/>
      <c r="E54" s="541"/>
      <c r="F54" s="255">
        <f t="shared" ref="F54:Y54" si="5">IF(COUNTBLANK(F6:F50)=ROWS(F6:F50)," ",IF(COUNTIF(F6:F50,F4)=0,"YOK",COUNTIF(F6:F50,F4)))</f>
        <v>8</v>
      </c>
      <c r="G54" s="255">
        <f t="shared" si="5"/>
        <v>8</v>
      </c>
      <c r="H54" s="255">
        <f t="shared" si="5"/>
        <v>8</v>
      </c>
      <c r="I54" s="255">
        <f t="shared" si="5"/>
        <v>7</v>
      </c>
      <c r="J54" s="255">
        <f t="shared" si="5"/>
        <v>4</v>
      </c>
      <c r="K54" s="255">
        <f t="shared" si="5"/>
        <v>4</v>
      </c>
      <c r="L54" s="255">
        <f t="shared" si="5"/>
        <v>4</v>
      </c>
      <c r="M54" s="255">
        <f t="shared" si="5"/>
        <v>4</v>
      </c>
      <c r="N54" s="255">
        <f t="shared" si="5"/>
        <v>2</v>
      </c>
      <c r="O54" s="255">
        <f t="shared" si="5"/>
        <v>4</v>
      </c>
      <c r="P54" s="255" t="str">
        <f t="shared" si="5"/>
        <v xml:space="preserve"> </v>
      </c>
      <c r="Q54" s="255" t="str">
        <f t="shared" si="5"/>
        <v xml:space="preserve"> </v>
      </c>
      <c r="R54" s="255" t="str">
        <f t="shared" si="5"/>
        <v xml:space="preserve"> </v>
      </c>
      <c r="S54" s="255" t="str">
        <f t="shared" si="5"/>
        <v xml:space="preserve"> </v>
      </c>
      <c r="T54" s="255" t="str">
        <f t="shared" si="5"/>
        <v xml:space="preserve"> </v>
      </c>
      <c r="U54" s="255" t="str">
        <f t="shared" si="5"/>
        <v xml:space="preserve"> </v>
      </c>
      <c r="V54" s="255" t="str">
        <f t="shared" si="5"/>
        <v xml:space="preserve"> </v>
      </c>
      <c r="W54" s="255" t="str">
        <f t="shared" si="5"/>
        <v xml:space="preserve"> </v>
      </c>
      <c r="X54" s="255" t="str">
        <f t="shared" si="5"/>
        <v xml:space="preserve"> </v>
      </c>
      <c r="Y54" s="255" t="str">
        <f t="shared" si="5"/>
        <v xml:space="preserve"> </v>
      </c>
      <c r="Z54" s="254"/>
      <c r="AA54" s="256"/>
    </row>
    <row r="55" spans="1:27" ht="36.75" customHeight="1" x14ac:dyDescent="0.2">
      <c r="A55" s="542" t="s">
        <v>21</v>
      </c>
      <c r="B55" s="543"/>
      <c r="C55" s="543"/>
      <c r="D55" s="543"/>
      <c r="E55" s="544"/>
      <c r="F55" s="257">
        <f t="shared" ref="F55:Y55" si="6">IF(COUNTBLANK(F6:F50)=ROWS(F6:F50)," ",IF(F54="YOK",0,100*F54/COUNTA(F6:F50)))</f>
        <v>47.058823529411768</v>
      </c>
      <c r="G55" s="257">
        <f t="shared" si="6"/>
        <v>47.058823529411768</v>
      </c>
      <c r="H55" s="257">
        <f t="shared" si="6"/>
        <v>47.058823529411768</v>
      </c>
      <c r="I55" s="257">
        <f t="shared" si="6"/>
        <v>41.176470588235297</v>
      </c>
      <c r="J55" s="257">
        <f t="shared" si="6"/>
        <v>23.529411764705884</v>
      </c>
      <c r="K55" s="257">
        <f t="shared" si="6"/>
        <v>23.529411764705884</v>
      </c>
      <c r="L55" s="257">
        <f t="shared" si="6"/>
        <v>23.529411764705884</v>
      </c>
      <c r="M55" s="257">
        <f t="shared" si="6"/>
        <v>23.529411764705884</v>
      </c>
      <c r="N55" s="257">
        <f t="shared" si="6"/>
        <v>11.764705882352942</v>
      </c>
      <c r="O55" s="257">
        <f t="shared" si="6"/>
        <v>23.529411764705884</v>
      </c>
      <c r="P55" s="257" t="str">
        <f t="shared" si="6"/>
        <v xml:space="preserve"> </v>
      </c>
      <c r="Q55" s="257" t="str">
        <f t="shared" si="6"/>
        <v xml:space="preserve"> </v>
      </c>
      <c r="R55" s="257" t="str">
        <f t="shared" si="6"/>
        <v xml:space="preserve"> </v>
      </c>
      <c r="S55" s="257" t="str">
        <f t="shared" si="6"/>
        <v xml:space="preserve"> </v>
      </c>
      <c r="T55" s="257" t="str">
        <f t="shared" si="6"/>
        <v xml:space="preserve"> </v>
      </c>
      <c r="U55" s="257" t="str">
        <f t="shared" si="6"/>
        <v xml:space="preserve"> </v>
      </c>
      <c r="V55" s="257" t="str">
        <f t="shared" si="6"/>
        <v xml:space="preserve"> </v>
      </c>
      <c r="W55" s="257" t="str">
        <f t="shared" si="6"/>
        <v xml:space="preserve"> </v>
      </c>
      <c r="X55" s="257" t="str">
        <f t="shared" si="6"/>
        <v xml:space="preserve"> </v>
      </c>
      <c r="Y55" s="257" t="str">
        <f t="shared" si="6"/>
        <v xml:space="preserve"> </v>
      </c>
      <c r="Z55" s="548"/>
      <c r="AA55" s="550"/>
    </row>
    <row r="56" spans="1:27" ht="9.75" customHeight="1" x14ac:dyDescent="0.2">
      <c r="A56" s="545"/>
      <c r="B56" s="546"/>
      <c r="C56" s="546"/>
      <c r="D56" s="546"/>
      <c r="E56" s="547"/>
      <c r="F56" s="258" t="str">
        <f t="shared" ref="F56:Y56" si="7">IF(F55&lt;&gt;" ","%"," ")</f>
        <v>%</v>
      </c>
      <c r="G56" s="258" t="str">
        <f t="shared" si="7"/>
        <v>%</v>
      </c>
      <c r="H56" s="258" t="str">
        <f t="shared" si="7"/>
        <v>%</v>
      </c>
      <c r="I56" s="258" t="str">
        <f t="shared" si="7"/>
        <v>%</v>
      </c>
      <c r="J56" s="258" t="str">
        <f t="shared" si="7"/>
        <v>%</v>
      </c>
      <c r="K56" s="258" t="str">
        <f t="shared" si="7"/>
        <v>%</v>
      </c>
      <c r="L56" s="258" t="str">
        <f t="shared" si="7"/>
        <v>%</v>
      </c>
      <c r="M56" s="258" t="str">
        <f t="shared" si="7"/>
        <v>%</v>
      </c>
      <c r="N56" s="258" t="str">
        <f t="shared" si="7"/>
        <v>%</v>
      </c>
      <c r="O56" s="258" t="str">
        <f t="shared" si="7"/>
        <v>%</v>
      </c>
      <c r="P56" s="258" t="str">
        <f t="shared" si="7"/>
        <v xml:space="preserve"> </v>
      </c>
      <c r="Q56" s="258" t="str">
        <f t="shared" si="7"/>
        <v xml:space="preserve"> </v>
      </c>
      <c r="R56" s="258" t="str">
        <f t="shared" si="7"/>
        <v xml:space="preserve"> </v>
      </c>
      <c r="S56" s="258" t="str">
        <f t="shared" si="7"/>
        <v xml:space="preserve"> </v>
      </c>
      <c r="T56" s="258" t="str">
        <f t="shared" si="7"/>
        <v xml:space="preserve"> </v>
      </c>
      <c r="U56" s="258" t="str">
        <f t="shared" si="7"/>
        <v xml:space="preserve"> </v>
      </c>
      <c r="V56" s="258" t="str">
        <f t="shared" si="7"/>
        <v xml:space="preserve"> </v>
      </c>
      <c r="W56" s="258" t="str">
        <f t="shared" si="7"/>
        <v xml:space="preserve"> </v>
      </c>
      <c r="X56" s="258" t="str">
        <f t="shared" si="7"/>
        <v xml:space="preserve"> </v>
      </c>
      <c r="Y56" s="258" t="str">
        <f t="shared" si="7"/>
        <v xml:space="preserve"> </v>
      </c>
      <c r="Z56" s="549"/>
      <c r="AA56" s="551"/>
    </row>
    <row r="57" spans="1:27" ht="27.95" customHeight="1" x14ac:dyDescent="0.2">
      <c r="A57" s="539" t="s">
        <v>20</v>
      </c>
      <c r="B57" s="540"/>
      <c r="C57" s="540"/>
      <c r="D57" s="540"/>
      <c r="E57" s="541"/>
      <c r="F57" s="255">
        <f t="shared" ref="F57:Y57" si="8">IF(COUNTBLANK(F6:F50)=ROWS(F6:F50)," ",IF(COUNTIF(F6:F50,0)=0,"YOK",COUNTIF(F6:F50,0)))</f>
        <v>1</v>
      </c>
      <c r="G57" s="255">
        <f t="shared" si="8"/>
        <v>1</v>
      </c>
      <c r="H57" s="255">
        <f t="shared" si="8"/>
        <v>1</v>
      </c>
      <c r="I57" s="255">
        <f t="shared" si="8"/>
        <v>1</v>
      </c>
      <c r="J57" s="255">
        <f t="shared" si="8"/>
        <v>1</v>
      </c>
      <c r="K57" s="255">
        <f t="shared" si="8"/>
        <v>1</v>
      </c>
      <c r="L57" s="255">
        <f t="shared" si="8"/>
        <v>1</v>
      </c>
      <c r="M57" s="255">
        <f t="shared" si="8"/>
        <v>5</v>
      </c>
      <c r="N57" s="255">
        <f t="shared" si="8"/>
        <v>1</v>
      </c>
      <c r="O57" s="255">
        <f t="shared" si="8"/>
        <v>1</v>
      </c>
      <c r="P57" s="255" t="str">
        <f t="shared" si="8"/>
        <v xml:space="preserve"> </v>
      </c>
      <c r="Q57" s="255" t="str">
        <f t="shared" si="8"/>
        <v xml:space="preserve"> </v>
      </c>
      <c r="R57" s="255" t="str">
        <f t="shared" si="8"/>
        <v xml:space="preserve"> </v>
      </c>
      <c r="S57" s="255" t="str">
        <f t="shared" si="8"/>
        <v xml:space="preserve"> </v>
      </c>
      <c r="T57" s="255" t="str">
        <f t="shared" si="8"/>
        <v xml:space="preserve"> </v>
      </c>
      <c r="U57" s="255" t="str">
        <f t="shared" si="8"/>
        <v xml:space="preserve"> </v>
      </c>
      <c r="V57" s="255" t="str">
        <f t="shared" si="8"/>
        <v xml:space="preserve"> </v>
      </c>
      <c r="W57" s="255" t="str">
        <f t="shared" si="8"/>
        <v xml:space="preserve"> </v>
      </c>
      <c r="X57" s="255" t="str">
        <f t="shared" si="8"/>
        <v xml:space="preserve"> </v>
      </c>
      <c r="Y57" s="255" t="str">
        <f t="shared" si="8"/>
        <v xml:space="preserve"> </v>
      </c>
      <c r="Z57" s="254"/>
      <c r="AA57" s="256"/>
    </row>
    <row r="58" spans="1:27" ht="27.95" customHeight="1" x14ac:dyDescent="0.2">
      <c r="A58" s="542" t="s">
        <v>22</v>
      </c>
      <c r="B58" s="543"/>
      <c r="C58" s="543"/>
      <c r="D58" s="543"/>
      <c r="E58" s="544"/>
      <c r="F58" s="257">
        <f t="shared" ref="F58:Y58" si="9">IF(COUNTBLANK(F6:F50)=ROWS(F6:F50)," ",IF(F57="YOK",0,100*F57/COUNTA(F6:F50)))</f>
        <v>5.882352941176471</v>
      </c>
      <c r="G58" s="257">
        <f t="shared" si="9"/>
        <v>5.882352941176471</v>
      </c>
      <c r="H58" s="257">
        <f t="shared" si="9"/>
        <v>5.882352941176471</v>
      </c>
      <c r="I58" s="257">
        <f t="shared" si="9"/>
        <v>5.882352941176471</v>
      </c>
      <c r="J58" s="257">
        <f t="shared" si="9"/>
        <v>5.882352941176471</v>
      </c>
      <c r="K58" s="257">
        <f t="shared" si="9"/>
        <v>5.882352941176471</v>
      </c>
      <c r="L58" s="257">
        <f t="shared" si="9"/>
        <v>5.882352941176471</v>
      </c>
      <c r="M58" s="257">
        <f t="shared" si="9"/>
        <v>29.411764705882351</v>
      </c>
      <c r="N58" s="257">
        <f t="shared" si="9"/>
        <v>5.882352941176471</v>
      </c>
      <c r="O58" s="257">
        <f t="shared" si="9"/>
        <v>5.882352941176471</v>
      </c>
      <c r="P58" s="257" t="str">
        <f t="shared" si="9"/>
        <v xml:space="preserve"> </v>
      </c>
      <c r="Q58" s="257" t="str">
        <f t="shared" si="9"/>
        <v xml:space="preserve"> </v>
      </c>
      <c r="R58" s="257" t="str">
        <f t="shared" si="9"/>
        <v xml:space="preserve"> </v>
      </c>
      <c r="S58" s="257" t="str">
        <f t="shared" si="9"/>
        <v xml:space="preserve"> </v>
      </c>
      <c r="T58" s="257" t="str">
        <f t="shared" si="9"/>
        <v xml:space="preserve"> </v>
      </c>
      <c r="U58" s="257" t="str">
        <f t="shared" si="9"/>
        <v xml:space="preserve"> </v>
      </c>
      <c r="V58" s="257" t="str">
        <f t="shared" si="9"/>
        <v xml:space="preserve"> </v>
      </c>
      <c r="W58" s="257" t="str">
        <f t="shared" si="9"/>
        <v xml:space="preserve"> </v>
      </c>
      <c r="X58" s="257" t="str">
        <f t="shared" si="9"/>
        <v xml:space="preserve"> </v>
      </c>
      <c r="Y58" s="257" t="str">
        <f t="shared" si="9"/>
        <v xml:space="preserve"> </v>
      </c>
      <c r="Z58" s="548" t="s">
        <v>124</v>
      </c>
      <c r="AA58" s="550"/>
    </row>
    <row r="59" spans="1:27" ht="8.25" customHeight="1" x14ac:dyDescent="0.2">
      <c r="A59" s="545"/>
      <c r="B59" s="546"/>
      <c r="C59" s="546"/>
      <c r="D59" s="546"/>
      <c r="E59" s="547"/>
      <c r="F59" s="259" t="str">
        <f t="shared" ref="F59:Y59" si="10">IF(F58&lt;&gt;" ","%"," ")</f>
        <v>%</v>
      </c>
      <c r="G59" s="259" t="str">
        <f t="shared" si="10"/>
        <v>%</v>
      </c>
      <c r="H59" s="259" t="str">
        <f t="shared" si="10"/>
        <v>%</v>
      </c>
      <c r="I59" s="259" t="str">
        <f t="shared" si="10"/>
        <v>%</v>
      </c>
      <c r="J59" s="259" t="str">
        <f t="shared" si="10"/>
        <v>%</v>
      </c>
      <c r="K59" s="259" t="str">
        <f t="shared" si="10"/>
        <v>%</v>
      </c>
      <c r="L59" s="259" t="str">
        <f t="shared" si="10"/>
        <v>%</v>
      </c>
      <c r="M59" s="259" t="str">
        <f t="shared" si="10"/>
        <v>%</v>
      </c>
      <c r="N59" s="259" t="str">
        <f t="shared" si="10"/>
        <v>%</v>
      </c>
      <c r="O59" s="259" t="str">
        <f t="shared" si="10"/>
        <v>%</v>
      </c>
      <c r="P59" s="259" t="str">
        <f t="shared" si="10"/>
        <v xml:space="preserve"> </v>
      </c>
      <c r="Q59" s="259" t="str">
        <f t="shared" si="10"/>
        <v xml:space="preserve"> </v>
      </c>
      <c r="R59" s="259" t="str">
        <f t="shared" si="10"/>
        <v xml:space="preserve"> </v>
      </c>
      <c r="S59" s="259" t="str">
        <f t="shared" si="10"/>
        <v xml:space="preserve"> </v>
      </c>
      <c r="T59" s="259" t="str">
        <f t="shared" si="10"/>
        <v xml:space="preserve"> </v>
      </c>
      <c r="U59" s="259" t="str">
        <f t="shared" si="10"/>
        <v xml:space="preserve"> </v>
      </c>
      <c r="V59" s="259" t="str">
        <f t="shared" si="10"/>
        <v xml:space="preserve"> </v>
      </c>
      <c r="W59" s="259" t="str">
        <f t="shared" si="10"/>
        <v xml:space="preserve"> </v>
      </c>
      <c r="X59" s="259" t="str">
        <f t="shared" si="10"/>
        <v xml:space="preserve"> </v>
      </c>
      <c r="Y59" s="259" t="str">
        <f t="shared" si="10"/>
        <v xml:space="preserve"> </v>
      </c>
      <c r="Z59" s="549"/>
      <c r="AA59" s="551"/>
    </row>
    <row r="60" spans="1:27" ht="27.95" customHeight="1" x14ac:dyDescent="0.2">
      <c r="A60" s="528" t="s">
        <v>16</v>
      </c>
      <c r="B60" s="529"/>
      <c r="C60" s="529"/>
      <c r="D60" s="529"/>
      <c r="E60" s="530"/>
      <c r="F60" s="260">
        <f t="shared" ref="F60:Y60" si="11">IF(F4=" "," ",IF(COUNTBLANK(F6:F50)=ROWS(F6:F50)," ",F53*100/F4))</f>
        <v>63.529411764705877</v>
      </c>
      <c r="G60" s="260">
        <f t="shared" si="11"/>
        <v>66.470588235294116</v>
      </c>
      <c r="H60" s="260">
        <f t="shared" si="11"/>
        <v>69.411764705882348</v>
      </c>
      <c r="I60" s="260">
        <f t="shared" si="11"/>
        <v>71.764705882352942</v>
      </c>
      <c r="J60" s="260">
        <f t="shared" si="11"/>
        <v>65.882352941176464</v>
      </c>
      <c r="K60" s="260">
        <f t="shared" si="11"/>
        <v>70.588235294117652</v>
      </c>
      <c r="L60" s="260">
        <f t="shared" si="11"/>
        <v>58.82352941176471</v>
      </c>
      <c r="M60" s="260">
        <f t="shared" si="11"/>
        <v>54.117647058823536</v>
      </c>
      <c r="N60" s="260">
        <f t="shared" si="11"/>
        <v>68.82352941176471</v>
      </c>
      <c r="O60" s="260">
        <f t="shared" si="11"/>
        <v>70.588235294117652</v>
      </c>
      <c r="P60" s="260" t="str">
        <f t="shared" si="11"/>
        <v xml:space="preserve"> </v>
      </c>
      <c r="Q60" s="260" t="str">
        <f t="shared" si="11"/>
        <v xml:space="preserve"> </v>
      </c>
      <c r="R60" s="260" t="str">
        <f t="shared" si="11"/>
        <v xml:space="preserve"> </v>
      </c>
      <c r="S60" s="260" t="str">
        <f t="shared" si="11"/>
        <v xml:space="preserve"> </v>
      </c>
      <c r="T60" s="260" t="str">
        <f t="shared" si="11"/>
        <v xml:space="preserve"> </v>
      </c>
      <c r="U60" s="260" t="str">
        <f t="shared" si="11"/>
        <v xml:space="preserve"> </v>
      </c>
      <c r="V60" s="260" t="str">
        <f t="shared" si="11"/>
        <v xml:space="preserve"> </v>
      </c>
      <c r="W60" s="260" t="str">
        <f t="shared" si="11"/>
        <v xml:space="preserve"> </v>
      </c>
      <c r="X60" s="260" t="str">
        <f t="shared" si="11"/>
        <v xml:space="preserve"> </v>
      </c>
      <c r="Y60" s="260" t="str">
        <f t="shared" si="11"/>
        <v xml:space="preserve"> </v>
      </c>
      <c r="Z60" s="534"/>
      <c r="AA60" s="534"/>
    </row>
    <row r="61" spans="1:27" ht="27.95" customHeight="1" x14ac:dyDescent="0.2">
      <c r="A61" s="531"/>
      <c r="B61" s="532"/>
      <c r="C61" s="532"/>
      <c r="D61" s="532"/>
      <c r="E61" s="533"/>
      <c r="F61" s="261" t="str">
        <f t="shared" ref="F61:Y61" si="12">IF(F60&lt;&gt;" ","%"," ")</f>
        <v>%</v>
      </c>
      <c r="G61" s="261" t="str">
        <f t="shared" si="12"/>
        <v>%</v>
      </c>
      <c r="H61" s="261" t="str">
        <f t="shared" si="12"/>
        <v>%</v>
      </c>
      <c r="I61" s="261" t="str">
        <f t="shared" si="12"/>
        <v>%</v>
      </c>
      <c r="J61" s="261" t="str">
        <f t="shared" si="12"/>
        <v>%</v>
      </c>
      <c r="K61" s="261" t="str">
        <f t="shared" si="12"/>
        <v>%</v>
      </c>
      <c r="L61" s="261" t="str">
        <f t="shared" si="12"/>
        <v>%</v>
      </c>
      <c r="M61" s="261" t="str">
        <f t="shared" si="12"/>
        <v>%</v>
      </c>
      <c r="N61" s="261" t="str">
        <f t="shared" si="12"/>
        <v>%</v>
      </c>
      <c r="O61" s="261" t="str">
        <f t="shared" si="12"/>
        <v>%</v>
      </c>
      <c r="P61" s="261" t="str">
        <f t="shared" si="12"/>
        <v xml:space="preserve"> </v>
      </c>
      <c r="Q61" s="261" t="str">
        <f t="shared" si="12"/>
        <v xml:space="preserve"> </v>
      </c>
      <c r="R61" s="261" t="str">
        <f t="shared" si="12"/>
        <v xml:space="preserve"> </v>
      </c>
      <c r="S61" s="261" t="str">
        <f t="shared" si="12"/>
        <v xml:space="preserve"> </v>
      </c>
      <c r="T61" s="261" t="str">
        <f t="shared" si="12"/>
        <v xml:space="preserve"> </v>
      </c>
      <c r="U61" s="261" t="str">
        <f t="shared" si="12"/>
        <v xml:space="preserve"> </v>
      </c>
      <c r="V61" s="261" t="str">
        <f t="shared" si="12"/>
        <v xml:space="preserve"> </v>
      </c>
      <c r="W61" s="261" t="str">
        <f t="shared" si="12"/>
        <v xml:space="preserve"> </v>
      </c>
      <c r="X61" s="261" t="str">
        <f t="shared" si="12"/>
        <v xml:space="preserve"> </v>
      </c>
      <c r="Y61" s="261" t="str">
        <f t="shared" si="12"/>
        <v xml:space="preserve"> </v>
      </c>
      <c r="Z61" s="535"/>
      <c r="AA61" s="535"/>
    </row>
    <row r="62" spans="1:27" ht="9.75" customHeight="1" x14ac:dyDescent="0.2">
      <c r="A62" s="224"/>
      <c r="B62" s="224"/>
      <c r="C62" s="224"/>
      <c r="D62" s="224"/>
      <c r="E62" s="224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62"/>
      <c r="AA62" s="262"/>
    </row>
    <row r="63" spans="1:27" ht="9.75" customHeight="1" x14ac:dyDescent="0.2">
      <c r="A63" s="224"/>
      <c r="B63" s="224"/>
      <c r="C63" s="224"/>
      <c r="D63" s="224"/>
      <c r="E63" s="224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  <c r="AA63" s="225"/>
    </row>
    <row r="64" spans="1:27" ht="9.75" customHeight="1" x14ac:dyDescent="0.2">
      <c r="A64" s="224"/>
      <c r="B64" s="224"/>
      <c r="C64" s="224"/>
      <c r="D64" s="224"/>
      <c r="E64" s="224"/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5"/>
      <c r="AA64" s="225"/>
    </row>
    <row r="65" spans="1:27" ht="9.75" customHeight="1" x14ac:dyDescent="0.2">
      <c r="A65" s="224"/>
      <c r="B65" s="224"/>
      <c r="C65" s="224"/>
      <c r="D65" s="224"/>
      <c r="E65" s="224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5"/>
      <c r="AA65" s="225"/>
    </row>
    <row r="66" spans="1:27" ht="9.75" customHeight="1" x14ac:dyDescent="0.2">
      <c r="A66" s="224"/>
      <c r="B66" s="224"/>
      <c r="C66" s="224"/>
      <c r="D66" s="224"/>
      <c r="E66" s="224"/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5"/>
      <c r="AA66" s="225"/>
    </row>
    <row r="67" spans="1:27" ht="9.75" customHeight="1" x14ac:dyDescent="0.2">
      <c r="A67" s="224"/>
      <c r="B67" s="224"/>
      <c r="C67" s="224"/>
      <c r="D67" s="224"/>
      <c r="E67" s="224"/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5"/>
      <c r="AA67" s="225"/>
    </row>
    <row r="68" spans="1:27" ht="9.75" customHeight="1" x14ac:dyDescent="0.2">
      <c r="A68" s="224"/>
      <c r="B68" s="224"/>
      <c r="C68" s="224"/>
      <c r="D68" s="224"/>
      <c r="E68" s="224"/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25"/>
      <c r="Y68" s="225"/>
      <c r="Z68" s="225"/>
      <c r="AA68" s="225"/>
    </row>
    <row r="69" spans="1:27" ht="9.75" customHeight="1" x14ac:dyDescent="0.2">
      <c r="A69" s="224"/>
      <c r="B69" s="224"/>
      <c r="C69" s="224"/>
      <c r="D69" s="224"/>
      <c r="E69" s="224"/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25"/>
      <c r="Y69" s="225"/>
      <c r="Z69" s="225"/>
      <c r="AA69" s="225"/>
    </row>
    <row r="70" spans="1:27" ht="9.75" customHeight="1" x14ac:dyDescent="0.2">
      <c r="A70" s="224"/>
      <c r="B70" s="224"/>
      <c r="C70" s="224"/>
      <c r="D70" s="224"/>
      <c r="E70" s="224"/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25"/>
      <c r="Y70" s="225"/>
      <c r="Z70" s="225"/>
      <c r="AA70" s="225"/>
    </row>
    <row r="71" spans="1:27" ht="9.75" customHeight="1" x14ac:dyDescent="0.2">
      <c r="A71" s="224"/>
      <c r="B71" s="224"/>
      <c r="C71" s="224"/>
      <c r="D71" s="224"/>
      <c r="E71" s="224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25"/>
      <c r="Y71" s="225"/>
      <c r="Z71" s="225"/>
      <c r="AA71" s="225"/>
    </row>
    <row r="72" spans="1:27" ht="9.75" customHeight="1" x14ac:dyDescent="0.2">
      <c r="A72" s="224"/>
      <c r="B72" s="224"/>
      <c r="C72" s="224"/>
      <c r="D72" s="224"/>
      <c r="E72" s="224"/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25"/>
      <c r="Y72" s="225"/>
      <c r="Z72" s="225"/>
      <c r="AA72" s="225"/>
    </row>
    <row r="73" spans="1:27" ht="9.75" customHeight="1" x14ac:dyDescent="0.2">
      <c r="A73" s="224"/>
      <c r="B73" s="224"/>
      <c r="C73" s="224"/>
      <c r="D73" s="224"/>
      <c r="E73" s="224"/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25"/>
      <c r="Y73" s="225"/>
      <c r="Z73" s="225"/>
      <c r="AA73" s="225"/>
    </row>
    <row r="74" spans="1:27" ht="9.75" customHeight="1" x14ac:dyDescent="0.2">
      <c r="A74" s="224"/>
      <c r="B74" s="224"/>
      <c r="C74" s="224"/>
      <c r="D74" s="224"/>
      <c r="E74" s="224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</row>
    <row r="75" spans="1:27" ht="9.75" customHeight="1" x14ac:dyDescent="0.2">
      <c r="A75" s="224"/>
      <c r="B75" s="224"/>
      <c r="C75" s="224"/>
      <c r="D75" s="224"/>
      <c r="E75" s="224"/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25"/>
      <c r="Y75" s="225"/>
      <c r="Z75" s="225"/>
      <c r="AA75" s="225"/>
    </row>
    <row r="76" spans="1:27" ht="9.75" customHeight="1" x14ac:dyDescent="0.2">
      <c r="A76" s="224"/>
      <c r="B76" s="224"/>
      <c r="C76" s="224"/>
      <c r="D76" s="224"/>
      <c r="E76" s="224"/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25"/>
      <c r="Y76" s="225"/>
      <c r="Z76" s="225"/>
      <c r="AA76" s="225"/>
    </row>
    <row r="77" spans="1:27" ht="9.75" customHeight="1" x14ac:dyDescent="0.2">
      <c r="A77" s="224"/>
      <c r="B77" s="224"/>
      <c r="C77" s="224"/>
      <c r="D77" s="224"/>
      <c r="E77" s="224"/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25"/>
      <c r="Y77" s="225"/>
      <c r="Z77" s="225"/>
      <c r="AA77" s="225"/>
    </row>
    <row r="78" spans="1:27" ht="9.75" customHeight="1" x14ac:dyDescent="0.2">
      <c r="A78" s="224"/>
      <c r="B78" s="224"/>
      <c r="C78" s="224"/>
      <c r="D78" s="224"/>
      <c r="E78" s="224"/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  <c r="Z78" s="225"/>
      <c r="AA78" s="225"/>
    </row>
    <row r="79" spans="1:27" ht="9.75" customHeight="1" x14ac:dyDescent="0.2">
      <c r="A79" s="226"/>
      <c r="B79" s="226"/>
      <c r="C79" s="226"/>
      <c r="D79" s="226"/>
      <c r="E79" s="226"/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</row>
    <row r="80" spans="1:27" ht="6.75" customHeight="1" x14ac:dyDescent="0.2">
      <c r="A80" s="226"/>
      <c r="B80" s="226"/>
      <c r="C80" s="226"/>
      <c r="D80" s="226"/>
      <c r="E80" s="226"/>
      <c r="F80" s="227"/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</row>
    <row r="81" spans="1:27" ht="12.75" customHeight="1" x14ac:dyDescent="0.2">
      <c r="A81" s="226"/>
      <c r="B81" s="226"/>
      <c r="C81" s="226"/>
      <c r="D81" s="226"/>
      <c r="E81" s="226"/>
      <c r="F81" s="227"/>
      <c r="G81" s="227"/>
      <c r="H81" s="227"/>
      <c r="I81" s="227"/>
      <c r="J81" s="227"/>
      <c r="K81" s="227"/>
      <c r="L81" s="527" t="s">
        <v>176</v>
      </c>
      <c r="M81" s="527"/>
      <c r="N81" s="527"/>
      <c r="O81" s="527"/>
      <c r="P81" s="527"/>
      <c r="Q81" s="527"/>
      <c r="R81" s="527"/>
      <c r="S81" s="527"/>
      <c r="T81" s="527"/>
      <c r="U81" s="527"/>
      <c r="V81" s="527"/>
      <c r="W81" s="527"/>
      <c r="X81" s="527"/>
      <c r="Y81" s="527"/>
      <c r="Z81" s="527"/>
      <c r="AA81" s="527"/>
    </row>
    <row r="82" spans="1:27" ht="12" customHeight="1" x14ac:dyDescent="0.2">
      <c r="A82" s="520" t="s">
        <v>175</v>
      </c>
      <c r="B82" s="521"/>
      <c r="C82" s="521"/>
      <c r="D82" s="521"/>
      <c r="E82" s="521"/>
      <c r="F82" s="521"/>
      <c r="G82" s="521"/>
      <c r="H82" s="521"/>
      <c r="I82" s="521"/>
      <c r="J82" s="521"/>
      <c r="K82" s="522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</row>
    <row r="83" spans="1:27" ht="14.1" customHeight="1" x14ac:dyDescent="0.2">
      <c r="A83" s="399" t="s">
        <v>184</v>
      </c>
      <c r="B83" s="399"/>
      <c r="C83" s="399"/>
      <c r="D83" s="263" t="s">
        <v>52</v>
      </c>
      <c r="E83" s="264">
        <f>IF(COUNTIF(AA6:AA50," ")=ROWS(AA6:AA50)," ",COUNTIF(AA6:AA50,"Pekiyi"))</f>
        <v>4</v>
      </c>
      <c r="F83" s="516" t="str">
        <f t="shared" ref="F83:F88" si="13">IF(E83&lt;&gt;" ","KİŞİ"," ")</f>
        <v>KİŞİ</v>
      </c>
      <c r="G83" s="517"/>
      <c r="H83" s="265" t="str">
        <f>IF(E83=" "," ","%")</f>
        <v>%</v>
      </c>
      <c r="I83" s="518">
        <f>IF(E83=" "," ",100*E83/E88)</f>
        <v>23.529411764705884</v>
      </c>
      <c r="J83" s="518"/>
      <c r="K83" s="519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</row>
    <row r="84" spans="1:27" ht="14.1" customHeight="1" x14ac:dyDescent="0.2">
      <c r="A84" s="399" t="s">
        <v>185</v>
      </c>
      <c r="B84" s="399"/>
      <c r="C84" s="399"/>
      <c r="D84" s="263" t="s">
        <v>53</v>
      </c>
      <c r="E84" s="264">
        <f>IF(COUNTIF(AA6:AA50," ")=ROWS(AA6:AA50)," ",COUNTIF(AA6:AA50,"İyi"))</f>
        <v>1</v>
      </c>
      <c r="F84" s="516" t="str">
        <f t="shared" si="13"/>
        <v>KİŞİ</v>
      </c>
      <c r="G84" s="517"/>
      <c r="H84" s="265" t="str">
        <f>IF(E83=" "," ","%")</f>
        <v>%</v>
      </c>
      <c r="I84" s="518">
        <f>IF(E84=" "," ",100*E84/E88)</f>
        <v>5.882352941176471</v>
      </c>
      <c r="J84" s="518"/>
      <c r="K84" s="519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</row>
    <row r="85" spans="1:27" ht="14.1" customHeight="1" x14ac:dyDescent="0.2">
      <c r="A85" s="399" t="s">
        <v>186</v>
      </c>
      <c r="B85" s="399"/>
      <c r="C85" s="399"/>
      <c r="D85" s="263" t="s">
        <v>54</v>
      </c>
      <c r="E85" s="264">
        <f>IF(COUNTIF(AA6:AA50," ")=ROWS(AA6:AA50)," ",COUNTIF(AA6:AA50,"Orta"))</f>
        <v>2</v>
      </c>
      <c r="F85" s="516" t="str">
        <f t="shared" si="13"/>
        <v>KİŞİ</v>
      </c>
      <c r="G85" s="517"/>
      <c r="H85" s="265" t="str">
        <f>IF(E83=" "," ","%")</f>
        <v>%</v>
      </c>
      <c r="I85" s="518">
        <f>IF(E85=" "," ",100*E85/E88)</f>
        <v>11.764705882352942</v>
      </c>
      <c r="J85" s="518"/>
      <c r="K85" s="519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</row>
    <row r="86" spans="1:27" ht="14.1" customHeight="1" x14ac:dyDescent="0.2">
      <c r="A86" s="399" t="s">
        <v>187</v>
      </c>
      <c r="B86" s="399"/>
      <c r="C86" s="399"/>
      <c r="D86" s="263" t="s">
        <v>55</v>
      </c>
      <c r="E86" s="264">
        <f>IF(COUNTIF(AA6:AA50," ")=ROWS(AA6:AA50)," ",COUNTIF(AA6:AA50,"Geçer"))</f>
        <v>1</v>
      </c>
      <c r="F86" s="516" t="str">
        <f t="shared" si="13"/>
        <v>KİŞİ</v>
      </c>
      <c r="G86" s="517"/>
      <c r="H86" s="265" t="str">
        <f>IF(E83=" "," ","%")</f>
        <v>%</v>
      </c>
      <c r="I86" s="518">
        <f>IF(E86=" "," ",100*E86/E88)</f>
        <v>5.882352941176471</v>
      </c>
      <c r="J86" s="518"/>
      <c r="K86" s="519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</row>
    <row r="87" spans="1:27" ht="14.1" customHeight="1" x14ac:dyDescent="0.2">
      <c r="A87" s="399" t="s">
        <v>188</v>
      </c>
      <c r="B87" s="399"/>
      <c r="C87" s="399"/>
      <c r="D87" s="266" t="s">
        <v>56</v>
      </c>
      <c r="E87" s="264">
        <f>IF(COUNTIF(AA6:AA50," ")=ROWS(AA6:AA50)," ",COUNTIF(AA6:AA50,"Geçmez"))</f>
        <v>9</v>
      </c>
      <c r="F87" s="516" t="str">
        <f t="shared" si="13"/>
        <v>KİŞİ</v>
      </c>
      <c r="G87" s="517"/>
      <c r="H87" s="265" t="str">
        <f>IF(E83=" "," ","%")</f>
        <v>%</v>
      </c>
      <c r="I87" s="518">
        <f>IF(E87=" "," ",100*E87/E88)</f>
        <v>52.941176470588232</v>
      </c>
      <c r="J87" s="518"/>
      <c r="K87" s="519"/>
      <c r="L87" s="228"/>
      <c r="M87" s="228"/>
      <c r="N87" s="228"/>
      <c r="O87" s="228"/>
      <c r="P87" s="228"/>
      <c r="Q87" s="228"/>
      <c r="R87" s="228"/>
      <c r="S87" s="228"/>
      <c r="T87" s="228"/>
      <c r="U87" s="228"/>
      <c r="V87" s="228"/>
      <c r="W87" s="228"/>
      <c r="X87" s="228"/>
      <c r="Y87" s="228"/>
      <c r="Z87" s="228"/>
      <c r="AA87" s="228"/>
    </row>
    <row r="88" spans="1:27" ht="14.1" customHeight="1" x14ac:dyDescent="0.2">
      <c r="A88" s="520" t="s">
        <v>24</v>
      </c>
      <c r="B88" s="521"/>
      <c r="C88" s="521"/>
      <c r="D88" s="522"/>
      <c r="E88" s="267">
        <f>IF(SUM(E83:E87)=0," ",SUM(E83:E87))</f>
        <v>17</v>
      </c>
      <c r="F88" s="523" t="str">
        <f t="shared" si="13"/>
        <v>KİŞİ</v>
      </c>
      <c r="G88" s="524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</row>
    <row r="89" spans="1:27" ht="12" customHeight="1" x14ac:dyDescent="0.2">
      <c r="A89" s="226"/>
      <c r="B89" s="226"/>
      <c r="C89" s="226"/>
      <c r="D89" s="226"/>
      <c r="E89" s="226"/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</row>
    <row r="90" spans="1:27" ht="14.25" customHeight="1" x14ac:dyDescent="0.2">
      <c r="A90" s="226"/>
      <c r="B90" s="226"/>
      <c r="C90" s="226"/>
      <c r="D90" s="226"/>
      <c r="E90" s="226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</row>
    <row r="91" spans="1:27" ht="12.75" customHeight="1" x14ac:dyDescent="0.2">
      <c r="A91" s="493" t="s">
        <v>25</v>
      </c>
      <c r="B91" s="494"/>
      <c r="C91" s="495"/>
      <c r="D91" s="268">
        <f>IF(COUNTIF(Z6:Z50," ")=ROWS(Z6:Z50)," ",LARGE(Z6:Z50,1))</f>
        <v>100</v>
      </c>
      <c r="E91" s="525"/>
      <c r="F91" s="526"/>
      <c r="G91" s="526"/>
      <c r="H91" s="526"/>
      <c r="I91" s="526"/>
      <c r="J91" s="526"/>
      <c r="K91" s="526"/>
      <c r="L91" s="229"/>
      <c r="M91" s="527" t="s">
        <v>177</v>
      </c>
      <c r="N91" s="527"/>
      <c r="O91" s="527"/>
      <c r="P91" s="527"/>
      <c r="Q91" s="527"/>
      <c r="R91" s="527"/>
      <c r="S91" s="527"/>
      <c r="T91" s="527"/>
      <c r="U91" s="527"/>
      <c r="V91" s="527"/>
      <c r="W91" s="527"/>
      <c r="X91" s="527"/>
      <c r="Y91" s="527"/>
    </row>
    <row r="92" spans="1:27" ht="12" customHeight="1" x14ac:dyDescent="0.2">
      <c r="A92" s="493" t="s">
        <v>26</v>
      </c>
      <c r="B92" s="494"/>
      <c r="C92" s="495"/>
      <c r="D92" s="268">
        <f>IF(COUNTIF(Z6:Z27," ")=ROWS(Z6:Z27)," ",SMALL(Z6:Z27,1))</f>
        <v>0</v>
      </c>
      <c r="E92" s="525"/>
      <c r="F92" s="526"/>
      <c r="G92" s="526"/>
      <c r="H92" s="526"/>
      <c r="I92" s="526"/>
      <c r="J92" s="526"/>
      <c r="K92" s="526"/>
      <c r="L92" s="229"/>
      <c r="M92" s="229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</row>
    <row r="93" spans="1:27" ht="15" customHeight="1" x14ac:dyDescent="0.2">
      <c r="A93" s="493" t="s">
        <v>27</v>
      </c>
      <c r="B93" s="494"/>
      <c r="C93" s="495"/>
      <c r="D93" s="269">
        <f>Z53</f>
        <v>66</v>
      </c>
      <c r="E93" s="496"/>
      <c r="F93" s="497"/>
      <c r="G93" s="497"/>
      <c r="H93" s="497"/>
      <c r="I93" s="497"/>
      <c r="J93" s="497"/>
      <c r="K93" s="497"/>
      <c r="L93" s="231"/>
      <c r="M93" s="231"/>
      <c r="N93" s="232"/>
      <c r="O93" s="232"/>
      <c r="P93" s="232"/>
      <c r="Q93" s="232"/>
      <c r="R93" s="232"/>
      <c r="S93" s="232"/>
      <c r="T93" s="232"/>
      <c r="U93" s="233"/>
      <c r="V93" s="233"/>
      <c r="W93" s="233"/>
      <c r="X93" s="233"/>
      <c r="Y93" s="233"/>
    </row>
    <row r="94" spans="1:27" ht="15" customHeight="1" x14ac:dyDescent="0.2">
      <c r="A94" s="235"/>
      <c r="B94" s="235"/>
      <c r="C94" s="235"/>
      <c r="D94" s="236"/>
      <c r="E94" s="231"/>
      <c r="F94" s="236"/>
      <c r="G94" s="236"/>
      <c r="H94" s="236"/>
      <c r="I94" s="236"/>
      <c r="J94" s="236"/>
      <c r="K94" s="236"/>
      <c r="L94" s="236"/>
      <c r="M94" s="236"/>
      <c r="N94" s="232"/>
      <c r="O94" s="232"/>
      <c r="P94" s="232"/>
      <c r="Q94" s="232"/>
      <c r="R94" s="232"/>
      <c r="S94" s="232"/>
      <c r="T94" s="232"/>
      <c r="U94" s="233"/>
      <c r="V94" s="233"/>
      <c r="W94" s="233"/>
      <c r="X94" s="233"/>
      <c r="Y94" s="233"/>
    </row>
    <row r="95" spans="1:27" ht="12" customHeight="1" x14ac:dyDescent="0.2">
      <c r="A95" s="498" t="s">
        <v>28</v>
      </c>
      <c r="B95" s="499"/>
      <c r="C95" s="499"/>
      <c r="D95" s="500"/>
      <c r="E95" s="270">
        <f>IF(COUNTIF(Z6:Z50," ")=ROWS(Z6:Z50)," ",SUM(E83:E86))</f>
        <v>8</v>
      </c>
      <c r="F95" s="501" t="str">
        <f>IF(E95&lt;&gt;" ","KİŞİ"," ")</f>
        <v>KİŞİ</v>
      </c>
      <c r="G95" s="502"/>
      <c r="H95" s="270" t="str">
        <f>IF(I95=" "," ","%")</f>
        <v>%</v>
      </c>
      <c r="I95" s="503">
        <f>IF(E95=" "," ",100*E95/E88)</f>
        <v>47.058823529411768</v>
      </c>
      <c r="J95" s="503"/>
      <c r="K95" s="504"/>
      <c r="L95" s="237"/>
      <c r="M95" s="237"/>
      <c r="N95" s="238"/>
      <c r="O95" s="238"/>
      <c r="P95" s="238"/>
      <c r="Q95" s="238"/>
      <c r="R95" s="238"/>
      <c r="S95" s="238"/>
      <c r="T95" s="238"/>
      <c r="U95" s="238"/>
      <c r="V95" s="239"/>
      <c r="W95" s="239"/>
      <c r="X95" s="239"/>
      <c r="Y95" s="239"/>
    </row>
    <row r="96" spans="1:27" ht="12" customHeight="1" x14ac:dyDescent="0.2">
      <c r="A96" s="498" t="s">
        <v>29</v>
      </c>
      <c r="B96" s="499"/>
      <c r="C96" s="499"/>
      <c r="D96" s="500"/>
      <c r="E96" s="270">
        <f>IF(COUNTIF(Z6:Z50," ")=ROWS(Z6:Z50)," ",SUM(E87:E87))</f>
        <v>9</v>
      </c>
      <c r="F96" s="501" t="str">
        <f>IF(E96&lt;&gt;" ","KİŞİ"," ")</f>
        <v>KİŞİ</v>
      </c>
      <c r="G96" s="502"/>
      <c r="H96" s="270" t="str">
        <f>IF(I96=" "," ","%")</f>
        <v>%</v>
      </c>
      <c r="I96" s="503">
        <f>IF(E96=" "," ",100*E96/E88)</f>
        <v>52.941176470588232</v>
      </c>
      <c r="J96" s="503"/>
      <c r="K96" s="504"/>
      <c r="L96" s="237"/>
      <c r="M96" s="237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</row>
    <row r="97" spans="1:56" ht="13.5" thickBot="1" x14ac:dyDescent="0.25"/>
    <row r="98" spans="1:56" ht="12.75" customHeight="1" x14ac:dyDescent="0.2">
      <c r="A98" s="505" t="s">
        <v>58</v>
      </c>
      <c r="B98" s="508" t="s">
        <v>59</v>
      </c>
      <c r="C98" s="509"/>
      <c r="D98" s="27">
        <f>COUNTIF(Z6:Z50,"&lt;10")</f>
        <v>1</v>
      </c>
    </row>
    <row r="99" spans="1:56" x14ac:dyDescent="0.2">
      <c r="A99" s="506"/>
      <c r="B99" s="510" t="s">
        <v>61</v>
      </c>
      <c r="C99" s="511"/>
      <c r="D99" s="34">
        <f>COUNTIF(Z6:Z50,"11")+COUNTIF(Z6:Z50,"12")+COUNTIF(Z6:Z50,"13")+COUNTIF(Z6:Z50,"14")+COUNTIF(Z6:Z50,"15")+COUNTIF(Z6:Z50,"16")+COUNTIF(Z6:Z50,"17")+COUNTIF(Z6:Z50,"18")+COUNTIF(Z6:Z50,"19")+COUNTIF(Z6:Z50,"20")</f>
        <v>0</v>
      </c>
    </row>
    <row r="100" spans="1:56" x14ac:dyDescent="0.2">
      <c r="A100" s="506"/>
      <c r="B100" s="512" t="s">
        <v>62</v>
      </c>
      <c r="C100" s="513"/>
      <c r="D100" s="34">
        <f>COUNTIF(Z6:Z50,"21")+COUNTIF(Z6:Z50,"22")+COUNTIF(Z6:Z50,"23")+COUNTIF(Z6:Z50,"24")+COUNTIF(Z6:Z50,"25")+COUNTIF(Z6:Z50,"26")+COUNTIF(Z6:Z50,"27")+COUNTIF(Z6:Z50,"28")+COUNTIF(Z6:Z50,"29")+COUNTIF(Z6:Z50,"30")</f>
        <v>0</v>
      </c>
    </row>
    <row r="101" spans="1:56" x14ac:dyDescent="0.2">
      <c r="A101" s="506"/>
      <c r="B101" s="512" t="s">
        <v>63</v>
      </c>
      <c r="C101" s="513"/>
      <c r="D101" s="34">
        <f>COUNTIF(Z6:Z50,"31")+COUNTIF(Z6:Z50,"32")+COUNTIF(Z6:Z50,"33")+COUNTIF(Z6:Z50,"34")+COUNTIF(Z6:Z50,"35")+COUNTIF(Z6:Z50,"36")+COUNTIF(Z6:Z50,"37")+COUNTIF(Z6:Z50,"38")+COUNTIF(Z6:Z50,"39")+COUNTIF(Z6:Z50,"40")</f>
        <v>3</v>
      </c>
    </row>
    <row r="102" spans="1:56" x14ac:dyDescent="0.2">
      <c r="A102" s="506"/>
      <c r="B102" s="512" t="s">
        <v>68</v>
      </c>
      <c r="C102" s="513"/>
      <c r="D102" s="34">
        <f>COUNTIF(Z6:Z50,"41")+COUNTIF(Z6:Z50,"42")+COUNTIF(Z6:Z50,"43")+COUNTIF(Z6:Z50,"44")+COUNTIF(Z6:Z50,"45")+COUNTIF(Z6:Z50,"46")+COUNTIF(Z6:Z50,"47")+COUNTIF(Z6:Z50,"48")+COUNTIF(Z6:Z50,"49")+COUNTIF(Z6:Z50,"50")</f>
        <v>0</v>
      </c>
    </row>
    <row r="103" spans="1:56" x14ac:dyDescent="0.2">
      <c r="A103" s="506"/>
      <c r="B103" s="512" t="s">
        <v>64</v>
      </c>
      <c r="C103" s="513"/>
      <c r="D103" s="34">
        <f>COUNTIF(Z6:Z50,"51")+COUNTIF(Z6:Z50,"52")+COUNTIF(Z6:Z50,"53")+COUNTIF(Z6:Z50,"54")+COUNTIF(Z6:Z50,"55")+COUNTIF(Z6:Z50,"56")+COUNTIF(Z6:Z50,"57")+COUNTIF(Z6:Z50,"58")+COUNTIF(Z6:Z50,"59")+COUNTIF(Z6:Z50,"60")</f>
        <v>3</v>
      </c>
    </row>
    <row r="104" spans="1:56" x14ac:dyDescent="0.2">
      <c r="A104" s="506"/>
      <c r="B104" s="512" t="s">
        <v>65</v>
      </c>
      <c r="C104" s="513"/>
      <c r="D104" s="34">
        <f>COUNTIF(Z6:Z50,"61")+COUNTIF(Z6:Z50,"62")+COUNTIF(Z6:Z50,"63")+COUNTIF(Z6:Z50,"64")+COUNTIF(Z6:Z50,"65")+COUNTIF(Z6:Z50,"66")+COUNTIF(Z6:Z50,"67")+COUNTIF(Z6:Z50,"68")+COUNTIF(Z6:Z50,"69")+COUNTIF(Z6:Z50,"70")</f>
        <v>3</v>
      </c>
    </row>
    <row r="105" spans="1:56" x14ac:dyDescent="0.2">
      <c r="A105" s="506"/>
      <c r="B105" s="512" t="s">
        <v>66</v>
      </c>
      <c r="C105" s="513"/>
      <c r="D105" s="34">
        <f>COUNTIF(Z6:Z50,"71")+COUNTIF(Z6:Z50,"72")+COUNTIF(Z6:Z50,"73")+COUNTIF(Z6:Z50,"74")+COUNTIF(Z6:Z50,"75")+COUNTIF(Z6:Z50,"76")+COUNTIF(Z6:Z50,"77")+COUNTIF(Z6:Z50,"78")+COUNTIF(Z6:Z50,"79")+COUNTIF(Z6:Z50,"80")</f>
        <v>2</v>
      </c>
    </row>
    <row r="106" spans="1:56" x14ac:dyDescent="0.2">
      <c r="A106" s="506"/>
      <c r="B106" s="512" t="s">
        <v>69</v>
      </c>
      <c r="C106" s="513"/>
      <c r="D106" s="35">
        <f>COUNTIF(Z6:Z50,"81")+COUNTIF(Z6:Z50,"82")+COUNTIF(Z6:Z50,"83")+COUNTIF(Z6:Z50,"84")+COUNTIF(Z6:Z50,"85")+COUNTIF(Z6:Z50,"86")+COUNTIF(Z6:Z50,"87")+COUNTIF(Z6:Z50,"88")+COUNTIF(Z6:Z50,"89")+COUNTIF(Z6:Z50,"90")</f>
        <v>1</v>
      </c>
    </row>
    <row r="107" spans="1:56" ht="13.5" thickBot="1" x14ac:dyDescent="0.25">
      <c r="A107" s="507"/>
      <c r="B107" s="514" t="s">
        <v>60</v>
      </c>
      <c r="C107" s="515"/>
      <c r="D107" s="27">
        <f>COUNTIF(Z6:Z50,"&gt;90")</f>
        <v>4</v>
      </c>
    </row>
    <row r="108" spans="1:56" x14ac:dyDescent="0.2">
      <c r="A108" s="463" t="s">
        <v>70</v>
      </c>
      <c r="B108" s="464"/>
      <c r="C108" s="464"/>
      <c r="D108" s="465"/>
    </row>
    <row r="109" spans="1:56" x14ac:dyDescent="0.2">
      <c r="A109" s="466">
        <f>IF(ISERROR(_xlfn.STDEV.P(Z6:Z50)),0,(_xlfn.STDEV.P(Z6:Z50)))</f>
        <v>25.621681994656285</v>
      </c>
      <c r="B109" s="467"/>
      <c r="C109" s="467"/>
      <c r="D109" s="468"/>
    </row>
    <row r="110" spans="1:56" ht="18" x14ac:dyDescent="0.25">
      <c r="L110" s="481" t="s">
        <v>31</v>
      </c>
      <c r="M110" s="482"/>
      <c r="N110" s="482"/>
      <c r="O110" s="482"/>
      <c r="P110" s="482"/>
      <c r="Q110" s="482"/>
      <c r="R110" s="482"/>
      <c r="S110" s="482"/>
      <c r="T110" s="483"/>
      <c r="U110" s="234"/>
      <c r="V110" s="481" t="s">
        <v>33</v>
      </c>
      <c r="W110" s="482"/>
      <c r="X110" s="482"/>
      <c r="Y110" s="482"/>
      <c r="Z110" s="483"/>
      <c r="AQ110" s="171"/>
      <c r="AR110" s="171"/>
      <c r="AS110" s="171"/>
      <c r="AT110" s="171"/>
      <c r="AU110" s="171"/>
      <c r="AV110" s="171"/>
      <c r="AW110" s="171"/>
      <c r="AX110" s="171"/>
      <c r="AY110" s="171"/>
      <c r="AZ110" s="40"/>
      <c r="BA110" s="40"/>
      <c r="BB110" s="40"/>
      <c r="BC110" s="40"/>
      <c r="BD110" s="40"/>
    </row>
    <row r="111" spans="1:56" ht="18" x14ac:dyDescent="0.2">
      <c r="L111" s="484">
        <f ca="1">TODAY()</f>
        <v>45254</v>
      </c>
      <c r="M111" s="485"/>
      <c r="N111" s="485"/>
      <c r="O111" s="485"/>
      <c r="P111" s="485"/>
      <c r="Q111" s="485"/>
      <c r="R111" s="485"/>
      <c r="S111" s="485"/>
      <c r="T111" s="486"/>
      <c r="U111" s="233"/>
      <c r="V111" s="487" t="str">
        <f ca="1">CONCATENATE("…. / …. /",YEAR(TODAY()))</f>
        <v>…. / …. /2023</v>
      </c>
      <c r="W111" s="488"/>
      <c r="X111" s="488"/>
      <c r="Y111" s="488"/>
      <c r="Z111" s="489"/>
      <c r="AQ111" s="171"/>
      <c r="AR111" s="171"/>
      <c r="AS111" s="171"/>
      <c r="AT111" s="171"/>
      <c r="AU111" s="171"/>
      <c r="AV111" s="171"/>
      <c r="AW111" s="171"/>
      <c r="AX111" s="171"/>
      <c r="AY111" s="171"/>
      <c r="AZ111" s="40"/>
      <c r="BA111" s="40"/>
      <c r="BB111" s="40"/>
      <c r="BC111" s="40"/>
      <c r="BD111" s="40"/>
    </row>
    <row r="112" spans="1:56" ht="18" x14ac:dyDescent="0.2">
      <c r="L112" s="490" t="str">
        <f>'K. Bilgiler'!G18</f>
        <v>Muammer ASLAN</v>
      </c>
      <c r="M112" s="491"/>
      <c r="N112" s="491"/>
      <c r="O112" s="491"/>
      <c r="P112" s="491"/>
      <c r="Q112" s="491"/>
      <c r="R112" s="491"/>
      <c r="S112" s="491"/>
      <c r="T112" s="492"/>
      <c r="U112" s="239"/>
      <c r="V112" s="490" t="str">
        <f>'K. Bilgiler'!G22</f>
        <v>ALİ VELİ</v>
      </c>
      <c r="W112" s="491"/>
      <c r="X112" s="491"/>
      <c r="Y112" s="491"/>
      <c r="Z112" s="492"/>
      <c r="AQ112" s="171"/>
      <c r="AR112" s="171"/>
      <c r="AS112" s="171"/>
      <c r="AT112" s="171"/>
      <c r="AU112" s="171"/>
      <c r="AV112" s="171"/>
      <c r="AW112" s="171"/>
      <c r="AX112" s="171"/>
      <c r="AY112" s="171"/>
      <c r="AZ112" s="40"/>
      <c r="BA112" s="40"/>
      <c r="BB112" s="40"/>
      <c r="BC112" s="40"/>
      <c r="BD112" s="40"/>
    </row>
    <row r="113" spans="12:56" ht="18" customHeight="1" x14ac:dyDescent="0.2">
      <c r="L113" s="469" t="str">
        <f>'K. Bilgiler'!G20</f>
        <v>Türkçe Öğretmeni</v>
      </c>
      <c r="M113" s="470"/>
      <c r="N113" s="470"/>
      <c r="O113" s="470"/>
      <c r="P113" s="470"/>
      <c r="Q113" s="470"/>
      <c r="R113" s="470"/>
      <c r="S113" s="470"/>
      <c r="T113" s="471"/>
      <c r="U113" s="238"/>
      <c r="V113" s="475" t="s">
        <v>34</v>
      </c>
      <c r="W113" s="476"/>
      <c r="X113" s="476"/>
      <c r="Y113" s="476"/>
      <c r="Z113" s="477"/>
      <c r="AQ113" s="171"/>
      <c r="AR113" s="171"/>
      <c r="AS113" s="171"/>
      <c r="AT113" s="171"/>
      <c r="AU113" s="171"/>
      <c r="AV113" s="171"/>
      <c r="AW113" s="171"/>
      <c r="AX113" s="171"/>
      <c r="AY113" s="171"/>
      <c r="AZ113" s="40"/>
      <c r="BA113" s="40"/>
      <c r="BB113" s="40"/>
      <c r="BC113" s="40"/>
      <c r="BD113" s="40"/>
    </row>
    <row r="114" spans="12:56" ht="18" customHeight="1" x14ac:dyDescent="0.2">
      <c r="L114" s="472"/>
      <c r="M114" s="473"/>
      <c r="N114" s="473"/>
      <c r="O114" s="473"/>
      <c r="P114" s="473"/>
      <c r="Q114" s="473"/>
      <c r="R114" s="473"/>
      <c r="S114" s="473"/>
      <c r="T114" s="474"/>
      <c r="V114" s="478"/>
      <c r="W114" s="479"/>
      <c r="X114" s="479"/>
      <c r="Y114" s="479"/>
      <c r="Z114" s="480"/>
      <c r="AQ114" s="171"/>
      <c r="AR114" s="171"/>
      <c r="AS114" s="171"/>
      <c r="AT114" s="171"/>
      <c r="AU114" s="171"/>
      <c r="AV114" s="171"/>
      <c r="AW114" s="171"/>
      <c r="AX114" s="171"/>
      <c r="AY114" s="171"/>
      <c r="AZ114" s="40"/>
      <c r="BA114" s="40"/>
      <c r="BB114" s="40"/>
      <c r="BC114" s="40"/>
      <c r="BD114" s="40"/>
    </row>
    <row r="115" spans="12:56" x14ac:dyDescent="0.2"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40"/>
      <c r="BA115" s="40"/>
      <c r="BB115" s="40"/>
      <c r="BC115" s="40"/>
      <c r="BD115" s="40"/>
    </row>
    <row r="116" spans="12:56" x14ac:dyDescent="0.2">
      <c r="AQ116" s="171"/>
      <c r="AR116" s="171"/>
      <c r="AS116" s="171"/>
      <c r="AT116" s="171"/>
      <c r="AU116" s="171"/>
      <c r="AV116" s="171"/>
      <c r="AW116" s="171"/>
      <c r="AX116" s="171"/>
      <c r="AY116" s="171"/>
      <c r="AZ116" s="40"/>
      <c r="BA116" s="40"/>
      <c r="BB116" s="40"/>
      <c r="BC116" s="40"/>
      <c r="BD116" s="40"/>
    </row>
    <row r="117" spans="12:56" x14ac:dyDescent="0.2">
      <c r="AQ117" s="171"/>
      <c r="AR117" s="171"/>
      <c r="AS117" s="171"/>
      <c r="AT117" s="171"/>
      <c r="AU117" s="171"/>
      <c r="AV117" s="171"/>
      <c r="AW117" s="171"/>
      <c r="AX117" s="171"/>
      <c r="AY117" s="171"/>
      <c r="AZ117" s="40"/>
      <c r="BA117" s="40"/>
      <c r="BB117" s="40"/>
      <c r="BC117" s="40"/>
      <c r="BD117" s="40"/>
    </row>
    <row r="118" spans="12:56" x14ac:dyDescent="0.2">
      <c r="AQ118" s="171"/>
      <c r="AR118" s="171"/>
      <c r="AS118" s="171"/>
      <c r="AT118" s="171"/>
      <c r="AU118" s="171"/>
      <c r="AV118" s="171"/>
      <c r="AW118" s="171"/>
      <c r="AX118" s="171"/>
      <c r="AY118" s="171"/>
      <c r="AZ118" s="40"/>
      <c r="BA118" s="40"/>
      <c r="BB118" s="40"/>
      <c r="BC118" s="40"/>
      <c r="BD118" s="40"/>
    </row>
    <row r="119" spans="12:56" x14ac:dyDescent="0.2"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40"/>
      <c r="BA119" s="40"/>
      <c r="BB119" s="40"/>
      <c r="BC119" s="40"/>
      <c r="BD119" s="40"/>
    </row>
    <row r="120" spans="12:56" x14ac:dyDescent="0.2"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40"/>
      <c r="BA120" s="40"/>
      <c r="BB120" s="40"/>
      <c r="BC120" s="40"/>
      <c r="BD120" s="40"/>
    </row>
  </sheetData>
  <sheetProtection algorithmName="SHA-512" hashValue="NUR0sUP+DIEieuBs0RCwdWu+gX/YfkWSIRJqB0c5zMe4tadPRI36TKpMlxaPEZzavoURWTjFcUyTxs5rbvmR0A==" saltValue="C62txt3qs9fUgtTzjCWpOg==" spinCount="100000" sheet="1" objects="1" scenarios="1"/>
  <mergeCells count="121">
    <mergeCell ref="A1:Y1"/>
    <mergeCell ref="A2:Y2"/>
    <mergeCell ref="Z2:AA2"/>
    <mergeCell ref="A3:E3"/>
    <mergeCell ref="Z3:AA3"/>
    <mergeCell ref="A4:E4"/>
    <mergeCell ref="AA4:AA5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A51:E51"/>
    <mergeCell ref="A52:E52"/>
    <mergeCell ref="A53:E53"/>
    <mergeCell ref="A54:E54"/>
    <mergeCell ref="A55:E56"/>
    <mergeCell ref="Z55:Z56"/>
    <mergeCell ref="AA55:AA56"/>
    <mergeCell ref="A57:E57"/>
    <mergeCell ref="A58:E59"/>
    <mergeCell ref="Z58:Z59"/>
    <mergeCell ref="AA58:AA59"/>
    <mergeCell ref="A60:E61"/>
    <mergeCell ref="Z60:Z61"/>
    <mergeCell ref="AA60:AA61"/>
    <mergeCell ref="L81:Y81"/>
    <mergeCell ref="Z81:AA81"/>
    <mergeCell ref="A82:K82"/>
    <mergeCell ref="A83:C83"/>
    <mergeCell ref="F83:G83"/>
    <mergeCell ref="I83:K83"/>
    <mergeCell ref="A84:C84"/>
    <mergeCell ref="F84:G84"/>
    <mergeCell ref="I84:K84"/>
    <mergeCell ref="A85:C85"/>
    <mergeCell ref="F85:G85"/>
    <mergeCell ref="I85:K85"/>
    <mergeCell ref="A86:C86"/>
    <mergeCell ref="F86:G86"/>
    <mergeCell ref="I86:K86"/>
    <mergeCell ref="A87:C87"/>
    <mergeCell ref="F87:G87"/>
    <mergeCell ref="I87:K87"/>
    <mergeCell ref="A88:D88"/>
    <mergeCell ref="F88:G88"/>
    <mergeCell ref="A91:C91"/>
    <mergeCell ref="E91:K91"/>
    <mergeCell ref="M91:Y91"/>
    <mergeCell ref="A92:C92"/>
    <mergeCell ref="E92:K92"/>
    <mergeCell ref="A93:C93"/>
    <mergeCell ref="E93:K93"/>
    <mergeCell ref="A95:D95"/>
    <mergeCell ref="F95:G95"/>
    <mergeCell ref="I95:K95"/>
    <mergeCell ref="A96:D96"/>
    <mergeCell ref="F96:G96"/>
    <mergeCell ref="I96:K96"/>
    <mergeCell ref="A98:A10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A108:D108"/>
    <mergeCell ref="A109:D109"/>
    <mergeCell ref="L113:T114"/>
    <mergeCell ref="V113:Z114"/>
    <mergeCell ref="L110:T110"/>
    <mergeCell ref="V110:Z110"/>
    <mergeCell ref="L111:T111"/>
    <mergeCell ref="V111:Z111"/>
    <mergeCell ref="L112:T112"/>
    <mergeCell ref="V112:Z112"/>
  </mergeCells>
  <conditionalFormatting sqref="F60:Y60">
    <cfRule type="cellIs" dxfId="4" priority="1" stopIfTrue="1" operator="lessThan">
      <formula>50</formula>
    </cfRule>
  </conditionalFormatting>
  <conditionalFormatting sqref="F3:Y3">
    <cfRule type="expression" dxfId="3" priority="2">
      <formula>F53&gt;(F4*0.45)</formula>
    </cfRule>
  </conditionalFormatting>
  <dataValidations count="2">
    <dataValidation allowBlank="1" showInputMessage="1" showErrorMessage="1" prompt="Sorunun konusunu giriniz." sqref="F3:Y3" xr:uid="{21B3998A-167A-409A-B180-26DA9315863A}"/>
    <dataValidation allowBlank="1" showInputMessage="1" showErrorMessage="1" prompt="Öğrencinin sorudan aldığı puan değerini giriniz." sqref="F6:Y50" xr:uid="{318F7CEC-6BD3-4858-986C-FC747B83E235}"/>
  </dataValidations>
  <printOptions horizontalCentered="1"/>
  <pageMargins left="0.27559055118110237" right="0.19685039370078741" top="0.19685039370078741" bottom="0.11811023622047245" header="0.23622047244094491" footer="0.15748031496062992"/>
  <pageSetup paperSize="9" scale="45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74125-A5E7-4E50-9293-D5A132605C6F}">
  <sheetPr>
    <tabColor theme="1" tint="4.9989318521683403E-2"/>
    <pageSetUpPr fitToPage="1"/>
  </sheetPr>
  <dimension ref="A1:AH249"/>
  <sheetViews>
    <sheetView view="pageBreakPreview" zoomScale="60" zoomScaleNormal="71" zoomScalePageLayoutView="26" workbookViewId="0">
      <selection activeCell="R7" sqref="R7"/>
    </sheetView>
  </sheetViews>
  <sheetFormatPr defaultRowHeight="14.25" x14ac:dyDescent="0.2"/>
  <cols>
    <col min="1" max="1" width="7" style="207" customWidth="1"/>
    <col min="2" max="2" width="14.85546875" style="208" customWidth="1"/>
    <col min="3" max="3" width="11.140625" style="208" customWidth="1"/>
    <col min="4" max="4" width="63.85546875" style="208" bestFit="1" customWidth="1"/>
    <col min="5" max="5" width="50.28515625" style="208" customWidth="1"/>
    <col min="6" max="6" width="9.140625" style="207" customWidth="1"/>
    <col min="7" max="8" width="9.140625" style="207"/>
    <col min="9" max="9" width="9.140625" style="207" customWidth="1"/>
    <col min="10" max="26" width="9.140625" style="207"/>
    <col min="27" max="34" width="9.140625" style="209"/>
    <col min="35" max="16384" width="9.140625" style="208"/>
  </cols>
  <sheetData>
    <row r="1" spans="2:6" s="207" customFormat="1" ht="27" customHeight="1" x14ac:dyDescent="0.2">
      <c r="B1" s="578" t="str">
        <f xml:space="preserve"> 'K. Bilgiler'!G14&amp;" EĞİTİM ÖĞRETİM YILI "&amp;'K. Bilgiler'!G6</f>
        <v>2023-2024 EĞİTİM ÖĞRETİM YILI ATATÜRK ORTAOKULU</v>
      </c>
      <c r="C1" s="578"/>
      <c r="D1" s="578"/>
      <c r="E1" s="578"/>
      <c r="F1" s="578"/>
    </row>
    <row r="2" spans="2:6" s="210" customFormat="1" ht="26.25" customHeight="1" x14ac:dyDescent="0.35">
      <c r="B2" s="597" t="s">
        <v>189</v>
      </c>
      <c r="C2" s="598"/>
      <c r="D2" s="598"/>
      <c r="E2" s="598"/>
    </row>
    <row r="3" spans="2:6" s="210" customFormat="1" ht="26.25" customHeight="1" x14ac:dyDescent="0.35">
      <c r="B3" s="579" t="s">
        <v>12</v>
      </c>
      <c r="C3" s="593" t="str">
        <f>'K. Bilgiler'!G10&amp;" / "&amp;'K. Bilgiler'!G12&amp;" SINIFI "&amp;'K. Bilgiler'!G8&amp;" DERSİ"</f>
        <v>8 / B SINIFI TÜRKÇE DERSİ</v>
      </c>
      <c r="D3" s="594"/>
      <c r="E3" s="211" t="s">
        <v>179</v>
      </c>
    </row>
    <row r="4" spans="2:6" s="210" customFormat="1" ht="26.25" customHeight="1" x14ac:dyDescent="0.35">
      <c r="B4" s="580"/>
      <c r="C4" s="595"/>
      <c r="D4" s="596"/>
      <c r="E4" s="212">
        <f>'K. Bilgiler'!G26</f>
        <v>45249</v>
      </c>
    </row>
    <row r="5" spans="2:6" s="207" customFormat="1" ht="45" x14ac:dyDescent="0.2">
      <c r="B5" s="581"/>
      <c r="C5" s="211" t="s">
        <v>181</v>
      </c>
      <c r="D5" s="206" t="s">
        <v>199</v>
      </c>
      <c r="E5" s="274" t="s">
        <v>180</v>
      </c>
    </row>
    <row r="6" spans="2:6" s="207" customFormat="1" ht="60" customHeight="1" x14ac:dyDescent="0.2">
      <c r="B6" s="272">
        <v>1</v>
      </c>
      <c r="C6" s="592">
        <f>'1. Sınav TURKCE'!F55</f>
        <v>67.647058823529406</v>
      </c>
      <c r="D6" s="271" t="str">
        <f>CONCATENATE(IF( C6&lt;&gt;70,CONCATENATE('1. Sınav TURKCE'!F3,"")))</f>
        <v>T.8.1.2. Dinlediklerinde/izlediklerinde geçen, bilmediği kelimelerin anlamını tahmin eder. Öğrencilerin kelime anlamlarına yönelik tahminleri ile sözlük anlamlarını karşılaştırmaları sağlanır.</v>
      </c>
      <c r="E6" s="275" t="s">
        <v>183</v>
      </c>
    </row>
    <row r="7" spans="2:6" s="207" customFormat="1" ht="60" customHeight="1" x14ac:dyDescent="0.2">
      <c r="B7" s="272">
        <v>2</v>
      </c>
      <c r="C7" s="592">
        <f>'1. Sınav TURKCE'!G55</f>
        <v>82.352941176470594</v>
      </c>
      <c r="D7" s="271" t="str">
        <f>CONCATENATE(IF(C7&lt;&gt;70,CONCATENATE('1. Sınav TURKCE'!G3,"")))</f>
        <v>T.8.1.3. Dinlediklerini/izlediklerini özetler.     </v>
      </c>
      <c r="E7" s="275" t="s">
        <v>183</v>
      </c>
    </row>
    <row r="8" spans="2:6" s="207" customFormat="1" ht="60" customHeight="1" x14ac:dyDescent="0.2">
      <c r="B8" s="272">
        <v>3</v>
      </c>
      <c r="C8" s="592">
        <f>'1. Sınav TURKCE'!H55</f>
        <v>72.549019607843135</v>
      </c>
      <c r="D8" s="271" t="str">
        <f>CONCATENATE(IF(C8&lt;&gt;70,CONCATENATE('1. Sınav TURKCE'!H3,"")))</f>
        <v>T.8.1.4. Dinledikleri/izlediklerine yönelik sorulara cevap verir. </v>
      </c>
      <c r="E8" s="275" t="s">
        <v>200</v>
      </c>
    </row>
    <row r="9" spans="2:6" s="207" customFormat="1" ht="60" customHeight="1" x14ac:dyDescent="0.2">
      <c r="B9" s="272">
        <v>4</v>
      </c>
      <c r="C9" s="592">
        <f>'1. Sınav TURKCE'!I55</f>
        <v>82.352941176470594</v>
      </c>
      <c r="D9" s="271" t="str">
        <f>CONCATENATE(IF(C9&lt;&gt;70,CONCATENATE('1. Sınav TURKCE'!I3,"")))</f>
        <v>T.8.1.5. Dinlediklerinin/izlediklerinin konusunu tespit eder.</v>
      </c>
      <c r="E9" s="275" t="s">
        <v>183</v>
      </c>
    </row>
    <row r="10" spans="2:6" s="207" customFormat="1" ht="60" customHeight="1" x14ac:dyDescent="0.2">
      <c r="B10" s="272">
        <v>5</v>
      </c>
      <c r="C10" s="592">
        <f>'1. Sınav TURKCE'!J55</f>
        <v>69.607843137254903</v>
      </c>
      <c r="D10" s="271" t="str">
        <f>CONCATENATE(IF(C10&lt;&gt;70,CONCATENATE('1. Sınav TURKCE'!J3,"")))</f>
        <v>T.8.1.6. Dinlediklerinin/izlediklerinin ana fikrini/ana duygusunu tespit eder.</v>
      </c>
      <c r="E10" s="275" t="s">
        <v>183</v>
      </c>
    </row>
    <row r="11" spans="2:6" s="207" customFormat="1" ht="60" customHeight="1" x14ac:dyDescent="0.2">
      <c r="B11" s="272">
        <v>6</v>
      </c>
      <c r="C11" s="592">
        <f>'1. Sınav TURKCE'!K55</f>
        <v>73.949579831932766</v>
      </c>
      <c r="D11" s="271" t="str">
        <f>CONCATENATE(IF(C11&lt;&gt;70,CONCATENATE('1. Sınav TURKCE'!K3,"")))</f>
        <v>T.8.1.7. Dinlediklerine/izlediklerine yönelik farklı başlıklar önerir.</v>
      </c>
      <c r="E11" s="275" t="s">
        <v>183</v>
      </c>
    </row>
    <row r="12" spans="2:6" s="207" customFormat="1" ht="60" customHeight="1" x14ac:dyDescent="0.2">
      <c r="B12" s="272">
        <v>7</v>
      </c>
      <c r="C12" s="592">
        <f>'1. Sınav TURKCE'!L55</f>
        <v>59.663865546218496</v>
      </c>
      <c r="D12" s="271" t="str">
        <f>CONCATENATE(IF(C12&lt;&gt;70,CONCATENATE('1. Sınav TURKCE'!L3,"")))</f>
        <v>T.8.1.10. Dinledikleriyle/izledikleriyle ilgili görüşlerini bildirir.   </v>
      </c>
      <c r="E12" s="275" t="s">
        <v>183</v>
      </c>
    </row>
    <row r="13" spans="2:6" s="207" customFormat="1" ht="60" customHeight="1" x14ac:dyDescent="0.2">
      <c r="B13" s="272">
        <v>8</v>
      </c>
      <c r="C13" s="592">
        <f>'1. Sınav TURKCE'!M55</f>
        <v>55.462184873949582</v>
      </c>
      <c r="D13" s="271" t="str">
        <f>CONCATENATE(IF(C13&lt;&gt;70,CONCATENATE('1. Sınav TURKCE'!M3,"")))</f>
        <v>T.8.1.11. Dinledikleri/izledikleri medya metinlerini değerlendirir. Medya metinlerinin amacını ve kaynağını sorgulamaları sağlanır.</v>
      </c>
      <c r="E13" s="275" t="s">
        <v>183</v>
      </c>
    </row>
    <row r="14" spans="2:6" s="207" customFormat="1" ht="60" customHeight="1" x14ac:dyDescent="0.2">
      <c r="B14" s="272">
        <v>9</v>
      </c>
      <c r="C14" s="592">
        <f>'1. Sınav TURKCE'!N55</f>
        <v>70.588235294117652</v>
      </c>
      <c r="D14" s="271" t="str">
        <f>CONCATENATE(IF(C14&lt;&gt;70,CONCATENATE('1. Sınav TURKCE'!N3,"")))</f>
        <v>T.8.1.14. Dinleme stratejilerini uygular. Seçici, yaratıcı, eleştirel, empati kurarak, not alarak dinleme gibi yöntem ve teknikleri uygulamaları sağlanır.</v>
      </c>
      <c r="E14" s="275" t="s">
        <v>183</v>
      </c>
    </row>
    <row r="15" spans="2:6" s="207" customFormat="1" ht="60" customHeight="1" x14ac:dyDescent="0.2">
      <c r="B15" s="272">
        <v>10</v>
      </c>
      <c r="C15" s="592">
        <f>'1. Sınav TURKCE'!O55</f>
        <v>57.983193277310924</v>
      </c>
      <c r="D15" s="271" t="str">
        <f>CONCATENATE(IF(C15&lt;&gt;70,CONCATENATE('1. Sınav TURKCE'!O3,"")))</f>
        <v>T.8.1.14. Dinleme stratejilerini uygular. Seçici, yaratıcı, eleştirel, empati kurarak, not alarak dinleme gibi yöntem ve teknikleri uygulamaları sağlanır.</v>
      </c>
      <c r="E15" s="275" t="s">
        <v>183</v>
      </c>
    </row>
    <row r="16" spans="2:6" s="207" customFormat="1" ht="60" customHeight="1" x14ac:dyDescent="0.2">
      <c r="B16" s="272">
        <v>11</v>
      </c>
      <c r="C16" s="592">
        <f>'1. Sınav TURKCE'!M58</f>
        <v>0</v>
      </c>
      <c r="D16" s="271" t="str">
        <f>CONCATENATE(IF(C16&lt;&gt;70,CONCATENATE('1. Sınav TURKCE'!P3,"")))</f>
        <v>T.8.1.6. Dinlediklerinin/izlediklerinin ana fikrini/ana duygusunu tespit eder.</v>
      </c>
      <c r="E16" s="275" t="s">
        <v>183</v>
      </c>
    </row>
    <row r="17" spans="2:6" s="207" customFormat="1" ht="60" customHeight="1" x14ac:dyDescent="0.2">
      <c r="B17" s="272">
        <v>12</v>
      </c>
      <c r="C17" s="592">
        <f>'1. Sınav TURKCE'!N58</f>
        <v>0</v>
      </c>
      <c r="D17" s="271" t="str">
        <f>CONCATENATE(IF(C17&lt;&gt;70,CONCATENATE('1. Sınav TURKCE'!Q3,"")))</f>
        <v>T.8.1.7. Dinlediklerine/izlediklerine yönelik farklı başlıklar önerir.</v>
      </c>
      <c r="E17" s="275" t="s">
        <v>183</v>
      </c>
    </row>
    <row r="18" spans="2:6" s="207" customFormat="1" ht="60" customHeight="1" x14ac:dyDescent="0.2">
      <c r="B18" s="272">
        <v>13</v>
      </c>
      <c r="C18" s="592">
        <f>'1. Sınav TURKCE'!O58</f>
        <v>0</v>
      </c>
      <c r="D18" s="271" t="str">
        <f>CONCATENATE(IF(C18&lt;&gt;70,CONCATENATE('1. Sınav TURKCE'!R3,"")))</f>
        <v>T.8.1.10. Dinledikleriyle/izledikleriyle ilgili görüşlerini bildirir.   </v>
      </c>
      <c r="E18" s="275" t="s">
        <v>183</v>
      </c>
    </row>
    <row r="19" spans="2:6" s="207" customFormat="1" ht="60" customHeight="1" x14ac:dyDescent="0.2">
      <c r="B19" s="272">
        <v>14</v>
      </c>
      <c r="C19" s="592">
        <f>'1. Sınav TURKCE'!M61</f>
        <v>0</v>
      </c>
      <c r="D19" s="271" t="str">
        <f>CONCATENATE(IF(C19&lt;&gt;70,CONCATENATE('1. Sınav TURKCE'!S3,"")))</f>
        <v>T.8.1.11. Dinledikleri/izledikleri medya metinlerini değerlendirir. Medya metinlerinin amacını ve kaynağını sorgulamaları sağlanır.</v>
      </c>
      <c r="E19" s="275" t="s">
        <v>183</v>
      </c>
    </row>
    <row r="20" spans="2:6" s="207" customFormat="1" ht="60" customHeight="1" x14ac:dyDescent="0.2">
      <c r="B20" s="272">
        <v>15</v>
      </c>
      <c r="C20" s="592">
        <f>'1. Sınav TURKCE'!N61</f>
        <v>0</v>
      </c>
      <c r="D20" s="271" t="str">
        <f>CONCATENATE(IF(C20&lt;&gt;70,CONCATENATE('1. Sınav TURKCE'!O3,"")))</f>
        <v>T.8.1.14. Dinleme stratejilerini uygular. Seçici, yaratıcı, eleştirel, empati kurarak, not alarak dinleme gibi yöntem ve teknikleri uygulamaları sağlanır.</v>
      </c>
      <c r="E20" s="275" t="s">
        <v>183</v>
      </c>
    </row>
    <row r="21" spans="2:6" s="207" customFormat="1" ht="15.75" x14ac:dyDescent="0.25">
      <c r="B21" s="216"/>
      <c r="C21" s="218"/>
      <c r="D21" s="219"/>
      <c r="E21" s="217"/>
    </row>
    <row r="22" spans="2:6" s="207" customFormat="1" ht="15" x14ac:dyDescent="0.25">
      <c r="B22" s="217"/>
      <c r="C22" s="218"/>
      <c r="D22" s="219"/>
      <c r="E22" s="217"/>
    </row>
    <row r="23" spans="2:6" s="207" customFormat="1" ht="15.75" x14ac:dyDescent="0.25">
      <c r="B23" s="216"/>
      <c r="C23" s="218"/>
      <c r="D23" s="219"/>
      <c r="E23" s="217"/>
    </row>
    <row r="24" spans="2:6" s="207" customFormat="1" x14ac:dyDescent="0.2"/>
    <row r="25" spans="2:6" s="213" customFormat="1" x14ac:dyDescent="0.2">
      <c r="B25" s="215"/>
      <c r="C25" s="577" t="str">
        <f>'K. Bilgiler'!G18</f>
        <v>Muammer ASLAN</v>
      </c>
      <c r="D25" s="577"/>
      <c r="E25" s="577" t="str">
        <f>'K. Bilgiler'!G22</f>
        <v>ALİ VELİ</v>
      </c>
      <c r="F25" s="577"/>
    </row>
    <row r="26" spans="2:6" s="213" customFormat="1" x14ac:dyDescent="0.2">
      <c r="B26" s="215"/>
      <c r="C26" s="577" t="str">
        <f>'K. Bilgiler'!G8</f>
        <v>TÜRKÇE</v>
      </c>
      <c r="D26" s="577"/>
      <c r="E26" s="577" t="s">
        <v>34</v>
      </c>
      <c r="F26" s="577"/>
    </row>
    <row r="27" spans="2:6" s="213" customFormat="1" x14ac:dyDescent="0.2">
      <c r="B27" s="215"/>
      <c r="C27" s="214"/>
      <c r="D27" s="220"/>
      <c r="E27" s="214">
        <f ca="1">TODAY()</f>
        <v>45254</v>
      </c>
      <c r="F27" s="220"/>
    </row>
    <row r="28" spans="2:6" s="213" customFormat="1" x14ac:dyDescent="0.2"/>
    <row r="29" spans="2:6" s="207" customFormat="1" x14ac:dyDescent="0.2"/>
    <row r="30" spans="2:6" s="207" customFormat="1" x14ac:dyDescent="0.2"/>
    <row r="31" spans="2:6" s="207" customFormat="1" x14ac:dyDescent="0.2"/>
    <row r="32" spans="2:6" s="207" customFormat="1" x14ac:dyDescent="0.2"/>
    <row r="33" s="207" customFormat="1" x14ac:dyDescent="0.2"/>
    <row r="34" s="207" customFormat="1" x14ac:dyDescent="0.2"/>
    <row r="35" s="207" customFormat="1" x14ac:dyDescent="0.2"/>
    <row r="36" s="207" customFormat="1" x14ac:dyDescent="0.2"/>
    <row r="37" s="207" customFormat="1" x14ac:dyDescent="0.2"/>
    <row r="38" s="207" customFormat="1" ht="25.5" customHeight="1" x14ac:dyDescent="0.2"/>
    <row r="39" s="207" customFormat="1" ht="25.5" customHeight="1" x14ac:dyDescent="0.2"/>
    <row r="40" s="207" customFormat="1" x14ac:dyDescent="0.2"/>
    <row r="41" s="207" customFormat="1" ht="25.5" customHeight="1" x14ac:dyDescent="0.2"/>
    <row r="42" s="207" customFormat="1" x14ac:dyDescent="0.2"/>
    <row r="43" s="207" customFormat="1" x14ac:dyDescent="0.2"/>
    <row r="44" s="207" customFormat="1" ht="25.5" customHeight="1" x14ac:dyDescent="0.2"/>
    <row r="45" s="207" customFormat="1" x14ac:dyDescent="0.2"/>
    <row r="46" s="207" customFormat="1" x14ac:dyDescent="0.2"/>
    <row r="47" s="207" customFormat="1" x14ac:dyDescent="0.2"/>
    <row r="48" s="207" customFormat="1" x14ac:dyDescent="0.2"/>
    <row r="49" s="207" customFormat="1" x14ac:dyDescent="0.2"/>
    <row r="50" s="207" customFormat="1" x14ac:dyDescent="0.2"/>
    <row r="51" s="207" customFormat="1" x14ac:dyDescent="0.2"/>
    <row r="52" s="207" customFormat="1" x14ac:dyDescent="0.2"/>
    <row r="53" s="207" customFormat="1" x14ac:dyDescent="0.2"/>
    <row r="54" s="207" customFormat="1" x14ac:dyDescent="0.2"/>
    <row r="55" s="207" customFormat="1" x14ac:dyDescent="0.2"/>
    <row r="56" s="207" customFormat="1" x14ac:dyDescent="0.2"/>
    <row r="57" s="207" customFormat="1" x14ac:dyDescent="0.2"/>
    <row r="58" s="207" customFormat="1" x14ac:dyDescent="0.2"/>
    <row r="59" s="207" customFormat="1" x14ac:dyDescent="0.2"/>
    <row r="60" s="207" customFormat="1" x14ac:dyDescent="0.2"/>
    <row r="61" s="207" customFormat="1" x14ac:dyDescent="0.2"/>
    <row r="62" s="207" customFormat="1" x14ac:dyDescent="0.2"/>
    <row r="63" s="207" customFormat="1" x14ac:dyDescent="0.2"/>
    <row r="64" s="207" customFormat="1" x14ac:dyDescent="0.2"/>
    <row r="65" s="207" customFormat="1" x14ac:dyDescent="0.2"/>
    <row r="66" s="207" customFormat="1" x14ac:dyDescent="0.2"/>
    <row r="67" s="207" customFormat="1" x14ac:dyDescent="0.2"/>
    <row r="68" s="207" customFormat="1" x14ac:dyDescent="0.2"/>
    <row r="69" s="207" customFormat="1" x14ac:dyDescent="0.2"/>
    <row r="70" s="207" customFormat="1" x14ac:dyDescent="0.2"/>
    <row r="71" s="207" customFormat="1" x14ac:dyDescent="0.2"/>
    <row r="72" s="207" customFormat="1" x14ac:dyDescent="0.2"/>
    <row r="73" s="207" customFormat="1" x14ac:dyDescent="0.2"/>
    <row r="74" s="207" customFormat="1" x14ac:dyDescent="0.2"/>
    <row r="75" s="207" customFormat="1" x14ac:dyDescent="0.2"/>
    <row r="76" s="207" customFormat="1" x14ac:dyDescent="0.2"/>
    <row r="77" s="207" customFormat="1" x14ac:dyDescent="0.2"/>
    <row r="78" s="207" customFormat="1" x14ac:dyDescent="0.2"/>
    <row r="79" s="207" customFormat="1" x14ac:dyDescent="0.2"/>
    <row r="80" s="207" customFormat="1" x14ac:dyDescent="0.2"/>
    <row r="81" s="207" customFormat="1" x14ac:dyDescent="0.2"/>
    <row r="82" s="207" customFormat="1" x14ac:dyDescent="0.2"/>
    <row r="83" s="207" customFormat="1" x14ac:dyDescent="0.2"/>
    <row r="84" s="207" customFormat="1" x14ac:dyDescent="0.2"/>
    <row r="85" s="207" customFormat="1" x14ac:dyDescent="0.2"/>
    <row r="86" s="207" customFormat="1" x14ac:dyDescent="0.2"/>
    <row r="87" s="207" customFormat="1" x14ac:dyDescent="0.2"/>
    <row r="88" s="207" customFormat="1" x14ac:dyDescent="0.2"/>
    <row r="89" s="207" customFormat="1" x14ac:dyDescent="0.2"/>
    <row r="90" s="207" customFormat="1" x14ac:dyDescent="0.2"/>
    <row r="91" s="207" customFormat="1" x14ac:dyDescent="0.2"/>
    <row r="92" s="207" customFormat="1" x14ac:dyDescent="0.2"/>
    <row r="93" s="207" customFormat="1" x14ac:dyDescent="0.2"/>
    <row r="94" s="207" customFormat="1" x14ac:dyDescent="0.2"/>
    <row r="95" s="207" customFormat="1" x14ac:dyDescent="0.2"/>
    <row r="96" s="207" customFormat="1" x14ac:dyDescent="0.2"/>
    <row r="97" s="207" customFormat="1" x14ac:dyDescent="0.2"/>
    <row r="98" s="207" customFormat="1" x14ac:dyDescent="0.2"/>
    <row r="99" s="207" customFormat="1" x14ac:dyDescent="0.2"/>
    <row r="100" s="207" customFormat="1" x14ac:dyDescent="0.2"/>
    <row r="101" s="207" customFormat="1" x14ac:dyDescent="0.2"/>
    <row r="102" s="207" customFormat="1" x14ac:dyDescent="0.2"/>
    <row r="103" s="207" customFormat="1" x14ac:dyDescent="0.2"/>
    <row r="104" s="207" customFormat="1" x14ac:dyDescent="0.2"/>
    <row r="105" s="207" customFormat="1" x14ac:dyDescent="0.2"/>
    <row r="106" s="207" customFormat="1" x14ac:dyDescent="0.2"/>
    <row r="107" s="207" customFormat="1" x14ac:dyDescent="0.2"/>
    <row r="108" s="207" customFormat="1" x14ac:dyDescent="0.2"/>
    <row r="109" s="207" customFormat="1" x14ac:dyDescent="0.2"/>
    <row r="110" s="207" customFormat="1" x14ac:dyDescent="0.2"/>
    <row r="111" s="207" customFormat="1" x14ac:dyDescent="0.2"/>
    <row r="112" s="207" customFormat="1" x14ac:dyDescent="0.2"/>
    <row r="113" s="207" customFormat="1" x14ac:dyDescent="0.2"/>
    <row r="114" s="207" customFormat="1" x14ac:dyDescent="0.2"/>
    <row r="115" s="207" customFormat="1" x14ac:dyDescent="0.2"/>
    <row r="116" s="207" customFormat="1" x14ac:dyDescent="0.2"/>
    <row r="117" s="207" customFormat="1" x14ac:dyDescent="0.2"/>
    <row r="118" s="207" customFormat="1" x14ac:dyDescent="0.2"/>
    <row r="119" s="207" customFormat="1" x14ac:dyDescent="0.2"/>
    <row r="120" s="207" customFormat="1" x14ac:dyDescent="0.2"/>
    <row r="121" s="207" customFormat="1" x14ac:dyDescent="0.2"/>
    <row r="122" s="207" customFormat="1" x14ac:dyDescent="0.2"/>
    <row r="123" s="207" customFormat="1" x14ac:dyDescent="0.2"/>
    <row r="124" s="207" customFormat="1" x14ac:dyDescent="0.2"/>
    <row r="125" s="207" customFormat="1" x14ac:dyDescent="0.2"/>
    <row r="126" s="207" customFormat="1" x14ac:dyDescent="0.2"/>
    <row r="127" s="207" customFormat="1" x14ac:dyDescent="0.2"/>
    <row r="128" s="207" customFormat="1" x14ac:dyDescent="0.2"/>
    <row r="129" s="207" customFormat="1" x14ac:dyDescent="0.2"/>
    <row r="130" s="207" customFormat="1" x14ac:dyDescent="0.2"/>
    <row r="131" s="207" customFormat="1" x14ac:dyDescent="0.2"/>
    <row r="132" s="207" customFormat="1" x14ac:dyDescent="0.2"/>
    <row r="133" s="207" customFormat="1" x14ac:dyDescent="0.2"/>
    <row r="134" s="207" customFormat="1" x14ac:dyDescent="0.2"/>
    <row r="135" s="207" customFormat="1" x14ac:dyDescent="0.2"/>
    <row r="136" s="207" customFormat="1" x14ac:dyDescent="0.2"/>
    <row r="137" s="207" customFormat="1" x14ac:dyDescent="0.2"/>
    <row r="138" s="207" customFormat="1" x14ac:dyDescent="0.2"/>
    <row r="139" s="207" customFormat="1" x14ac:dyDescent="0.2"/>
    <row r="140" s="207" customFormat="1" x14ac:dyDescent="0.2"/>
    <row r="141" s="207" customFormat="1" x14ac:dyDescent="0.2"/>
    <row r="142" s="207" customFormat="1" x14ac:dyDescent="0.2"/>
    <row r="143" s="207" customFormat="1" x14ac:dyDescent="0.2"/>
    <row r="144" s="207" customFormat="1" x14ac:dyDescent="0.2"/>
    <row r="145" s="207" customFormat="1" x14ac:dyDescent="0.2"/>
    <row r="146" s="207" customFormat="1" x14ac:dyDescent="0.2"/>
    <row r="147" s="207" customFormat="1" x14ac:dyDescent="0.2"/>
    <row r="148" s="207" customFormat="1" x14ac:dyDescent="0.2"/>
    <row r="149" s="207" customFormat="1" x14ac:dyDescent="0.2"/>
    <row r="150" s="207" customFormat="1" x14ac:dyDescent="0.2"/>
    <row r="151" s="207" customFormat="1" x14ac:dyDescent="0.2"/>
    <row r="152" s="207" customFormat="1" x14ac:dyDescent="0.2"/>
    <row r="153" s="207" customFormat="1" x14ac:dyDescent="0.2"/>
    <row r="154" s="207" customFormat="1" x14ac:dyDescent="0.2"/>
    <row r="155" s="207" customFormat="1" x14ac:dyDescent="0.2"/>
    <row r="156" s="207" customFormat="1" x14ac:dyDescent="0.2"/>
    <row r="157" s="207" customFormat="1" x14ac:dyDescent="0.2"/>
    <row r="158" s="207" customFormat="1" x14ac:dyDescent="0.2"/>
    <row r="159" s="207" customFormat="1" x14ac:dyDescent="0.2"/>
    <row r="160" s="207" customFormat="1" x14ac:dyDescent="0.2"/>
    <row r="161" s="207" customFormat="1" x14ac:dyDescent="0.2"/>
    <row r="162" s="207" customFormat="1" x14ac:dyDescent="0.2"/>
    <row r="163" s="207" customFormat="1" x14ac:dyDescent="0.2"/>
    <row r="164" s="207" customFormat="1" x14ac:dyDescent="0.2"/>
    <row r="165" s="207" customFormat="1" x14ac:dyDescent="0.2"/>
    <row r="166" s="207" customFormat="1" x14ac:dyDescent="0.2"/>
    <row r="167" s="207" customFormat="1" x14ac:dyDescent="0.2"/>
    <row r="168" s="207" customFormat="1" x14ac:dyDescent="0.2"/>
    <row r="169" s="207" customFormat="1" x14ac:dyDescent="0.2"/>
    <row r="170" s="207" customFormat="1" x14ac:dyDescent="0.2"/>
    <row r="171" s="207" customFormat="1" x14ac:dyDescent="0.2"/>
    <row r="172" s="207" customFormat="1" x14ac:dyDescent="0.2"/>
    <row r="173" s="207" customFormat="1" x14ac:dyDescent="0.2"/>
    <row r="174" s="207" customFormat="1" x14ac:dyDescent="0.2"/>
    <row r="175" s="207" customFormat="1" x14ac:dyDescent="0.2"/>
    <row r="176" s="207" customFormat="1" x14ac:dyDescent="0.2"/>
    <row r="177" s="207" customFormat="1" x14ac:dyDescent="0.2"/>
    <row r="178" s="207" customFormat="1" x14ac:dyDescent="0.2"/>
    <row r="179" s="207" customFormat="1" x14ac:dyDescent="0.2"/>
    <row r="180" s="207" customFormat="1" x14ac:dyDescent="0.2"/>
    <row r="181" s="207" customFormat="1" x14ac:dyDescent="0.2"/>
    <row r="182" s="207" customFormat="1" x14ac:dyDescent="0.2"/>
    <row r="183" s="207" customFormat="1" x14ac:dyDescent="0.2"/>
    <row r="184" s="207" customFormat="1" x14ac:dyDescent="0.2"/>
    <row r="185" s="207" customFormat="1" x14ac:dyDescent="0.2"/>
    <row r="186" s="207" customFormat="1" x14ac:dyDescent="0.2"/>
    <row r="187" s="207" customFormat="1" x14ac:dyDescent="0.2"/>
    <row r="188" s="207" customFormat="1" x14ac:dyDescent="0.2"/>
    <row r="189" s="207" customFormat="1" x14ac:dyDescent="0.2"/>
    <row r="190" s="207" customFormat="1" x14ac:dyDescent="0.2"/>
    <row r="191" s="207" customFormat="1" x14ac:dyDescent="0.2"/>
    <row r="192" s="207" customFormat="1" x14ac:dyDescent="0.2"/>
    <row r="193" s="207" customFormat="1" x14ac:dyDescent="0.2"/>
    <row r="194" s="207" customFormat="1" x14ac:dyDescent="0.2"/>
    <row r="195" s="207" customFormat="1" x14ac:dyDescent="0.2"/>
    <row r="196" s="207" customFormat="1" x14ac:dyDescent="0.2"/>
    <row r="197" s="207" customFormat="1" x14ac:dyDescent="0.2"/>
    <row r="198" s="207" customFormat="1" x14ac:dyDescent="0.2"/>
    <row r="199" s="207" customFormat="1" x14ac:dyDescent="0.2"/>
    <row r="200" s="207" customFormat="1" x14ac:dyDescent="0.2"/>
    <row r="201" s="207" customFormat="1" x14ac:dyDescent="0.2"/>
    <row r="202" s="207" customFormat="1" x14ac:dyDescent="0.2"/>
    <row r="203" s="207" customFormat="1" x14ac:dyDescent="0.2"/>
    <row r="204" s="207" customFormat="1" x14ac:dyDescent="0.2"/>
    <row r="205" s="207" customFormat="1" x14ac:dyDescent="0.2"/>
    <row r="206" s="207" customFormat="1" x14ac:dyDescent="0.2"/>
    <row r="207" s="207" customFormat="1" x14ac:dyDescent="0.2"/>
    <row r="208" s="207" customFormat="1" x14ac:dyDescent="0.2"/>
    <row r="209" s="207" customFormat="1" x14ac:dyDescent="0.2"/>
    <row r="210" s="207" customFormat="1" x14ac:dyDescent="0.2"/>
    <row r="211" s="207" customFormat="1" x14ac:dyDescent="0.2"/>
    <row r="212" s="207" customFormat="1" x14ac:dyDescent="0.2"/>
    <row r="213" s="207" customFormat="1" x14ac:dyDescent="0.2"/>
    <row r="214" s="207" customFormat="1" x14ac:dyDescent="0.2"/>
    <row r="215" s="207" customFormat="1" x14ac:dyDescent="0.2"/>
    <row r="216" s="207" customFormat="1" x14ac:dyDescent="0.2"/>
    <row r="217" s="207" customFormat="1" x14ac:dyDescent="0.2"/>
    <row r="218" s="207" customFormat="1" x14ac:dyDescent="0.2"/>
    <row r="219" s="207" customFormat="1" x14ac:dyDescent="0.2"/>
    <row r="220" s="207" customFormat="1" x14ac:dyDescent="0.2"/>
    <row r="221" s="207" customFormat="1" x14ac:dyDescent="0.2"/>
    <row r="222" s="207" customFormat="1" x14ac:dyDescent="0.2"/>
    <row r="223" s="207" customFormat="1" x14ac:dyDescent="0.2"/>
    <row r="224" s="207" customFormat="1" x14ac:dyDescent="0.2"/>
    <row r="225" s="207" customFormat="1" x14ac:dyDescent="0.2"/>
    <row r="226" s="207" customFormat="1" x14ac:dyDescent="0.2"/>
    <row r="227" s="207" customFormat="1" x14ac:dyDescent="0.2"/>
    <row r="228" s="207" customFormat="1" x14ac:dyDescent="0.2"/>
    <row r="229" s="207" customFormat="1" x14ac:dyDescent="0.2"/>
    <row r="230" s="207" customFormat="1" x14ac:dyDescent="0.2"/>
    <row r="231" s="207" customFormat="1" x14ac:dyDescent="0.2"/>
    <row r="232" s="207" customFormat="1" x14ac:dyDescent="0.2"/>
    <row r="233" s="207" customFormat="1" x14ac:dyDescent="0.2"/>
    <row r="234" s="207" customFormat="1" x14ac:dyDescent="0.2"/>
    <row r="235" s="207" customFormat="1" x14ac:dyDescent="0.2"/>
    <row r="236" s="207" customFormat="1" x14ac:dyDescent="0.2"/>
    <row r="237" s="207" customFormat="1" x14ac:dyDescent="0.2"/>
    <row r="238" s="207" customFormat="1" x14ac:dyDescent="0.2"/>
    <row r="239" s="207" customFormat="1" x14ac:dyDescent="0.2"/>
    <row r="240" s="207" customFormat="1" x14ac:dyDescent="0.2"/>
    <row r="241" s="207" customFormat="1" x14ac:dyDescent="0.2"/>
    <row r="242" s="207" customFormat="1" x14ac:dyDescent="0.2"/>
    <row r="243" s="207" customFormat="1" x14ac:dyDescent="0.2"/>
    <row r="244" s="207" customFormat="1" x14ac:dyDescent="0.2"/>
    <row r="245" s="207" customFormat="1" x14ac:dyDescent="0.2"/>
    <row r="246" s="207" customFormat="1" x14ac:dyDescent="0.2"/>
    <row r="247" s="207" customFormat="1" x14ac:dyDescent="0.2"/>
    <row r="248" s="207" customFormat="1" x14ac:dyDescent="0.2"/>
    <row r="249" s="207" customFormat="1" x14ac:dyDescent="0.2"/>
  </sheetData>
  <sheetProtection algorithmName="SHA-512" hashValue="bXELFCA/aw8RScWpT1mCxOxHUmWRguRNm5iUGyANKCFqP6zG0+lJQGzMEjGgkvDiDTULdjLDL+iJB0Igqy0HTQ==" saltValue="RW195Ofb5AP6zAJJjbO7qg==" spinCount="100000" sheet="1" objects="1" scenarios="1"/>
  <mergeCells count="7">
    <mergeCell ref="C26:D26"/>
    <mergeCell ref="E26:F26"/>
    <mergeCell ref="B1:F1"/>
    <mergeCell ref="B3:B5"/>
    <mergeCell ref="C3:D4"/>
    <mergeCell ref="C25:D25"/>
    <mergeCell ref="E25:F25"/>
  </mergeCells>
  <conditionalFormatting sqref="C6:C20">
    <cfRule type="cellIs" dxfId="2" priority="1" operator="between">
      <formula>85</formula>
      <formula>100</formula>
    </cfRule>
    <cfRule type="cellIs" dxfId="1" priority="2" operator="between">
      <formula>70</formula>
      <formula>84.99</formula>
    </cfRule>
    <cfRule type="cellIs" dxfId="0" priority="3" operator="between">
      <formula>0</formula>
      <formula>69.9</formula>
    </cfRule>
  </conditionalFormatting>
  <pageMargins left="0.25" right="0.25" top="0.75" bottom="0.75" header="0.3" footer="0.3"/>
  <pageSetup paperSize="9" scale="64" fitToHeight="0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9</vt:i4>
      </vt:variant>
      <vt:variant>
        <vt:lpstr>Adlandırılmış Aralıklar</vt:lpstr>
      </vt:variant>
      <vt:variant>
        <vt:i4>11</vt:i4>
      </vt:variant>
    </vt:vector>
  </HeadingPairs>
  <TitlesOfParts>
    <vt:vector size="20" baseType="lpstr">
      <vt:lpstr>GİRİŞ</vt:lpstr>
      <vt:lpstr>Liste</vt:lpstr>
      <vt:lpstr>K. Bilgiler</vt:lpstr>
      <vt:lpstr>Kaynak </vt:lpstr>
      <vt:lpstr>NOT Baremi</vt:lpstr>
      <vt:lpstr>SENARYO GİR</vt:lpstr>
      <vt:lpstr>1. Sınav TURKCE</vt:lpstr>
      <vt:lpstr>2. Sınav TURKCE</vt:lpstr>
      <vt:lpstr>TEDBİR Turkce</vt:lpstr>
      <vt:lpstr>'1. Sınav TURKCE'!ABCD</vt:lpstr>
      <vt:lpstr>'2. Sınav TURKCE'!ABCD</vt:lpstr>
      <vt:lpstr>dersler</vt:lpstr>
      <vt:lpstr>ŞUBE</vt:lpstr>
      <vt:lpstr>TarihGir</vt:lpstr>
      <vt:lpstr>'2. Sınav TURKCE'!Yazdırma_Alanı</vt:lpstr>
      <vt:lpstr>GİRİŞ!Yazdırma_Alanı</vt:lpstr>
      <vt:lpstr>'K. Bilgiler'!Yazdırma_Alanı</vt:lpstr>
      <vt:lpstr>'NOT Baremi'!Yazdırma_Alanı</vt:lpstr>
      <vt:lpstr>'SENARYO GİR'!Yazdırma_Alanı</vt:lpstr>
      <vt:lpstr>'TEDBİR Turkce'!Yazdırma_Alanı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analiz programı</dc:title>
  <dc:creator>Muammer ASLAN</dc:creator>
  <cp:lastModifiedBy>Muammer ASLAN</cp:lastModifiedBy>
  <cp:lastPrinted>2023-11-24T19:58:35Z</cp:lastPrinted>
  <dcterms:created xsi:type="dcterms:W3CDTF">2009-10-07T21:21:08Z</dcterms:created>
  <dcterms:modified xsi:type="dcterms:W3CDTF">2023-11-24T20:08:36Z</dcterms:modified>
  <cp:category>SBD</cp:category>
  <cp:version>1.2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hibi">
    <vt:lpwstr>Ünal GÖKGÖZ</vt:lpwstr>
  </property>
</Properties>
</file>