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6.xml" ContentType="application/vnd.openxmlformats-officedocument.spreadsheetml.comment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bookViews>
    <workbookView showHorizontalScroll="0" showSheetTabs="0" xWindow="0" yWindow="0" windowWidth="19200" windowHeight="7050" tabRatio="852" firstSheet="3"/>
  </bookViews>
  <sheets>
    <sheet name="GİRİŞ" sheetId="45" r:id="rId1"/>
    <sheet name="Kaynak " sheetId="41" r:id="rId2"/>
    <sheet name="K. Bilgiler" sheetId="5" r:id="rId3"/>
    <sheet name="NOT Baremi" sheetId="7" r:id="rId4"/>
    <sheet name="Liste" sheetId="50" r:id="rId5"/>
    <sheet name="SENARYO GİR" sheetId="48" r:id="rId6"/>
    <sheet name="1. Sınav" sheetId="1" r:id="rId7"/>
    <sheet name="TEDBİR" sheetId="51" r:id="rId8"/>
    <sheet name="TEDBİR (2)" sheetId="63" r:id="rId9"/>
    <sheet name="SENARYO GİR (2)" sheetId="65" r:id="rId10"/>
    <sheet name="1. Sınav (2)" sheetId="64" r:id="rId11"/>
    <sheet name="TEDBİR (3)" sheetId="66" r:id="rId12"/>
    <sheet name="2. Sınav" sheetId="44" r:id="rId13"/>
    <sheet name="kazanımlar" sheetId="62" r:id="rId14"/>
  </sheets>
  <externalReferences>
    <externalReference r:id="rId15"/>
  </externalReferences>
  <definedNames>
    <definedName name="_xlnm._FilterDatabase" localSheetId="6" hidden="1">'1. Sınav'!$F$55:$Y$55</definedName>
    <definedName name="_xlnm._FilterDatabase" localSheetId="10" hidden="1">'1. Sınav (2)'!$F$60:$Y$60</definedName>
    <definedName name="_xlnm._FilterDatabase" localSheetId="12" hidden="1">'2. Sınav'!$F$60:$Y$60</definedName>
    <definedName name="A_9" localSheetId="0">#REF!</definedName>
    <definedName name="A_9">#REF!</definedName>
    <definedName name="A_99">#REF!</definedName>
    <definedName name="ABCD" localSheetId="10">'1. Sınav (2)'!$E$85</definedName>
    <definedName name="ABCD" localSheetId="12">'2. Sınav'!$E$91</definedName>
    <definedName name="ABCD">'1. Sınav'!$E$80</definedName>
    <definedName name="dersler" localSheetId="0">#REF!</definedName>
    <definedName name="dersler">'Kaynak '!$B$3:$B$21</definedName>
    <definedName name="DERSLER2">#REF!</definedName>
    <definedName name="S10A">'[1]10ABCDEF'!$C$3:$R$33</definedName>
    <definedName name="S10B">'[1]10ABCDEF'!$C$34:$R$64</definedName>
    <definedName name="S10C">'[1]10ABCDEF'!$C$65:$R$93</definedName>
    <definedName name="S10D">'[1]10ABCDEF'!$C$94:$R$122</definedName>
    <definedName name="S10E">'[1]10ABCDEF'!$C$123:$R$152</definedName>
    <definedName name="S10F">'[1]10ABCDEF'!$C$153:$R$182</definedName>
    <definedName name="S10G">'[1]10G'!$C$3:$P$32</definedName>
    <definedName name="S11A">'[1]11ABCDE'!$C$3:$R$33</definedName>
    <definedName name="S11B">'[1]11ABCDE'!$C$34:$R$64</definedName>
    <definedName name="S11C">'[1]11ABCDE'!$C$65:$R$95</definedName>
    <definedName name="S11D">'[1]11ABCDE'!$C$96:$R$126</definedName>
    <definedName name="S11E">'[1]11ABCDE'!$C$127:$R$157</definedName>
    <definedName name="S11TM">'[1]11TM'!$C$3:$Q$33</definedName>
    <definedName name="S12A">'[1]12ABCD'!$C$3:$R$32</definedName>
    <definedName name="S12B">'[1]12ABCD'!$C$33:$R$62</definedName>
    <definedName name="S12C">'[1]12ABCD'!$C$63:$R$93</definedName>
    <definedName name="S12D">'[1]12ABCD'!$C$94:$R$124</definedName>
    <definedName name="S12TM">'[1]12TM'!$C$3:$Q$32</definedName>
    <definedName name="S9A">'[1]9ABCDE'!$C$4:$R$34</definedName>
    <definedName name="S9B">'[1]9ABCDE'!$C$35:$R$65</definedName>
    <definedName name="S9C">'[1]9ABCDE'!$C$66:$R$96</definedName>
    <definedName name="S9D">'[1]9ABCDE'!$C$97:$R$128</definedName>
    <definedName name="S9E">'[1]9ABCDE'!$C$129:$R$159</definedName>
    <definedName name="ŞUBE">'Kaynak '!$D$3:$D$12</definedName>
    <definedName name="tarih">'K. Bilgiler'!#REF!</definedName>
    <definedName name="TarihGir">'Kaynak '!$I$13:$I$14</definedName>
    <definedName name="_xlnm.Print_Area" localSheetId="6">'1. Sınav'!$A$1:$AP$106</definedName>
    <definedName name="_xlnm.Print_Area" localSheetId="10">'1. Sınav (2)'!$A$1:$AP$116</definedName>
    <definedName name="_xlnm.Print_Area" localSheetId="12">'2. Sınav'!$A$1:$AA$121</definedName>
    <definedName name="_xlnm.Print_Area" localSheetId="0">GİRİŞ!$B$2:$T$45</definedName>
    <definedName name="_xlnm.Print_Area" localSheetId="2">'K. Bilgiler'!$D$1:$K$25</definedName>
    <definedName name="_xlnm.Print_Area" localSheetId="3">'NOT Baremi'!$A$1:$Y$14</definedName>
    <definedName name="_xlnm.Print_Area" localSheetId="5">'SENARYO GİR'!$A$1:$E$30</definedName>
    <definedName name="_xlnm.Print_Area" localSheetId="9">'SENARYO GİR (2)'!$A$1:$E$36</definedName>
    <definedName name="_xlnm.Print_Area" localSheetId="7">TEDBİR!$A$2:$F$39</definedName>
    <definedName name="_xlnm.Print_Area" localSheetId="8">'TEDBİR (2)'!$A$1:$F$38</definedName>
    <definedName name="_xlnm.Print_Area" localSheetId="11">'TEDBİR (3)'!$A$2:$H$35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" i="66" l="1"/>
  <c r="A1" i="64"/>
  <c r="B2" i="51"/>
  <c r="A1" i="1"/>
  <c r="A2" i="48"/>
  <c r="A3" i="48"/>
  <c r="B21" i="48"/>
  <c r="B20" i="48"/>
  <c r="A2" i="64"/>
  <c r="L85" i="64"/>
  <c r="A76" i="64"/>
  <c r="L75" i="64"/>
  <c r="A2" i="1"/>
  <c r="L80" i="1"/>
  <c r="A71" i="1"/>
  <c r="L70" i="1"/>
  <c r="A3" i="65" l="1"/>
  <c r="F48" i="1" l="1"/>
  <c r="B27" i="1"/>
  <c r="C27" i="1"/>
  <c r="Z2" i="1"/>
  <c r="D86" i="64"/>
  <c r="F49" i="1"/>
  <c r="E25" i="66" l="1"/>
  <c r="E21" i="66"/>
  <c r="C25" i="66"/>
  <c r="C27" i="66"/>
  <c r="E27" i="66" s="1"/>
  <c r="C26" i="66"/>
  <c r="D26" i="66" s="1"/>
  <c r="C19" i="66"/>
  <c r="D19" i="66" s="1"/>
  <c r="C20" i="66"/>
  <c r="C21" i="66"/>
  <c r="C22" i="66"/>
  <c r="D22" i="66" s="1"/>
  <c r="C23" i="66"/>
  <c r="D23" i="66" s="1"/>
  <c r="C24" i="66"/>
  <c r="E24" i="66" s="1"/>
  <c r="C18" i="66"/>
  <c r="D20" i="66"/>
  <c r="C8" i="66"/>
  <c r="E8" i="66" s="1"/>
  <c r="D18" i="66"/>
  <c r="C17" i="66"/>
  <c r="D17" i="66" s="1"/>
  <c r="C16" i="66"/>
  <c r="D16" i="66" s="1"/>
  <c r="C15" i="66"/>
  <c r="D15" i="66" s="1"/>
  <c r="C14" i="66"/>
  <c r="E14" i="66" s="1"/>
  <c r="C13" i="66"/>
  <c r="D13" i="66" s="1"/>
  <c r="C12" i="66"/>
  <c r="E12" i="66" s="1"/>
  <c r="C11" i="66"/>
  <c r="E11" i="66" s="1"/>
  <c r="C10" i="66"/>
  <c r="C9" i="66"/>
  <c r="E9" i="66" s="1"/>
  <c r="Y3" i="64"/>
  <c r="X3" i="64"/>
  <c r="W3" i="64"/>
  <c r="V3" i="64"/>
  <c r="U3" i="64"/>
  <c r="T3" i="64"/>
  <c r="S3" i="64"/>
  <c r="R3" i="64"/>
  <c r="Q3" i="64"/>
  <c r="O3" i="64"/>
  <c r="P3" i="64"/>
  <c r="N3" i="64"/>
  <c r="M3" i="64"/>
  <c r="L3" i="64"/>
  <c r="K3" i="64"/>
  <c r="J3" i="64"/>
  <c r="I3" i="64"/>
  <c r="H3" i="64"/>
  <c r="G3" i="64"/>
  <c r="F3" i="64"/>
  <c r="F3" i="1"/>
  <c r="E32" i="66"/>
  <c r="C31" i="66"/>
  <c r="E30" i="66"/>
  <c r="C30" i="66"/>
  <c r="E6" i="66"/>
  <c r="C5" i="66"/>
  <c r="F51" i="64"/>
  <c r="Y5" i="64"/>
  <c r="Y51" i="64" s="1"/>
  <c r="G5" i="64"/>
  <c r="G51" i="64" s="1"/>
  <c r="H5" i="64"/>
  <c r="I5" i="64"/>
  <c r="J5" i="64"/>
  <c r="K5" i="64"/>
  <c r="K51" i="64" s="1"/>
  <c r="L5" i="64"/>
  <c r="M5" i="64"/>
  <c r="N5" i="64"/>
  <c r="N51" i="64" s="1"/>
  <c r="O5" i="64"/>
  <c r="O51" i="64" s="1"/>
  <c r="P5" i="64"/>
  <c r="Q5" i="64"/>
  <c r="R5" i="64"/>
  <c r="S5" i="64"/>
  <c r="S51" i="64" s="1"/>
  <c r="T5" i="64"/>
  <c r="U5" i="64"/>
  <c r="V5" i="64"/>
  <c r="W5" i="64"/>
  <c r="X5" i="64"/>
  <c r="F5" i="64"/>
  <c r="H51" i="64"/>
  <c r="Y4" i="64"/>
  <c r="Y54" i="64" s="1"/>
  <c r="Y55" i="64" s="1"/>
  <c r="Y56" i="64" s="1"/>
  <c r="G4" i="64"/>
  <c r="H4" i="64"/>
  <c r="I4" i="64"/>
  <c r="J4" i="64"/>
  <c r="K4" i="64"/>
  <c r="L4" i="64"/>
  <c r="M4" i="64"/>
  <c r="N4" i="64"/>
  <c r="O4" i="64"/>
  <c r="P4" i="64"/>
  <c r="Q4" i="64"/>
  <c r="R4" i="64"/>
  <c r="S4" i="64"/>
  <c r="T4" i="64"/>
  <c r="T54" i="64" s="1"/>
  <c r="T55" i="64" s="1"/>
  <c r="T56" i="64" s="1"/>
  <c r="U4" i="64"/>
  <c r="U54" i="64" s="1"/>
  <c r="U55" i="64" s="1"/>
  <c r="U56" i="64" s="1"/>
  <c r="V4" i="64"/>
  <c r="W4" i="64"/>
  <c r="X4" i="64"/>
  <c r="F4" i="64"/>
  <c r="P54" i="64"/>
  <c r="P55" i="64" s="1"/>
  <c r="P56" i="64" s="1"/>
  <c r="W54" i="64"/>
  <c r="W55" i="64" s="1"/>
  <c r="AA49" i="64"/>
  <c r="AA45" i="64"/>
  <c r="AA46" i="64"/>
  <c r="AA47" i="64"/>
  <c r="AA48" i="64"/>
  <c r="AA50" i="64"/>
  <c r="AA44" i="64"/>
  <c r="AA40" i="64"/>
  <c r="AA27" i="64"/>
  <c r="Z50" i="64"/>
  <c r="Z47" i="64"/>
  <c r="Z43" i="64"/>
  <c r="Z44" i="64"/>
  <c r="Z45" i="64"/>
  <c r="Z46" i="64"/>
  <c r="Z48" i="64"/>
  <c r="Z49" i="64"/>
  <c r="AA43" i="64"/>
  <c r="B48" i="64"/>
  <c r="B45" i="64"/>
  <c r="B44" i="64"/>
  <c r="B46" i="64"/>
  <c r="B47" i="64"/>
  <c r="B49" i="64"/>
  <c r="C44" i="64"/>
  <c r="C45" i="64"/>
  <c r="C43" i="64"/>
  <c r="C46" i="64"/>
  <c r="C47" i="64"/>
  <c r="C49" i="64"/>
  <c r="C50" i="64"/>
  <c r="C48" i="64"/>
  <c r="G52" i="64"/>
  <c r="I52" i="64"/>
  <c r="Q52" i="64"/>
  <c r="F52" i="64"/>
  <c r="X57" i="64"/>
  <c r="X58" i="64" s="1"/>
  <c r="X59" i="64" s="1"/>
  <c r="K57" i="64"/>
  <c r="K58" i="64" s="1"/>
  <c r="K59" i="64" s="1"/>
  <c r="W52" i="64"/>
  <c r="W53" i="64"/>
  <c r="L53" i="64"/>
  <c r="M53" i="64"/>
  <c r="M52" i="64"/>
  <c r="L52" i="64"/>
  <c r="C24" i="64"/>
  <c r="M51" i="64"/>
  <c r="N54" i="64"/>
  <c r="N55" i="64" s="1"/>
  <c r="N56" i="64" s="1"/>
  <c r="C31" i="65"/>
  <c r="D30" i="65"/>
  <c r="C30" i="65"/>
  <c r="D26" i="65"/>
  <c r="C4" i="65"/>
  <c r="B4" i="65"/>
  <c r="A2" i="65"/>
  <c r="P51" i="64"/>
  <c r="Q51" i="64"/>
  <c r="R51" i="64"/>
  <c r="T51" i="64"/>
  <c r="U51" i="64"/>
  <c r="V51" i="64"/>
  <c r="W51" i="64"/>
  <c r="X51" i="64"/>
  <c r="R54" i="64"/>
  <c r="R55" i="64" s="1"/>
  <c r="R56" i="64" s="1"/>
  <c r="S54" i="64"/>
  <c r="S55" i="64" s="1"/>
  <c r="S56" i="64" s="1"/>
  <c r="V54" i="64"/>
  <c r="V55" i="64" s="1"/>
  <c r="V56" i="64" s="1"/>
  <c r="X54" i="64"/>
  <c r="X55" i="64" s="1"/>
  <c r="X56" i="64" s="1"/>
  <c r="L109" i="64"/>
  <c r="V108" i="64"/>
  <c r="L108" i="64"/>
  <c r="V107" i="64"/>
  <c r="L107" i="64"/>
  <c r="AG90" i="64"/>
  <c r="AG89" i="64"/>
  <c r="AG88" i="64"/>
  <c r="Y57" i="64"/>
  <c r="Y58" i="64" s="1"/>
  <c r="Y59" i="64" s="1"/>
  <c r="W57" i="64"/>
  <c r="W58" i="64" s="1"/>
  <c r="W59" i="64" s="1"/>
  <c r="V57" i="64"/>
  <c r="V58" i="64" s="1"/>
  <c r="V59" i="64" s="1"/>
  <c r="U57" i="64"/>
  <c r="U58" i="64" s="1"/>
  <c r="U59" i="64" s="1"/>
  <c r="T57" i="64"/>
  <c r="T58" i="64" s="1"/>
  <c r="T59" i="64" s="1"/>
  <c r="S57" i="64"/>
  <c r="S58" i="64" s="1"/>
  <c r="S59" i="64" s="1"/>
  <c r="R57" i="64"/>
  <c r="R58" i="64" s="1"/>
  <c r="R59" i="64" s="1"/>
  <c r="Q57" i="64"/>
  <c r="Q58" i="64" s="1"/>
  <c r="Q59" i="64" s="1"/>
  <c r="P57" i="64"/>
  <c r="P58" i="64" s="1"/>
  <c r="P59" i="64" s="1"/>
  <c r="O57" i="64"/>
  <c r="O58" i="64" s="1"/>
  <c r="O59" i="64" s="1"/>
  <c r="N57" i="64"/>
  <c r="N58" i="64" s="1"/>
  <c r="N59" i="64" s="1"/>
  <c r="M57" i="64"/>
  <c r="M58" i="64" s="1"/>
  <c r="M59" i="64" s="1"/>
  <c r="L57" i="64"/>
  <c r="L58" i="64" s="1"/>
  <c r="L59" i="64" s="1"/>
  <c r="J57" i="64"/>
  <c r="J58" i="64" s="1"/>
  <c r="J59" i="64" s="1"/>
  <c r="I57" i="64"/>
  <c r="I58" i="64" s="1"/>
  <c r="I59" i="64" s="1"/>
  <c r="H57" i="64"/>
  <c r="H58" i="64" s="1"/>
  <c r="H59" i="64" s="1"/>
  <c r="G57" i="64"/>
  <c r="G58" i="64" s="1"/>
  <c r="G59" i="64" s="1"/>
  <c r="F57" i="64"/>
  <c r="F58" i="64" s="1"/>
  <c r="F59" i="64" s="1"/>
  <c r="Q54" i="64"/>
  <c r="Q55" i="64" s="1"/>
  <c r="Q56" i="64" s="1"/>
  <c r="Y53" i="64"/>
  <c r="Y60" i="64" s="1"/>
  <c r="X53" i="64"/>
  <c r="V53" i="64"/>
  <c r="U53" i="64"/>
  <c r="T53" i="64"/>
  <c r="S53" i="64"/>
  <c r="R53" i="64"/>
  <c r="Q53" i="64"/>
  <c r="Q60" i="64" s="1"/>
  <c r="Q61" i="64" s="1"/>
  <c r="P53" i="64"/>
  <c r="O53" i="64"/>
  <c r="N53" i="64"/>
  <c r="K53" i="64"/>
  <c r="J53" i="64"/>
  <c r="I53" i="64"/>
  <c r="H53" i="64"/>
  <c r="G53" i="64"/>
  <c r="F53" i="64"/>
  <c r="Y52" i="64"/>
  <c r="X52" i="64"/>
  <c r="V52" i="64"/>
  <c r="U52" i="64"/>
  <c r="T52" i="64"/>
  <c r="S52" i="64"/>
  <c r="R52" i="64"/>
  <c r="P52" i="64"/>
  <c r="O52" i="64"/>
  <c r="N52" i="64"/>
  <c r="K52" i="64"/>
  <c r="J52" i="64"/>
  <c r="H52" i="64"/>
  <c r="B50" i="64"/>
  <c r="B43" i="64"/>
  <c r="Z42" i="64"/>
  <c r="AA42" i="64" s="1"/>
  <c r="C42" i="64"/>
  <c r="B42" i="64"/>
  <c r="Z41" i="64"/>
  <c r="AA41" i="64" s="1"/>
  <c r="C41" i="64"/>
  <c r="B41" i="64"/>
  <c r="Z40" i="64"/>
  <c r="C40" i="64"/>
  <c r="B40" i="64"/>
  <c r="Z39" i="64"/>
  <c r="AA39" i="64" s="1"/>
  <c r="C39" i="64"/>
  <c r="B39" i="64"/>
  <c r="Z38" i="64"/>
  <c r="AA38" i="64" s="1"/>
  <c r="C38" i="64"/>
  <c r="B38" i="64"/>
  <c r="Z37" i="64"/>
  <c r="AA37" i="64" s="1"/>
  <c r="C37" i="64"/>
  <c r="B37" i="64"/>
  <c r="Z36" i="64"/>
  <c r="AA36" i="64" s="1"/>
  <c r="C36" i="64"/>
  <c r="B36" i="64"/>
  <c r="Z35" i="64"/>
  <c r="AA35" i="64" s="1"/>
  <c r="C35" i="64"/>
  <c r="B35" i="64"/>
  <c r="Z34" i="64"/>
  <c r="AA34" i="64" s="1"/>
  <c r="C34" i="64"/>
  <c r="B34" i="64"/>
  <c r="Z33" i="64"/>
  <c r="AA33" i="64" s="1"/>
  <c r="C33" i="64"/>
  <c r="B33" i="64"/>
  <c r="Z32" i="64"/>
  <c r="AA32" i="64" s="1"/>
  <c r="C32" i="64"/>
  <c r="B32" i="64"/>
  <c r="Z31" i="64"/>
  <c r="AA31" i="64" s="1"/>
  <c r="C31" i="64"/>
  <c r="B31" i="64"/>
  <c r="Z30" i="64"/>
  <c r="AA30" i="64" s="1"/>
  <c r="C30" i="64"/>
  <c r="B30" i="64"/>
  <c r="Z29" i="64"/>
  <c r="AA29" i="64" s="1"/>
  <c r="C29" i="64"/>
  <c r="B29" i="64"/>
  <c r="Z28" i="64"/>
  <c r="AA28" i="64" s="1"/>
  <c r="C28" i="64"/>
  <c r="B28" i="64"/>
  <c r="Z27" i="64"/>
  <c r="C27" i="64"/>
  <c r="B27" i="64"/>
  <c r="Z26" i="64"/>
  <c r="AA26" i="64" s="1"/>
  <c r="C26" i="64"/>
  <c r="B26" i="64"/>
  <c r="Z25" i="64"/>
  <c r="AA25" i="64" s="1"/>
  <c r="C25" i="64"/>
  <c r="B25" i="64"/>
  <c r="Z24" i="64"/>
  <c r="AA24" i="64" s="1"/>
  <c r="B24" i="64"/>
  <c r="Z23" i="64"/>
  <c r="AA23" i="64" s="1"/>
  <c r="C23" i="64"/>
  <c r="B23" i="64"/>
  <c r="Z22" i="64"/>
  <c r="AA22" i="64" s="1"/>
  <c r="C22" i="64"/>
  <c r="B22" i="64"/>
  <c r="Z21" i="64"/>
  <c r="AA21" i="64" s="1"/>
  <c r="C21" i="64"/>
  <c r="B21" i="64"/>
  <c r="Z20" i="64"/>
  <c r="AA20" i="64" s="1"/>
  <c r="C20" i="64"/>
  <c r="B20" i="64"/>
  <c r="Z19" i="64"/>
  <c r="AA19" i="64" s="1"/>
  <c r="C19" i="64"/>
  <c r="B19" i="64"/>
  <c r="Z18" i="64"/>
  <c r="AA18" i="64" s="1"/>
  <c r="C18" i="64"/>
  <c r="B18" i="64"/>
  <c r="Z17" i="64"/>
  <c r="AA17" i="64" s="1"/>
  <c r="C17" i="64"/>
  <c r="B17" i="64"/>
  <c r="Z16" i="64"/>
  <c r="AA16" i="64" s="1"/>
  <c r="C16" i="64"/>
  <c r="B16" i="64"/>
  <c r="Z15" i="64"/>
  <c r="AA15" i="64" s="1"/>
  <c r="C15" i="64"/>
  <c r="B15" i="64"/>
  <c r="Z14" i="64"/>
  <c r="AA14" i="64" s="1"/>
  <c r="C14" i="64"/>
  <c r="B14" i="64"/>
  <c r="Z13" i="64"/>
  <c r="AA13" i="64" s="1"/>
  <c r="C13" i="64"/>
  <c r="B13" i="64"/>
  <c r="Z12" i="64"/>
  <c r="AA12" i="64" s="1"/>
  <c r="C12" i="64"/>
  <c r="B12" i="64"/>
  <c r="Z11" i="64"/>
  <c r="AA11" i="64" s="1"/>
  <c r="C11" i="64"/>
  <c r="B11" i="64"/>
  <c r="Z10" i="64"/>
  <c r="AA10" i="64" s="1"/>
  <c r="C10" i="64"/>
  <c r="B10" i="64"/>
  <c r="Z9" i="64"/>
  <c r="AA9" i="64" s="1"/>
  <c r="C9" i="64"/>
  <c r="B9" i="64"/>
  <c r="Z8" i="64"/>
  <c r="AA8" i="64" s="1"/>
  <c r="C8" i="64"/>
  <c r="B8" i="64"/>
  <c r="Z7" i="64"/>
  <c r="AA7" i="64" s="1"/>
  <c r="C7" i="64"/>
  <c r="B7" i="64"/>
  <c r="Z6" i="64"/>
  <c r="C6" i="64"/>
  <c r="B6" i="64"/>
  <c r="L51" i="64"/>
  <c r="J51" i="64"/>
  <c r="I51" i="64"/>
  <c r="Z3" i="64"/>
  <c r="Z1" i="64"/>
  <c r="E30" i="63"/>
  <c r="C29" i="63"/>
  <c r="E28" i="63"/>
  <c r="C28" i="63"/>
  <c r="E4" i="63"/>
  <c r="C3" i="63"/>
  <c r="B1" i="63"/>
  <c r="M4" i="1"/>
  <c r="H4" i="1"/>
  <c r="C31" i="51"/>
  <c r="D24" i="66" l="1"/>
  <c r="D27" i="66"/>
  <c r="E26" i="66"/>
  <c r="E22" i="66"/>
  <c r="D21" i="66"/>
  <c r="E18" i="66"/>
  <c r="D14" i="66"/>
  <c r="D12" i="66"/>
  <c r="D11" i="66"/>
  <c r="E19" i="66"/>
  <c r="E13" i="66"/>
  <c r="D10" i="66"/>
  <c r="D25" i="66"/>
  <c r="E23" i="66"/>
  <c r="E15" i="66"/>
  <c r="D8" i="66"/>
  <c r="E17" i="66"/>
  <c r="D9" i="66"/>
  <c r="E20" i="66"/>
  <c r="E10" i="66"/>
  <c r="E16" i="66"/>
  <c r="J60" i="64"/>
  <c r="J61" i="64" s="1"/>
  <c r="S60" i="64"/>
  <c r="S61" i="64" s="1"/>
  <c r="N60" i="64"/>
  <c r="P60" i="64"/>
  <c r="P61" i="64" s="1"/>
  <c r="W60" i="64"/>
  <c r="W61" i="64" s="1"/>
  <c r="T60" i="64"/>
  <c r="T61" i="64" s="1"/>
  <c r="X60" i="64"/>
  <c r="X61" i="64" s="1"/>
  <c r="Y61" i="64"/>
  <c r="W56" i="64"/>
  <c r="H60" i="64"/>
  <c r="H61" i="64" s="1"/>
  <c r="L60" i="64"/>
  <c r="L61" i="64" s="1"/>
  <c r="V60" i="64"/>
  <c r="V61" i="64" s="1"/>
  <c r="U60" i="64"/>
  <c r="U61" i="64" s="1"/>
  <c r="O60" i="64"/>
  <c r="O61" i="64" s="1"/>
  <c r="N61" i="64"/>
  <c r="M60" i="64"/>
  <c r="M61" i="64" s="1"/>
  <c r="K60" i="64"/>
  <c r="K61" i="64" s="1"/>
  <c r="I60" i="64"/>
  <c r="I61" i="64" s="1"/>
  <c r="G60" i="64"/>
  <c r="G61" i="64" s="1"/>
  <c r="R60" i="64"/>
  <c r="R61" i="64" s="1"/>
  <c r="L54" i="64"/>
  <c r="L55" i="64" s="1"/>
  <c r="L56" i="64" s="1"/>
  <c r="H54" i="64"/>
  <c r="H55" i="64" s="1"/>
  <c r="H56" i="64" s="1"/>
  <c r="O54" i="64"/>
  <c r="O55" i="64" s="1"/>
  <c r="O56" i="64" s="1"/>
  <c r="D99" i="64"/>
  <c r="AA6" i="64"/>
  <c r="E81" i="64" s="1"/>
  <c r="F81" i="64" s="1"/>
  <c r="Z4" i="64"/>
  <c r="J54" i="64"/>
  <c r="J55" i="64" s="1"/>
  <c r="J56" i="64" s="1"/>
  <c r="D92" i="64"/>
  <c r="D100" i="64"/>
  <c r="K54" i="64"/>
  <c r="D93" i="64"/>
  <c r="D101" i="64"/>
  <c r="D85" i="64"/>
  <c r="D94" i="64"/>
  <c r="A103" i="64"/>
  <c r="Z53" i="64"/>
  <c r="D87" i="64" s="1"/>
  <c r="M54" i="64"/>
  <c r="M55" i="64" s="1"/>
  <c r="M56" i="64" s="1"/>
  <c r="D95" i="64"/>
  <c r="F54" i="64"/>
  <c r="F55" i="64" s="1"/>
  <c r="F56" i="64" s="1"/>
  <c r="F60" i="64"/>
  <c r="F61" i="64" s="1"/>
  <c r="D96" i="64"/>
  <c r="G54" i="64"/>
  <c r="G55" i="64" s="1"/>
  <c r="G56" i="64" s="1"/>
  <c r="D97" i="64"/>
  <c r="D98" i="64"/>
  <c r="I54" i="64"/>
  <c r="I55" i="64" s="1"/>
  <c r="I56" i="64" s="1"/>
  <c r="N118" i="44"/>
  <c r="V103" i="1"/>
  <c r="J119" i="44"/>
  <c r="J118" i="44"/>
  <c r="L103" i="1"/>
  <c r="N117" i="44"/>
  <c r="J117" i="44"/>
  <c r="B141" i="62"/>
  <c r="B142" i="62"/>
  <c r="B143" i="62"/>
  <c r="B144" i="62"/>
  <c r="B145" i="62"/>
  <c r="B146" i="62"/>
  <c r="B147" i="62"/>
  <c r="B148" i="62"/>
  <c r="B149" i="62"/>
  <c r="B150" i="62"/>
  <c r="B151" i="62"/>
  <c r="B152" i="62"/>
  <c r="B153" i="62"/>
  <c r="B154" i="62"/>
  <c r="B155" i="62"/>
  <c r="B156" i="62"/>
  <c r="B157" i="62"/>
  <c r="B158" i="62"/>
  <c r="B159" i="62"/>
  <c r="B160" i="62"/>
  <c r="B161" i="62"/>
  <c r="B162" i="62"/>
  <c r="B163" i="62"/>
  <c r="B164" i="62"/>
  <c r="B165" i="62"/>
  <c r="B166" i="62"/>
  <c r="B167" i="62"/>
  <c r="B168" i="62"/>
  <c r="B169" i="62"/>
  <c r="B170" i="62"/>
  <c r="B171" i="62"/>
  <c r="B172" i="62"/>
  <c r="B173" i="62"/>
  <c r="B174" i="62"/>
  <c r="B175" i="62"/>
  <c r="B176" i="62"/>
  <c r="B177" i="62"/>
  <c r="B178" i="62"/>
  <c r="B179" i="62"/>
  <c r="B180" i="62"/>
  <c r="B181" i="62"/>
  <c r="B182" i="62"/>
  <c r="B183" i="62"/>
  <c r="B184" i="62"/>
  <c r="B185" i="62"/>
  <c r="B186" i="62"/>
  <c r="B187" i="62"/>
  <c r="B188" i="62"/>
  <c r="B189" i="62"/>
  <c r="B190" i="62"/>
  <c r="B191" i="62"/>
  <c r="B192" i="62"/>
  <c r="B193" i="62"/>
  <c r="B194" i="62"/>
  <c r="B195" i="62"/>
  <c r="B196" i="62"/>
  <c r="B197" i="62"/>
  <c r="B198" i="62"/>
  <c r="B199" i="62"/>
  <c r="B200" i="62"/>
  <c r="B201" i="62"/>
  <c r="B202" i="62"/>
  <c r="B203" i="62"/>
  <c r="B204" i="62"/>
  <c r="B205" i="62"/>
  <c r="B206" i="62"/>
  <c r="B207" i="62"/>
  <c r="B208" i="62"/>
  <c r="B209" i="62"/>
  <c r="B210" i="62"/>
  <c r="B211" i="62"/>
  <c r="B212" i="62"/>
  <c r="B213" i="62"/>
  <c r="B214" i="62"/>
  <c r="B215" i="62"/>
  <c r="B216" i="62"/>
  <c r="B217" i="62"/>
  <c r="B218" i="62"/>
  <c r="B219" i="62"/>
  <c r="B220" i="62"/>
  <c r="B221" i="62"/>
  <c r="B222" i="62"/>
  <c r="B223" i="62"/>
  <c r="B224" i="62"/>
  <c r="B225" i="62"/>
  <c r="B226" i="62"/>
  <c r="B227" i="62"/>
  <c r="B228" i="62"/>
  <c r="B229" i="62"/>
  <c r="B230" i="62"/>
  <c r="B231" i="62"/>
  <c r="B232" i="62"/>
  <c r="B233" i="62"/>
  <c r="B234" i="62"/>
  <c r="B235" i="62"/>
  <c r="B236" i="62"/>
  <c r="B237" i="62"/>
  <c r="B238" i="62"/>
  <c r="B239" i="62"/>
  <c r="B240" i="62"/>
  <c r="B241" i="62"/>
  <c r="B242" i="62"/>
  <c r="B243" i="62"/>
  <c r="B244" i="62"/>
  <c r="B245" i="62"/>
  <c r="B246" i="62"/>
  <c r="B247" i="62"/>
  <c r="B248" i="62"/>
  <c r="B249" i="62"/>
  <c r="B250" i="62"/>
  <c r="B251" i="62"/>
  <c r="B252" i="62"/>
  <c r="B253" i="62"/>
  <c r="B254" i="62"/>
  <c r="B255" i="62"/>
  <c r="B256" i="62"/>
  <c r="B257" i="62"/>
  <c r="B258" i="62"/>
  <c r="B259" i="62"/>
  <c r="B260" i="62"/>
  <c r="B261" i="62"/>
  <c r="B262" i="62"/>
  <c r="B263" i="62"/>
  <c r="B264" i="62"/>
  <c r="B265" i="62"/>
  <c r="B266" i="62"/>
  <c r="B267" i="62"/>
  <c r="B268" i="62"/>
  <c r="B269" i="62"/>
  <c r="B270" i="62"/>
  <c r="B271" i="62"/>
  <c r="B272" i="62"/>
  <c r="B273" i="62"/>
  <c r="B274" i="62"/>
  <c r="B275" i="62"/>
  <c r="B276" i="62"/>
  <c r="B277" i="62"/>
  <c r="B278" i="62"/>
  <c r="B279" i="62"/>
  <c r="B280" i="62"/>
  <c r="B281" i="62"/>
  <c r="B282" i="62"/>
  <c r="B283" i="62"/>
  <c r="B284" i="62"/>
  <c r="B285" i="62"/>
  <c r="B286" i="62"/>
  <c r="B287" i="62"/>
  <c r="B288" i="62"/>
  <c r="B289" i="62"/>
  <c r="B290" i="62"/>
  <c r="B291" i="62"/>
  <c r="B292" i="62"/>
  <c r="B293" i="62"/>
  <c r="B294" i="62"/>
  <c r="B295" i="62"/>
  <c r="B296" i="62"/>
  <c r="B297" i="62"/>
  <c r="B298" i="62"/>
  <c r="B299" i="62"/>
  <c r="B300" i="62"/>
  <c r="B301" i="62"/>
  <c r="B302" i="62"/>
  <c r="B303" i="62"/>
  <c r="B304" i="62"/>
  <c r="B305" i="62"/>
  <c r="B306" i="62"/>
  <c r="B307" i="62"/>
  <c r="B308" i="62"/>
  <c r="B309" i="62"/>
  <c r="B310" i="62"/>
  <c r="B311" i="62"/>
  <c r="B312" i="62"/>
  <c r="B313" i="62"/>
  <c r="B314" i="62"/>
  <c r="B315" i="62"/>
  <c r="B316" i="62"/>
  <c r="B317" i="62"/>
  <c r="B318" i="62"/>
  <c r="B319" i="62"/>
  <c r="B320" i="62"/>
  <c r="B321" i="62"/>
  <c r="B322" i="62"/>
  <c r="B323" i="62"/>
  <c r="B324" i="62"/>
  <c r="B325" i="62"/>
  <c r="B326" i="62"/>
  <c r="B327" i="62"/>
  <c r="B328" i="62"/>
  <c r="B329" i="62"/>
  <c r="B330" i="62"/>
  <c r="B331" i="62"/>
  <c r="B332" i="62"/>
  <c r="B333" i="62"/>
  <c r="B334" i="62"/>
  <c r="B335" i="62"/>
  <c r="B336" i="62"/>
  <c r="B337" i="62"/>
  <c r="B338" i="62"/>
  <c r="B339" i="62"/>
  <c r="B340" i="62"/>
  <c r="B341" i="62"/>
  <c r="B342" i="62"/>
  <c r="B343" i="62"/>
  <c r="B344" i="62"/>
  <c r="B345" i="62"/>
  <c r="B346" i="62"/>
  <c r="B347" i="62"/>
  <c r="B348" i="62"/>
  <c r="B349" i="62"/>
  <c r="B350" i="62"/>
  <c r="B351" i="62"/>
  <c r="B352" i="62"/>
  <c r="B353" i="62"/>
  <c r="B354" i="62"/>
  <c r="B355" i="62"/>
  <c r="B356" i="62"/>
  <c r="B357" i="62"/>
  <c r="B358" i="62"/>
  <c r="B359" i="62"/>
  <c r="B360" i="62"/>
  <c r="B361" i="62"/>
  <c r="B362" i="62"/>
  <c r="B363" i="62"/>
  <c r="B364" i="62"/>
  <c r="B365" i="62"/>
  <c r="B366" i="62"/>
  <c r="B367" i="62"/>
  <c r="B368" i="62"/>
  <c r="B369" i="62"/>
  <c r="B370" i="62"/>
  <c r="B371" i="62"/>
  <c r="B372" i="62"/>
  <c r="B373" i="62"/>
  <c r="B374" i="62"/>
  <c r="B375" i="62"/>
  <c r="B376" i="62"/>
  <c r="B377" i="62"/>
  <c r="B378" i="62"/>
  <c r="B379" i="62"/>
  <c r="B380" i="62"/>
  <c r="B381" i="62"/>
  <c r="B382" i="62"/>
  <c r="B383" i="62"/>
  <c r="B73" i="62"/>
  <c r="B74" i="62"/>
  <c r="B75" i="62"/>
  <c r="B76" i="62"/>
  <c r="B77" i="62"/>
  <c r="B78" i="62"/>
  <c r="B79" i="62"/>
  <c r="B80" i="62"/>
  <c r="B81" i="62"/>
  <c r="B82" i="62"/>
  <c r="B83" i="62"/>
  <c r="B84" i="62"/>
  <c r="B85" i="62"/>
  <c r="B86" i="62"/>
  <c r="B87" i="62"/>
  <c r="B88" i="62"/>
  <c r="B89" i="62"/>
  <c r="B90" i="62"/>
  <c r="B91" i="62"/>
  <c r="B92" i="62"/>
  <c r="B93" i="62"/>
  <c r="B94" i="62"/>
  <c r="B95" i="62"/>
  <c r="B96" i="62"/>
  <c r="B97" i="62"/>
  <c r="B98" i="62"/>
  <c r="B99" i="62"/>
  <c r="B100" i="62"/>
  <c r="B101" i="62"/>
  <c r="B102" i="62"/>
  <c r="B103" i="62"/>
  <c r="B104" i="62"/>
  <c r="B105" i="62"/>
  <c r="B106" i="62"/>
  <c r="B107" i="62"/>
  <c r="B108" i="62"/>
  <c r="B109" i="62"/>
  <c r="B110" i="62"/>
  <c r="B111" i="62"/>
  <c r="B112" i="62"/>
  <c r="B113" i="62"/>
  <c r="B114" i="62"/>
  <c r="B115" i="62"/>
  <c r="B116" i="62"/>
  <c r="B117" i="62"/>
  <c r="B118" i="62"/>
  <c r="B119" i="62"/>
  <c r="B120" i="62"/>
  <c r="B121" i="62"/>
  <c r="B122" i="62"/>
  <c r="B123" i="62"/>
  <c r="B124" i="62"/>
  <c r="B125" i="62"/>
  <c r="B126" i="62"/>
  <c r="B127" i="62"/>
  <c r="B128" i="62"/>
  <c r="B129" i="62"/>
  <c r="B130" i="62"/>
  <c r="B131" i="62"/>
  <c r="B132" i="62"/>
  <c r="B133" i="62"/>
  <c r="B134" i="62"/>
  <c r="B135" i="62"/>
  <c r="B136" i="62"/>
  <c r="B137" i="62"/>
  <c r="B138" i="62"/>
  <c r="B139" i="62"/>
  <c r="B140" i="62"/>
  <c r="B70" i="62"/>
  <c r="B71" i="62"/>
  <c r="B72" i="62"/>
  <c r="B68" i="62"/>
  <c r="B69" i="62"/>
  <c r="B58" i="62"/>
  <c r="B59" i="62"/>
  <c r="B60" i="62"/>
  <c r="B61" i="62"/>
  <c r="B62" i="62"/>
  <c r="B63" i="62"/>
  <c r="B64" i="62"/>
  <c r="B65" i="62"/>
  <c r="B66" i="62"/>
  <c r="B67" i="62"/>
  <c r="B48" i="62"/>
  <c r="B49" i="62"/>
  <c r="B50" i="62"/>
  <c r="B51" i="62"/>
  <c r="B52" i="62"/>
  <c r="B53" i="62"/>
  <c r="B54" i="62"/>
  <c r="B55" i="62"/>
  <c r="B56" i="62"/>
  <c r="B57" i="62"/>
  <c r="B40" i="62"/>
  <c r="B41" i="62"/>
  <c r="B42" i="62"/>
  <c r="B43" i="62"/>
  <c r="B44" i="62"/>
  <c r="B45" i="62"/>
  <c r="B46" i="62"/>
  <c r="B47" i="62"/>
  <c r="B39" i="62"/>
  <c r="B38" i="62"/>
  <c r="B4" i="62"/>
  <c r="B5" i="62"/>
  <c r="B6" i="62"/>
  <c r="B7" i="62"/>
  <c r="B8" i="62"/>
  <c r="B9" i="62"/>
  <c r="B10" i="62"/>
  <c r="B11" i="62"/>
  <c r="B12" i="62"/>
  <c r="B13" i="62"/>
  <c r="B14" i="62"/>
  <c r="B15" i="62"/>
  <c r="B16" i="62"/>
  <c r="B17" i="62"/>
  <c r="B18" i="62"/>
  <c r="B19" i="62"/>
  <c r="B20" i="62"/>
  <c r="B21" i="62"/>
  <c r="B22" i="62"/>
  <c r="B23" i="62"/>
  <c r="B24" i="62"/>
  <c r="B25" i="62"/>
  <c r="B26" i="62"/>
  <c r="B27" i="62"/>
  <c r="B28" i="62"/>
  <c r="B29" i="62"/>
  <c r="B30" i="62"/>
  <c r="B31" i="62"/>
  <c r="B32" i="62"/>
  <c r="B33" i="62"/>
  <c r="B34" i="62"/>
  <c r="B35" i="62"/>
  <c r="B36" i="62"/>
  <c r="B37" i="62"/>
  <c r="B2" i="62"/>
  <c r="B3" i="62"/>
  <c r="E30" i="51"/>
  <c r="C30" i="51"/>
  <c r="C5" i="51"/>
  <c r="E6" i="51"/>
  <c r="E32" i="51"/>
  <c r="A2" i="5"/>
  <c r="A1" i="5"/>
  <c r="Z3" i="1"/>
  <c r="C4" i="48"/>
  <c r="Q3" i="1"/>
  <c r="Z2" i="44"/>
  <c r="V102" i="1"/>
  <c r="L104" i="1"/>
  <c r="L102" i="1"/>
  <c r="K55" i="64" l="1"/>
  <c r="K56" i="64" s="1"/>
  <c r="E90" i="64"/>
  <c r="F90" i="64" s="1"/>
  <c r="E79" i="64"/>
  <c r="F79" i="64" s="1"/>
  <c r="E77" i="64"/>
  <c r="H81" i="64" s="1"/>
  <c r="E80" i="64"/>
  <c r="E78" i="64"/>
  <c r="D20" i="48"/>
  <c r="C27" i="44"/>
  <c r="C28" i="44"/>
  <c r="C35" i="44"/>
  <c r="C36" i="44"/>
  <c r="C39" i="44"/>
  <c r="C43" i="44"/>
  <c r="C44" i="44"/>
  <c r="C47" i="44"/>
  <c r="B28" i="44"/>
  <c r="B29" i="44"/>
  <c r="B33" i="44"/>
  <c r="B36" i="44"/>
  <c r="B37" i="44"/>
  <c r="B41" i="44"/>
  <c r="B44" i="44"/>
  <c r="B45" i="44"/>
  <c r="B49" i="44"/>
  <c r="B33" i="1"/>
  <c r="B34" i="1"/>
  <c r="B35" i="1"/>
  <c r="B41" i="1"/>
  <c r="B42" i="1"/>
  <c r="B43" i="1"/>
  <c r="D4" i="50"/>
  <c r="C6" i="1" s="1"/>
  <c r="D21" i="50"/>
  <c r="C23" i="1" s="1"/>
  <c r="D22" i="50"/>
  <c r="C24" i="1" s="1"/>
  <c r="D23" i="50"/>
  <c r="C25" i="1" s="1"/>
  <c r="D24" i="50"/>
  <c r="C26" i="44" s="1"/>
  <c r="D25" i="50"/>
  <c r="D26" i="50"/>
  <c r="D27" i="50"/>
  <c r="C29" i="44" s="1"/>
  <c r="D28" i="50"/>
  <c r="C30" i="1" s="1"/>
  <c r="D29" i="50"/>
  <c r="C31" i="1" s="1"/>
  <c r="D30" i="50"/>
  <c r="C32" i="1" s="1"/>
  <c r="D31" i="50"/>
  <c r="C33" i="1" s="1"/>
  <c r="D32" i="50"/>
  <c r="C34" i="44" s="1"/>
  <c r="D33" i="50"/>
  <c r="D34" i="50"/>
  <c r="C36" i="1" s="1"/>
  <c r="D35" i="50"/>
  <c r="C37" i="44" s="1"/>
  <c r="D36" i="50"/>
  <c r="C38" i="1" s="1"/>
  <c r="D37" i="50"/>
  <c r="C39" i="1" s="1"/>
  <c r="D38" i="50"/>
  <c r="C40" i="1" s="1"/>
  <c r="D39" i="50"/>
  <c r="C41" i="44" s="1"/>
  <c r="D40" i="50"/>
  <c r="C42" i="1" s="1"/>
  <c r="D41" i="50"/>
  <c r="C43" i="1" s="1"/>
  <c r="D42" i="50"/>
  <c r="C44" i="1" s="1"/>
  <c r="D43" i="50"/>
  <c r="C45" i="44" s="1"/>
  <c r="D44" i="50"/>
  <c r="C46" i="44" s="1"/>
  <c r="D45" i="50"/>
  <c r="D46" i="50"/>
  <c r="C48" i="44" s="1"/>
  <c r="D47" i="50"/>
  <c r="C49" i="44" s="1"/>
  <c r="D48" i="50"/>
  <c r="C50" i="44" s="1"/>
  <c r="C21" i="50"/>
  <c r="B23" i="44" s="1"/>
  <c r="C22" i="50"/>
  <c r="B24" i="44" s="1"/>
  <c r="C23" i="50"/>
  <c r="B25" i="44" s="1"/>
  <c r="C24" i="50"/>
  <c r="B26" i="44" s="1"/>
  <c r="C25" i="50"/>
  <c r="B27" i="44" s="1"/>
  <c r="C26" i="50"/>
  <c r="B28" i="1" s="1"/>
  <c r="C27" i="50"/>
  <c r="B29" i="1" s="1"/>
  <c r="C28" i="50"/>
  <c r="B30" i="1" s="1"/>
  <c r="C29" i="50"/>
  <c r="B31" i="44" s="1"/>
  <c r="C30" i="50"/>
  <c r="B32" i="44" s="1"/>
  <c r="C31" i="50"/>
  <c r="C32" i="50"/>
  <c r="B34" i="44" s="1"/>
  <c r="C33" i="50"/>
  <c r="B35" i="44" s="1"/>
  <c r="C34" i="50"/>
  <c r="B36" i="1" s="1"/>
  <c r="C35" i="50"/>
  <c r="B37" i="1" s="1"/>
  <c r="C36" i="50"/>
  <c r="B38" i="1" s="1"/>
  <c r="C37" i="50"/>
  <c r="B39" i="44" s="1"/>
  <c r="C38" i="50"/>
  <c r="B40" i="44" s="1"/>
  <c r="C39" i="50"/>
  <c r="C40" i="50"/>
  <c r="B42" i="44" s="1"/>
  <c r="C41" i="50"/>
  <c r="B43" i="44" s="1"/>
  <c r="C42" i="50"/>
  <c r="B44" i="1" s="1"/>
  <c r="C43" i="50"/>
  <c r="B45" i="1" s="1"/>
  <c r="C44" i="50"/>
  <c r="B46" i="44" s="1"/>
  <c r="C45" i="50"/>
  <c r="B47" i="44" s="1"/>
  <c r="C46" i="50"/>
  <c r="B48" i="44" s="1"/>
  <c r="C47" i="50"/>
  <c r="C48" i="50"/>
  <c r="B50" i="44" s="1"/>
  <c r="C5" i="50"/>
  <c r="B7" i="44" s="1"/>
  <c r="C6" i="50"/>
  <c r="B8" i="44" s="1"/>
  <c r="C7" i="50"/>
  <c r="B9" i="44" s="1"/>
  <c r="C8" i="50"/>
  <c r="B10" i="1" s="1"/>
  <c r="C9" i="50"/>
  <c r="B11" i="1" s="1"/>
  <c r="C10" i="50"/>
  <c r="B12" i="1" s="1"/>
  <c r="C11" i="50"/>
  <c r="B13" i="1" s="1"/>
  <c r="C12" i="50"/>
  <c r="B14" i="1" s="1"/>
  <c r="C13" i="50"/>
  <c r="B15" i="44" s="1"/>
  <c r="C14" i="50"/>
  <c r="B16" i="44" s="1"/>
  <c r="C15" i="50"/>
  <c r="B17" i="44" s="1"/>
  <c r="C16" i="50"/>
  <c r="B18" i="1" s="1"/>
  <c r="C17" i="50"/>
  <c r="B19" i="1" s="1"/>
  <c r="C18" i="50"/>
  <c r="B20" i="1" s="1"/>
  <c r="C19" i="50"/>
  <c r="B21" i="1" s="1"/>
  <c r="C20" i="50"/>
  <c r="B22" i="1" s="1"/>
  <c r="C4" i="50"/>
  <c r="B6" i="44" s="1"/>
  <c r="D5" i="50"/>
  <c r="C7" i="44" s="1"/>
  <c r="D6" i="50"/>
  <c r="C8" i="1" s="1"/>
  <c r="D7" i="50"/>
  <c r="C9" i="1" s="1"/>
  <c r="D8" i="50"/>
  <c r="C10" i="44" s="1"/>
  <c r="D9" i="50"/>
  <c r="C11" i="44" s="1"/>
  <c r="D10" i="50"/>
  <c r="C12" i="44" s="1"/>
  <c r="D11" i="50"/>
  <c r="C13" i="1" s="1"/>
  <c r="D12" i="50"/>
  <c r="C14" i="44" s="1"/>
  <c r="D13" i="50"/>
  <c r="C15" i="44" s="1"/>
  <c r="D14" i="50"/>
  <c r="C16" i="1" s="1"/>
  <c r="D15" i="50"/>
  <c r="C17" i="44" s="1"/>
  <c r="D16" i="50"/>
  <c r="C18" i="1" s="1"/>
  <c r="D17" i="50"/>
  <c r="C19" i="1" s="1"/>
  <c r="D18" i="50"/>
  <c r="C20" i="44" s="1"/>
  <c r="D19" i="50"/>
  <c r="C21" i="1" s="1"/>
  <c r="D20" i="50"/>
  <c r="C22" i="44" s="1"/>
  <c r="Q4" i="1"/>
  <c r="P5" i="1"/>
  <c r="Y3" i="44"/>
  <c r="X3" i="44"/>
  <c r="W3" i="44"/>
  <c r="V3" i="44"/>
  <c r="U3" i="44"/>
  <c r="S3" i="44"/>
  <c r="Q3" i="44"/>
  <c r="P3" i="44"/>
  <c r="R3" i="44"/>
  <c r="T3" i="44"/>
  <c r="O3" i="44"/>
  <c r="X3" i="1"/>
  <c r="M3" i="1"/>
  <c r="P3" i="1"/>
  <c r="R3" i="1"/>
  <c r="S3" i="1"/>
  <c r="T3" i="1"/>
  <c r="U3" i="1"/>
  <c r="V3" i="1"/>
  <c r="W3" i="1"/>
  <c r="Y3" i="1"/>
  <c r="O3" i="1"/>
  <c r="N3" i="1"/>
  <c r="G3" i="1"/>
  <c r="H3" i="1"/>
  <c r="I3" i="1"/>
  <c r="J3" i="1"/>
  <c r="K3" i="1"/>
  <c r="L3" i="1"/>
  <c r="O4" i="1"/>
  <c r="Z45" i="1"/>
  <c r="AA45" i="1" s="1"/>
  <c r="Z40" i="1"/>
  <c r="AA40" i="1" s="1"/>
  <c r="Z41" i="1"/>
  <c r="Z42" i="1"/>
  <c r="AA42" i="1" s="1"/>
  <c r="Z43" i="1"/>
  <c r="AA43" i="1" s="1"/>
  <c r="Z44" i="1"/>
  <c r="AA44" i="1" s="1"/>
  <c r="P5" i="44"/>
  <c r="Q5" i="44"/>
  <c r="R5" i="44"/>
  <c r="S5" i="44"/>
  <c r="T5" i="44"/>
  <c r="U5" i="44"/>
  <c r="V5" i="44"/>
  <c r="W5" i="44"/>
  <c r="X5" i="44"/>
  <c r="Y5" i="44"/>
  <c r="Z40" i="44"/>
  <c r="AA40" i="44" s="1"/>
  <c r="Z41" i="44"/>
  <c r="AA41" i="44" s="1"/>
  <c r="Z42" i="44"/>
  <c r="AA42" i="44" s="1"/>
  <c r="Z43" i="44"/>
  <c r="AA43" i="44" s="1"/>
  <c r="Z44" i="44"/>
  <c r="AA44" i="44" s="1"/>
  <c r="Z45" i="44"/>
  <c r="AA45" i="44" s="1"/>
  <c r="Z46" i="44"/>
  <c r="AA46" i="44" s="1"/>
  <c r="Z47" i="44"/>
  <c r="AA47" i="44" s="1"/>
  <c r="Z48" i="44"/>
  <c r="AA48" i="44" s="1"/>
  <c r="Z49" i="44"/>
  <c r="AA49" i="44" s="1"/>
  <c r="Z50" i="44"/>
  <c r="AA50" i="44" s="1"/>
  <c r="Z3" i="44"/>
  <c r="AG84" i="1"/>
  <c r="AA41" i="1" l="1"/>
  <c r="D80" i="1"/>
  <c r="D81" i="1"/>
  <c r="H78" i="64"/>
  <c r="H80" i="64"/>
  <c r="F77" i="64"/>
  <c r="H77" i="64"/>
  <c r="H79" i="64"/>
  <c r="E89" i="64"/>
  <c r="F89" i="64" s="1"/>
  <c r="F78" i="64"/>
  <c r="F80" i="64"/>
  <c r="E82" i="64"/>
  <c r="I77" i="64" s="1"/>
  <c r="B26" i="1"/>
  <c r="B25" i="1"/>
  <c r="B20" i="44"/>
  <c r="B12" i="44"/>
  <c r="B38" i="44"/>
  <c r="B30" i="44"/>
  <c r="C42" i="44"/>
  <c r="B40" i="1"/>
  <c r="B32" i="1"/>
  <c r="B24" i="1"/>
  <c r="C33" i="44"/>
  <c r="C25" i="44"/>
  <c r="B39" i="1"/>
  <c r="B31" i="1"/>
  <c r="C40" i="44"/>
  <c r="C32" i="44"/>
  <c r="C24" i="44"/>
  <c r="C31" i="44"/>
  <c r="C38" i="44"/>
  <c r="C30" i="44"/>
  <c r="B21" i="44"/>
  <c r="B23" i="1"/>
  <c r="B13" i="44"/>
  <c r="C9" i="44"/>
  <c r="B16" i="1"/>
  <c r="C18" i="44"/>
  <c r="B8" i="1"/>
  <c r="B17" i="1"/>
  <c r="B9" i="1"/>
  <c r="B22" i="44"/>
  <c r="B14" i="44"/>
  <c r="C6" i="44"/>
  <c r="C19" i="44"/>
  <c r="B7" i="1"/>
  <c r="B6" i="1"/>
  <c r="B19" i="44"/>
  <c r="B11" i="44"/>
  <c r="C16" i="44"/>
  <c r="C8" i="44"/>
  <c r="B18" i="44"/>
  <c r="B10" i="44"/>
  <c r="C23" i="44"/>
  <c r="B15" i="1"/>
  <c r="C21" i="44"/>
  <c r="C13" i="44"/>
  <c r="C41" i="1"/>
  <c r="C22" i="1"/>
  <c r="C26" i="1"/>
  <c r="C45" i="1"/>
  <c r="C29" i="1"/>
  <c r="C34" i="1"/>
  <c r="C37" i="1"/>
  <c r="C28" i="1"/>
  <c r="C35" i="1"/>
  <c r="C17" i="1"/>
  <c r="C11" i="1"/>
  <c r="C10" i="1"/>
  <c r="C20" i="1"/>
  <c r="C12" i="1"/>
  <c r="C15" i="1"/>
  <c r="C7" i="1"/>
  <c r="C14" i="1"/>
  <c r="Z7" i="44"/>
  <c r="AA7" i="44" s="1"/>
  <c r="Z8" i="44"/>
  <c r="AA8" i="44" s="1"/>
  <c r="Z9" i="44"/>
  <c r="AA9" i="44" s="1"/>
  <c r="Z10" i="44"/>
  <c r="AA10" i="44" s="1"/>
  <c r="Z11" i="44"/>
  <c r="AA11" i="44" s="1"/>
  <c r="Z12" i="44"/>
  <c r="AA12" i="44" s="1"/>
  <c r="Z13" i="44"/>
  <c r="AA13" i="44" s="1"/>
  <c r="Z14" i="44"/>
  <c r="AA14" i="44" s="1"/>
  <c r="Z15" i="44"/>
  <c r="AA15" i="44" s="1"/>
  <c r="Z16" i="44"/>
  <c r="AA16" i="44" s="1"/>
  <c r="Z17" i="44"/>
  <c r="AA17" i="44" s="1"/>
  <c r="Z18" i="44"/>
  <c r="AA18" i="44" s="1"/>
  <c r="Z19" i="44"/>
  <c r="AA19" i="44" s="1"/>
  <c r="Z20" i="44"/>
  <c r="AA20" i="44" s="1"/>
  <c r="Z21" i="44"/>
  <c r="AA21" i="44" s="1"/>
  <c r="Z22" i="44"/>
  <c r="AA22" i="44" s="1"/>
  <c r="Z23" i="44"/>
  <c r="Z24" i="44"/>
  <c r="AA24" i="44" s="1"/>
  <c r="Z25" i="44"/>
  <c r="AA25" i="44" s="1"/>
  <c r="Z26" i="44"/>
  <c r="AA26" i="44" s="1"/>
  <c r="Z27" i="44"/>
  <c r="AA27" i="44" s="1"/>
  <c r="Z28" i="44"/>
  <c r="AA28" i="44" s="1"/>
  <c r="Z29" i="44"/>
  <c r="AA29" i="44" s="1"/>
  <c r="Z30" i="44"/>
  <c r="AA30" i="44" s="1"/>
  <c r="Z31" i="44"/>
  <c r="AA31" i="44" s="1"/>
  <c r="Z32" i="44"/>
  <c r="AA32" i="44" s="1"/>
  <c r="Z33" i="44"/>
  <c r="AA33" i="44" s="1"/>
  <c r="Z34" i="44"/>
  <c r="AA34" i="44" s="1"/>
  <c r="Z35" i="44"/>
  <c r="AA35" i="44" s="1"/>
  <c r="Z36" i="44"/>
  <c r="AA36" i="44" s="1"/>
  <c r="Z37" i="44"/>
  <c r="AA37" i="44" s="1"/>
  <c r="Z38" i="44"/>
  <c r="AA38" i="44" s="1"/>
  <c r="Z39" i="44"/>
  <c r="AA39" i="44" s="1"/>
  <c r="AA23" i="44"/>
  <c r="Z16" i="1"/>
  <c r="AA16" i="1" s="1"/>
  <c r="Z7" i="1"/>
  <c r="AA7" i="1" s="1"/>
  <c r="Z8" i="1"/>
  <c r="AA8" i="1" s="1"/>
  <c r="Z9" i="1"/>
  <c r="AA9" i="1" s="1"/>
  <c r="Z10" i="1"/>
  <c r="AA10" i="1" s="1"/>
  <c r="Z11" i="1"/>
  <c r="AA11" i="1" s="1"/>
  <c r="Z12" i="1"/>
  <c r="AA12" i="1" s="1"/>
  <c r="Z13" i="1"/>
  <c r="AA13" i="1" s="1"/>
  <c r="Z14" i="1"/>
  <c r="AA14" i="1" s="1"/>
  <c r="Z15" i="1"/>
  <c r="AA15" i="1" s="1"/>
  <c r="Z17" i="1"/>
  <c r="AA17" i="1" s="1"/>
  <c r="Z18" i="1"/>
  <c r="AA18" i="1" s="1"/>
  <c r="Z19" i="1"/>
  <c r="AA19" i="1" s="1"/>
  <c r="Z20" i="1"/>
  <c r="AA20" i="1" s="1"/>
  <c r="Z21" i="1"/>
  <c r="AA21" i="1" s="1"/>
  <c r="Z22" i="1"/>
  <c r="AA22" i="1" s="1"/>
  <c r="Z23" i="1"/>
  <c r="AA23" i="1" s="1"/>
  <c r="Z24" i="1"/>
  <c r="AA24" i="1" s="1"/>
  <c r="Z25" i="1"/>
  <c r="AA25" i="1" s="1"/>
  <c r="Z26" i="1"/>
  <c r="AA26" i="1" s="1"/>
  <c r="Z27" i="1"/>
  <c r="AA27" i="1" s="1"/>
  <c r="Z28" i="1"/>
  <c r="AA28" i="1" s="1"/>
  <c r="Z29" i="1"/>
  <c r="AA29" i="1" s="1"/>
  <c r="Z30" i="1"/>
  <c r="AA30" i="1" s="1"/>
  <c r="Z6" i="1"/>
  <c r="I79" i="64" l="1"/>
  <c r="I90" i="64"/>
  <c r="H90" i="64" s="1"/>
  <c r="I81" i="64"/>
  <c r="F82" i="64"/>
  <c r="I78" i="64"/>
  <c r="I89" i="64"/>
  <c r="H89" i="64" s="1"/>
  <c r="I80" i="64"/>
  <c r="AA6" i="1"/>
  <c r="B4" i="48"/>
  <c r="A2" i="44"/>
  <c r="N3" i="44" l="1"/>
  <c r="M3" i="44"/>
  <c r="L3" i="44"/>
  <c r="K3" i="44"/>
  <c r="J3" i="44"/>
  <c r="I3" i="44"/>
  <c r="H3" i="44"/>
  <c r="G3" i="44"/>
  <c r="F3" i="44"/>
  <c r="F4" i="1"/>
  <c r="G4" i="1"/>
  <c r="I4" i="1"/>
  <c r="J4" i="1"/>
  <c r="H5" i="1"/>
  <c r="H46" i="1" s="1"/>
  <c r="K4" i="1"/>
  <c r="L4" i="1"/>
  <c r="N4" i="1"/>
  <c r="D16" i="48" l="1"/>
  <c r="G4" i="44" l="1"/>
  <c r="H4" i="44"/>
  <c r="I4" i="44"/>
  <c r="J4" i="44"/>
  <c r="K4" i="44"/>
  <c r="L4" i="44"/>
  <c r="L54" i="44" s="1"/>
  <c r="L55" i="44" s="1"/>
  <c r="L56" i="44" s="1"/>
  <c r="M4" i="44"/>
  <c r="M54" i="44" s="1"/>
  <c r="M55" i="44" s="1"/>
  <c r="M56" i="44" s="1"/>
  <c r="N4" i="44"/>
  <c r="O4" i="44"/>
  <c r="P4" i="44"/>
  <c r="P60" i="44" s="1"/>
  <c r="P61" i="44" s="1"/>
  <c r="Q4" i="44"/>
  <c r="R4" i="44"/>
  <c r="R60" i="44" s="1"/>
  <c r="R61" i="44" s="1"/>
  <c r="S4" i="44"/>
  <c r="T4" i="44"/>
  <c r="T60" i="44" s="1"/>
  <c r="T61" i="44" s="1"/>
  <c r="U4" i="44"/>
  <c r="V4" i="44"/>
  <c r="V60" i="44" s="1"/>
  <c r="V61" i="44" s="1"/>
  <c r="W4" i="44"/>
  <c r="X4" i="44"/>
  <c r="X60" i="44" s="1"/>
  <c r="X61" i="44" s="1"/>
  <c r="Y4" i="44"/>
  <c r="F4" i="44"/>
  <c r="Y57" i="44"/>
  <c r="Y58" i="44" s="1"/>
  <c r="Y59" i="44" s="1"/>
  <c r="X57" i="44"/>
  <c r="X58" i="44" s="1"/>
  <c r="X59" i="44" s="1"/>
  <c r="W57" i="44"/>
  <c r="W58" i="44" s="1"/>
  <c r="W59" i="44" s="1"/>
  <c r="V57" i="44"/>
  <c r="V58" i="44" s="1"/>
  <c r="V59" i="44" s="1"/>
  <c r="U57" i="44"/>
  <c r="U58" i="44" s="1"/>
  <c r="U59" i="44" s="1"/>
  <c r="T57" i="44"/>
  <c r="T58" i="44" s="1"/>
  <c r="T59" i="44" s="1"/>
  <c r="S57" i="44"/>
  <c r="S58" i="44" s="1"/>
  <c r="S59" i="44" s="1"/>
  <c r="R57" i="44"/>
  <c r="R58" i="44" s="1"/>
  <c r="R59" i="44" s="1"/>
  <c r="Q57" i="44"/>
  <c r="Q58" i="44" s="1"/>
  <c r="Q59" i="44" s="1"/>
  <c r="P57" i="44"/>
  <c r="P58" i="44" s="1"/>
  <c r="P59" i="44" s="1"/>
  <c r="O57" i="44"/>
  <c r="O58" i="44" s="1"/>
  <c r="O59" i="44" s="1"/>
  <c r="N57" i="44"/>
  <c r="N58" i="44" s="1"/>
  <c r="N59" i="44" s="1"/>
  <c r="M57" i="44"/>
  <c r="M58" i="44" s="1"/>
  <c r="M59" i="44" s="1"/>
  <c r="L57" i="44"/>
  <c r="L58" i="44" s="1"/>
  <c r="L59" i="44" s="1"/>
  <c r="K57" i="44"/>
  <c r="K58" i="44" s="1"/>
  <c r="K59" i="44" s="1"/>
  <c r="J57" i="44"/>
  <c r="J58" i="44" s="1"/>
  <c r="J59" i="44" s="1"/>
  <c r="I57" i="44"/>
  <c r="I58" i="44" s="1"/>
  <c r="I59" i="44" s="1"/>
  <c r="H57" i="44"/>
  <c r="H58" i="44" s="1"/>
  <c r="H59" i="44" s="1"/>
  <c r="G57" i="44"/>
  <c r="G58" i="44" s="1"/>
  <c r="G59" i="44" s="1"/>
  <c r="F57" i="44"/>
  <c r="F58" i="44" s="1"/>
  <c r="F59" i="44" s="1"/>
  <c r="Y54" i="44"/>
  <c r="Y55" i="44" s="1"/>
  <c r="Y56" i="44" s="1"/>
  <c r="X54" i="44"/>
  <c r="X55" i="44" s="1"/>
  <c r="X56" i="44" s="1"/>
  <c r="W54" i="44"/>
  <c r="W55" i="44" s="1"/>
  <c r="W56" i="44" s="1"/>
  <c r="V54" i="44"/>
  <c r="V55" i="44" s="1"/>
  <c r="V56" i="44" s="1"/>
  <c r="U54" i="44"/>
  <c r="U55" i="44" s="1"/>
  <c r="U56" i="44" s="1"/>
  <c r="T54" i="44"/>
  <c r="T55" i="44" s="1"/>
  <c r="T56" i="44" s="1"/>
  <c r="S54" i="44"/>
  <c r="S55" i="44" s="1"/>
  <c r="S56" i="44" s="1"/>
  <c r="R54" i="44"/>
  <c r="R55" i="44" s="1"/>
  <c r="R56" i="44" s="1"/>
  <c r="Q54" i="44"/>
  <c r="Q55" i="44" s="1"/>
  <c r="Q56" i="44" s="1"/>
  <c r="P54" i="44"/>
  <c r="P55" i="44" s="1"/>
  <c r="P56" i="44" s="1"/>
  <c r="Y53" i="44"/>
  <c r="X53" i="44"/>
  <c r="W53" i="44"/>
  <c r="V53" i="44"/>
  <c r="U53" i="44"/>
  <c r="T53" i="44"/>
  <c r="S53" i="44"/>
  <c r="R53" i="44"/>
  <c r="Q53" i="44"/>
  <c r="P53" i="44"/>
  <c r="O53" i="44"/>
  <c r="N53" i="44"/>
  <c r="M53" i="44"/>
  <c r="L53" i="44"/>
  <c r="K53" i="44"/>
  <c r="J53" i="44"/>
  <c r="I53" i="44"/>
  <c r="H53" i="44"/>
  <c r="G53" i="44"/>
  <c r="F53" i="44"/>
  <c r="Y52" i="44"/>
  <c r="X52" i="44"/>
  <c r="W52" i="44"/>
  <c r="V52" i="44"/>
  <c r="U52" i="44"/>
  <c r="T52" i="44"/>
  <c r="S52" i="44"/>
  <c r="R52" i="44"/>
  <c r="Q52" i="44"/>
  <c r="P52" i="44"/>
  <c r="O52" i="44"/>
  <c r="N52" i="44"/>
  <c r="M52" i="44"/>
  <c r="L52" i="44"/>
  <c r="K52" i="44"/>
  <c r="J52" i="44"/>
  <c r="I52" i="44"/>
  <c r="H52" i="44"/>
  <c r="G52" i="44"/>
  <c r="F52" i="44"/>
  <c r="Z6" i="44"/>
  <c r="AA6" i="44" s="1"/>
  <c r="E87" i="44" s="1"/>
  <c r="E96" i="44" s="1"/>
  <c r="Y51" i="44"/>
  <c r="X51" i="44"/>
  <c r="W51" i="44"/>
  <c r="V51" i="44"/>
  <c r="U51" i="44"/>
  <c r="T51" i="44"/>
  <c r="S51" i="44"/>
  <c r="R51" i="44"/>
  <c r="Q51" i="44"/>
  <c r="P51" i="44"/>
  <c r="O5" i="44"/>
  <c r="O51" i="44" s="1"/>
  <c r="N5" i="44"/>
  <c r="N51" i="44" s="1"/>
  <c r="M5" i="44"/>
  <c r="M51" i="44" s="1"/>
  <c r="L5" i="44"/>
  <c r="L51" i="44" s="1"/>
  <c r="K5" i="44"/>
  <c r="K51" i="44" s="1"/>
  <c r="J5" i="44"/>
  <c r="J51" i="44" s="1"/>
  <c r="I5" i="44"/>
  <c r="I51" i="44" s="1"/>
  <c r="H5" i="44"/>
  <c r="H51" i="44" s="1"/>
  <c r="G5" i="44"/>
  <c r="G51" i="44" s="1"/>
  <c r="F5" i="44"/>
  <c r="F51" i="44" s="1"/>
  <c r="A1" i="44"/>
  <c r="O60" i="44" l="1"/>
  <c r="O61" i="44" s="1"/>
  <c r="Z4" i="44"/>
  <c r="U60" i="44"/>
  <c r="U61" i="44" s="1"/>
  <c r="I60" i="44"/>
  <c r="I61" i="44" s="1"/>
  <c r="N60" i="44"/>
  <c r="N61" i="44" s="1"/>
  <c r="L60" i="44"/>
  <c r="L61" i="44" s="1"/>
  <c r="H60" i="44"/>
  <c r="H61" i="44" s="1"/>
  <c r="A109" i="44"/>
  <c r="D101" i="44"/>
  <c r="D107" i="44"/>
  <c r="D103" i="44"/>
  <c r="D105" i="44"/>
  <c r="D100" i="44"/>
  <c r="D102" i="44"/>
  <c r="D99" i="44"/>
  <c r="D104" i="44"/>
  <c r="D98" i="44"/>
  <c r="D106" i="44"/>
  <c r="J60" i="44"/>
  <c r="J61" i="44" s="1"/>
  <c r="W60" i="44"/>
  <c r="W61" i="44" s="1"/>
  <c r="S60" i="44"/>
  <c r="S61" i="44" s="1"/>
  <c r="K60" i="44"/>
  <c r="K61" i="44" s="1"/>
  <c r="G60" i="44"/>
  <c r="G61" i="44" s="1"/>
  <c r="Y60" i="44"/>
  <c r="Y61" i="44" s="1"/>
  <c r="Q60" i="44"/>
  <c r="Q61" i="44" s="1"/>
  <c r="M60" i="44"/>
  <c r="M61" i="44" s="1"/>
  <c r="D91" i="44"/>
  <c r="N54" i="44"/>
  <c r="N55" i="44" s="1"/>
  <c r="N56" i="44" s="1"/>
  <c r="F60" i="44"/>
  <c r="F61" i="44" s="1"/>
  <c r="G54" i="44"/>
  <c r="G55" i="44" s="1"/>
  <c r="G56" i="44" s="1"/>
  <c r="O54" i="44"/>
  <c r="O55" i="44" s="1"/>
  <c r="O56" i="44" s="1"/>
  <c r="F54" i="44"/>
  <c r="F55" i="44" s="1"/>
  <c r="F56" i="44" s="1"/>
  <c r="H54" i="44"/>
  <c r="H55" i="44" s="1"/>
  <c r="H56" i="44" s="1"/>
  <c r="I54" i="44"/>
  <c r="I55" i="44" s="1"/>
  <c r="I56" i="44" s="1"/>
  <c r="Z53" i="44"/>
  <c r="D93" i="44" s="1"/>
  <c r="D92" i="44"/>
  <c r="J54" i="44"/>
  <c r="J55" i="44" s="1"/>
  <c r="J56" i="44" s="1"/>
  <c r="K54" i="44"/>
  <c r="K55" i="44" s="1"/>
  <c r="K56" i="44" s="1"/>
  <c r="E86" i="44" l="1"/>
  <c r="E84" i="44"/>
  <c r="E85" i="44"/>
  <c r="E83" i="44"/>
  <c r="F86" i="44" l="1"/>
  <c r="E88" i="44"/>
  <c r="H84" i="44"/>
  <c r="H87" i="44"/>
  <c r="H85" i="44"/>
  <c r="H83" i="44"/>
  <c r="H86" i="44"/>
  <c r="F83" i="44"/>
  <c r="E95" i="44"/>
  <c r="F87" i="44"/>
  <c r="F85" i="44"/>
  <c r="F84" i="44"/>
  <c r="F55" i="1"/>
  <c r="Z39" i="1"/>
  <c r="AA39" i="1" s="1"/>
  <c r="Z38" i="1"/>
  <c r="AA38" i="1" s="1"/>
  <c r="Z37" i="1"/>
  <c r="AA37" i="1" s="1"/>
  <c r="Z36" i="1"/>
  <c r="AA36" i="1" s="1"/>
  <c r="Z35" i="1"/>
  <c r="AA35" i="1" s="1"/>
  <c r="Z34" i="1"/>
  <c r="AA34" i="1" s="1"/>
  <c r="Z33" i="1"/>
  <c r="AA33" i="1" s="1"/>
  <c r="Z32" i="1"/>
  <c r="AA32" i="1" s="1"/>
  <c r="Z31" i="1"/>
  <c r="AG83" i="1"/>
  <c r="H49" i="1"/>
  <c r="H50" i="1" s="1"/>
  <c r="H51" i="1" s="1"/>
  <c r="H48" i="1"/>
  <c r="G49" i="1"/>
  <c r="G50" i="1" s="1"/>
  <c r="G51" i="1" s="1"/>
  <c r="G48" i="1"/>
  <c r="I49" i="1"/>
  <c r="I50" i="1" s="1"/>
  <c r="I51" i="1" s="1"/>
  <c r="I48" i="1"/>
  <c r="J49" i="1"/>
  <c r="J48" i="1"/>
  <c r="K49" i="1"/>
  <c r="K50" i="1" s="1"/>
  <c r="K51" i="1" s="1"/>
  <c r="K48" i="1"/>
  <c r="L49" i="1"/>
  <c r="L50" i="1" s="1"/>
  <c r="L51" i="1" s="1"/>
  <c r="L48" i="1"/>
  <c r="M49" i="1"/>
  <c r="M50" i="1" s="1"/>
  <c r="M51" i="1" s="1"/>
  <c r="M48" i="1"/>
  <c r="N49" i="1"/>
  <c r="N50" i="1" s="1"/>
  <c r="N51" i="1" s="1"/>
  <c r="P4" i="1"/>
  <c r="R4" i="1"/>
  <c r="S4" i="1"/>
  <c r="T4" i="1"/>
  <c r="T55" i="1" s="1"/>
  <c r="T56" i="1" s="1"/>
  <c r="U4" i="1"/>
  <c r="V4" i="1"/>
  <c r="W4" i="1"/>
  <c r="X4" i="1"/>
  <c r="Y4" i="1"/>
  <c r="Y49" i="1" s="1"/>
  <c r="Y50" i="1" s="1"/>
  <c r="Y51" i="1" s="1"/>
  <c r="G5" i="1"/>
  <c r="G46" i="1" s="1"/>
  <c r="I5" i="1"/>
  <c r="I46" i="1" s="1"/>
  <c r="J5" i="1"/>
  <c r="J46" i="1" s="1"/>
  <c r="K5" i="1"/>
  <c r="K46" i="1" s="1"/>
  <c r="L5" i="1"/>
  <c r="L46" i="1" s="1"/>
  <c r="M5" i="1"/>
  <c r="M46" i="1" s="1"/>
  <c r="N5" i="1"/>
  <c r="N46" i="1" s="1"/>
  <c r="O5" i="1"/>
  <c r="O46" i="1" s="1"/>
  <c r="P46" i="1"/>
  <c r="Q5" i="1"/>
  <c r="Q46" i="1" s="1"/>
  <c r="R5" i="1"/>
  <c r="R46" i="1" s="1"/>
  <c r="S5" i="1"/>
  <c r="S46" i="1" s="1"/>
  <c r="T5" i="1"/>
  <c r="T46" i="1" s="1"/>
  <c r="U5" i="1"/>
  <c r="U46" i="1" s="1"/>
  <c r="V5" i="1"/>
  <c r="V46" i="1" s="1"/>
  <c r="W5" i="1"/>
  <c r="W46" i="1" s="1"/>
  <c r="X5" i="1"/>
  <c r="X46" i="1" s="1"/>
  <c r="Y5" i="1"/>
  <c r="Y46" i="1" s="1"/>
  <c r="F5" i="1"/>
  <c r="F46" i="1" s="1"/>
  <c r="AG85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N48" i="1"/>
  <c r="O48" i="1"/>
  <c r="P48" i="1"/>
  <c r="Q48" i="1"/>
  <c r="R48" i="1"/>
  <c r="S48" i="1"/>
  <c r="T48" i="1"/>
  <c r="U48" i="1"/>
  <c r="V48" i="1"/>
  <c r="W48" i="1"/>
  <c r="X48" i="1"/>
  <c r="Y48" i="1"/>
  <c r="V49" i="1"/>
  <c r="V50" i="1"/>
  <c r="V51" i="1" s="1"/>
  <c r="X49" i="1"/>
  <c r="X50" i="1"/>
  <c r="X51" i="1" s="1"/>
  <c r="Q49" i="1"/>
  <c r="Q50" i="1" s="1"/>
  <c r="Q51" i="1" s="1"/>
  <c r="R49" i="1"/>
  <c r="R50" i="1" s="1"/>
  <c r="R51" i="1" s="1"/>
  <c r="T49" i="1"/>
  <c r="T50" i="1" s="1"/>
  <c r="T51" i="1" s="1"/>
  <c r="U49" i="1"/>
  <c r="U50" i="1" s="1"/>
  <c r="U51" i="1" s="1"/>
  <c r="G52" i="1"/>
  <c r="G53" i="1" s="1"/>
  <c r="G54" i="1" s="1"/>
  <c r="H52" i="1"/>
  <c r="H53" i="1" s="1"/>
  <c r="H54" i="1" s="1"/>
  <c r="I52" i="1"/>
  <c r="I53" i="1" s="1"/>
  <c r="I54" i="1" s="1"/>
  <c r="J52" i="1"/>
  <c r="J53" i="1" s="1"/>
  <c r="J54" i="1" s="1"/>
  <c r="K52" i="1"/>
  <c r="K53" i="1" s="1"/>
  <c r="K54" i="1" s="1"/>
  <c r="L52" i="1"/>
  <c r="L53" i="1" s="1"/>
  <c r="L54" i="1" s="1"/>
  <c r="M52" i="1"/>
  <c r="M53" i="1" s="1"/>
  <c r="M54" i="1" s="1"/>
  <c r="N52" i="1"/>
  <c r="N53" i="1" s="1"/>
  <c r="N54" i="1" s="1"/>
  <c r="O52" i="1"/>
  <c r="O53" i="1" s="1"/>
  <c r="O54" i="1" s="1"/>
  <c r="P52" i="1"/>
  <c r="P53" i="1" s="1"/>
  <c r="P54" i="1" s="1"/>
  <c r="Q52" i="1"/>
  <c r="Q53" i="1" s="1"/>
  <c r="Q54" i="1" s="1"/>
  <c r="R52" i="1"/>
  <c r="R53" i="1" s="1"/>
  <c r="R54" i="1" s="1"/>
  <c r="S52" i="1"/>
  <c r="S53" i="1" s="1"/>
  <c r="S54" i="1" s="1"/>
  <c r="T52" i="1"/>
  <c r="T53" i="1" s="1"/>
  <c r="T54" i="1" s="1"/>
  <c r="U52" i="1"/>
  <c r="U53" i="1" s="1"/>
  <c r="U54" i="1" s="1"/>
  <c r="V52" i="1"/>
  <c r="V53" i="1" s="1"/>
  <c r="V54" i="1" s="1"/>
  <c r="W52" i="1"/>
  <c r="W53" i="1"/>
  <c r="W54" i="1" s="1"/>
  <c r="X52" i="1"/>
  <c r="X53" i="1" s="1"/>
  <c r="X54" i="1" s="1"/>
  <c r="Y52" i="1"/>
  <c r="Y53" i="1" s="1"/>
  <c r="Y54" i="1" s="1"/>
  <c r="F52" i="1"/>
  <c r="F53" i="1" s="1"/>
  <c r="F54" i="1" s="1"/>
  <c r="Y8" i="7"/>
  <c r="Y13" i="7"/>
  <c r="C6" i="63" l="1"/>
  <c r="D6" i="63" s="1"/>
  <c r="C8" i="51"/>
  <c r="Z4" i="1"/>
  <c r="F88" i="44"/>
  <c r="I96" i="44"/>
  <c r="H96" i="44" s="1"/>
  <c r="J50" i="1"/>
  <c r="J51" i="1" s="1"/>
  <c r="P55" i="1"/>
  <c r="P56" i="1" s="1"/>
  <c r="AA31" i="1"/>
  <c r="Z48" i="1"/>
  <c r="D82" i="1" s="1"/>
  <c r="I87" i="44"/>
  <c r="W55" i="1"/>
  <c r="W56" i="1" s="1"/>
  <c r="S55" i="1"/>
  <c r="S56" i="1" s="1"/>
  <c r="A98" i="1"/>
  <c r="D93" i="1"/>
  <c r="D89" i="1"/>
  <c r="D96" i="1"/>
  <c r="D92" i="1"/>
  <c r="D88" i="1"/>
  <c r="D95" i="1"/>
  <c r="D91" i="1"/>
  <c r="D87" i="1"/>
  <c r="D94" i="1"/>
  <c r="D90" i="1"/>
  <c r="P49" i="1"/>
  <c r="P50" i="1" s="1"/>
  <c r="P51" i="1" s="1"/>
  <c r="S49" i="1"/>
  <c r="S50" i="1" s="1"/>
  <c r="S51" i="1" s="1"/>
  <c r="W49" i="1"/>
  <c r="W50" i="1" s="1"/>
  <c r="W51" i="1" s="1"/>
  <c r="I85" i="44"/>
  <c r="Y55" i="1"/>
  <c r="Y56" i="1" s="1"/>
  <c r="X55" i="1"/>
  <c r="X56" i="1" s="1"/>
  <c r="V55" i="1"/>
  <c r="V56" i="1" s="1"/>
  <c r="R55" i="1"/>
  <c r="R56" i="1" s="1"/>
  <c r="U55" i="1"/>
  <c r="U56" i="1" s="1"/>
  <c r="Q55" i="1"/>
  <c r="Q56" i="1" s="1"/>
  <c r="H55" i="1"/>
  <c r="C8" i="63" s="1"/>
  <c r="D8" i="63" s="1"/>
  <c r="F96" i="44"/>
  <c r="I83" i="44"/>
  <c r="I95" i="44"/>
  <c r="H95" i="44" s="1"/>
  <c r="F95" i="44"/>
  <c r="I84" i="44"/>
  <c r="I86" i="44"/>
  <c r="O55" i="1"/>
  <c r="O49" i="1"/>
  <c r="O50" i="1" s="1"/>
  <c r="O51" i="1" s="1"/>
  <c r="M55" i="1"/>
  <c r="C13" i="63" s="1"/>
  <c r="D13" i="63" s="1"/>
  <c r="N55" i="1"/>
  <c r="C14" i="63" s="1"/>
  <c r="D14" i="63" s="1"/>
  <c r="L55" i="1"/>
  <c r="C12" i="63" s="1"/>
  <c r="D12" i="63" s="1"/>
  <c r="G55" i="1"/>
  <c r="K55" i="1"/>
  <c r="C11" i="63" s="1"/>
  <c r="D11" i="63" s="1"/>
  <c r="J55" i="1"/>
  <c r="I55" i="1"/>
  <c r="C9" i="63" s="1"/>
  <c r="D9" i="63" s="1"/>
  <c r="E8" i="51" l="1"/>
  <c r="D8" i="51"/>
  <c r="C7" i="63"/>
  <c r="D7" i="63" s="1"/>
  <c r="C9" i="51"/>
  <c r="E9" i="51" s="1"/>
  <c r="C12" i="51"/>
  <c r="C10" i="63"/>
  <c r="D10" i="63" s="1"/>
  <c r="C17" i="51"/>
  <c r="C15" i="63"/>
  <c r="D15" i="63" s="1"/>
  <c r="H56" i="1"/>
  <c r="C10" i="51"/>
  <c r="E10" i="51" s="1"/>
  <c r="G56" i="1"/>
  <c r="I56" i="1"/>
  <c r="C11" i="51"/>
  <c r="E11" i="51" s="1"/>
  <c r="K56" i="1"/>
  <c r="C13" i="51"/>
  <c r="E13" i="51" s="1"/>
  <c r="M56" i="1"/>
  <c r="C15" i="51"/>
  <c r="E15" i="51" s="1"/>
  <c r="L56" i="1"/>
  <c r="C14" i="51"/>
  <c r="E14" i="51" s="1"/>
  <c r="N56" i="1"/>
  <c r="C16" i="51"/>
  <c r="E16" i="51" s="1"/>
  <c r="O56" i="1"/>
  <c r="J56" i="1"/>
  <c r="E74" i="1"/>
  <c r="F74" i="1" s="1"/>
  <c r="E75" i="1"/>
  <c r="F75" i="1" s="1"/>
  <c r="E73" i="1"/>
  <c r="F73" i="1" s="1"/>
  <c r="E72" i="1"/>
  <c r="E76" i="1"/>
  <c r="F76" i="1" s="1"/>
  <c r="D17" i="51" l="1"/>
  <c r="E17" i="51"/>
  <c r="D12" i="51"/>
  <c r="E12" i="51"/>
  <c r="D9" i="51"/>
  <c r="E84" i="1"/>
  <c r="D10" i="51"/>
  <c r="D15" i="51"/>
  <c r="D13" i="51"/>
  <c r="D14" i="51"/>
  <c r="D16" i="51"/>
  <c r="D11" i="51"/>
  <c r="H72" i="1"/>
  <c r="E77" i="1"/>
  <c r="I72" i="1" s="1"/>
  <c r="H76" i="1"/>
  <c r="H74" i="1"/>
  <c r="H73" i="1"/>
  <c r="H75" i="1"/>
  <c r="F72" i="1"/>
  <c r="E85" i="1"/>
  <c r="I84" i="1" l="1"/>
  <c r="H84" i="1" s="1"/>
  <c r="F84" i="1"/>
  <c r="F85" i="1"/>
  <c r="I85" i="1"/>
  <c r="H85" i="1" s="1"/>
  <c r="I73" i="1"/>
  <c r="I75" i="1"/>
  <c r="I76" i="1"/>
  <c r="I74" i="1"/>
  <c r="F77" i="1"/>
  <c r="F50" i="1" l="1"/>
  <c r="F51" i="1" s="1"/>
  <c r="F56" i="1" l="1"/>
</calcChain>
</file>

<file path=xl/comments1.xml><?xml version="1.0" encoding="utf-8"?>
<comments xmlns="http://schemas.openxmlformats.org/spreadsheetml/2006/main">
  <authors>
    <author>Muammer ASLAN</author>
  </authors>
  <commentList>
    <comment ref="C6" authorId="0" shapeId="0">
      <text>
        <r>
          <rPr>
            <b/>
            <sz val="9"/>
            <color indexed="81"/>
            <rFont val="Tahoma"/>
            <family val="2"/>
            <charset val="162"/>
          </rPr>
          <t>Muammer ASLAN:</t>
        </r>
        <r>
          <rPr>
            <sz val="9"/>
            <color indexed="81"/>
            <rFont val="Tahoma"/>
            <family val="2"/>
            <charset val="162"/>
          </rPr>
          <t xml:space="preserve">
KAZANIMLARI SATIRLARA TIKLAYARAK AÇILIR MENÜDEN SEÇEÇEKSİNİZ. SOSYAL BİLGİLER ÖĞRETMENİ DEĞİLSENİZ ALTTAKİ BÜYÜK SİYAH </t>
        </r>
        <r>
          <rPr>
            <sz val="9"/>
            <color indexed="33"/>
            <rFont val="Tahoma"/>
            <family val="2"/>
            <charset val="162"/>
          </rPr>
          <t>BAĞLANTIYI</t>
        </r>
        <r>
          <rPr>
            <sz val="9"/>
            <color indexed="81"/>
            <rFont val="Tahoma"/>
            <family val="2"/>
            <charset val="162"/>
          </rPr>
          <t xml:space="preserve"> TIKLAYIN VE KAZANIM LİSTENİZİ EKLEYİN.</t>
        </r>
      </text>
    </comment>
  </commentList>
</comments>
</file>

<file path=xl/comments2.xml><?xml version="1.0" encoding="utf-8"?>
<comments xmlns="http://schemas.openxmlformats.org/spreadsheetml/2006/main">
  <authors>
    <author>Muammer ASLAN</author>
  </authors>
  <commentList>
    <comment ref="A3" authorId="0" shapeId="0">
      <text>
        <r>
          <rPr>
            <b/>
            <sz val="8"/>
            <color indexed="81"/>
            <rFont val="Tahoma"/>
            <family val="2"/>
            <charset val="162"/>
          </rPr>
          <t>Muammer ASLAN:</t>
        </r>
        <r>
          <rPr>
            <sz val="8"/>
            <color indexed="81"/>
            <rFont val="Tahoma"/>
            <family val="2"/>
            <charset val="162"/>
          </rPr>
          <t xml:space="preserve">
</t>
        </r>
        <r>
          <rPr>
            <b/>
            <sz val="8"/>
            <color indexed="81"/>
            <rFont val="Tahoma"/>
            <family val="2"/>
            <charset val="162"/>
          </rPr>
          <t>SAĞ TARAFTAKİ</t>
        </r>
        <r>
          <rPr>
            <b/>
            <sz val="10"/>
            <color indexed="81"/>
            <rFont val="Tahoma"/>
            <family val="2"/>
            <charset val="162"/>
          </rPr>
          <t xml:space="preserve">  5- SENARYO GİR</t>
        </r>
        <r>
          <rPr>
            <b/>
            <sz val="8"/>
            <color indexed="81"/>
            <rFont val="Tahoma"/>
            <family val="2"/>
            <charset val="162"/>
          </rPr>
          <t xml:space="preserve"> MENÜSÜNE SENARYO KAZANIMLARINI GİRİN BURAYA OTOMATİK DÜŞER</t>
        </r>
      </text>
    </comment>
    <comment ref="F4" authorId="0" shapeId="0">
      <text>
        <r>
          <rPr>
            <b/>
            <sz val="9"/>
            <color indexed="81"/>
            <rFont val="Tahoma"/>
            <family val="2"/>
            <charset val="162"/>
          </rPr>
          <t>Muammer ASLAN:</t>
        </r>
        <r>
          <rPr>
            <sz val="9"/>
            <color indexed="81"/>
            <rFont val="Tahoma"/>
            <family val="2"/>
            <charset val="162"/>
          </rPr>
          <t xml:space="preserve">
SORULARIN PUAN DEĞERİNİ</t>
        </r>
        <r>
          <rPr>
            <b/>
            <sz val="12"/>
            <color indexed="81"/>
            <rFont val="Tahoma"/>
            <family val="2"/>
            <charset val="162"/>
          </rPr>
          <t xml:space="preserve"> 4- SENARYO BAREMİ</t>
        </r>
        <r>
          <rPr>
            <sz val="9"/>
            <color indexed="81"/>
            <rFont val="Tahoma"/>
            <family val="2"/>
            <charset val="162"/>
          </rPr>
          <t>DEN DEĞİŞTİREBİLİRSİNİZ.</t>
        </r>
      </text>
    </comment>
  </commentList>
</comments>
</file>

<file path=xl/comments3.xml><?xml version="1.0" encoding="utf-8"?>
<comments xmlns="http://schemas.openxmlformats.org/spreadsheetml/2006/main">
  <authors>
    <author>Muammer ASLAN</author>
  </authors>
  <commentList>
    <comment ref="E6" authorId="0" shapeId="0">
      <text>
        <r>
          <rPr>
            <b/>
            <sz val="9"/>
            <color indexed="81"/>
            <rFont val="Tahoma"/>
            <family val="2"/>
            <charset val="162"/>
          </rPr>
          <t>Muammer ASLAN:</t>
        </r>
        <r>
          <rPr>
            <sz val="9"/>
            <color indexed="81"/>
            <rFont val="Tahoma"/>
            <family val="2"/>
            <charset val="162"/>
          </rPr>
          <t xml:space="preserve">
SİZ DOLDURACAKSINIZ</t>
        </r>
      </text>
    </comment>
  </commentList>
</comments>
</file>

<file path=xl/comments4.xml><?xml version="1.0" encoding="utf-8"?>
<comments xmlns="http://schemas.openxmlformats.org/spreadsheetml/2006/main">
  <authors>
    <author>Muammer ASLAN</author>
  </authors>
  <commentList>
    <comment ref="C6" authorId="0" shapeId="0">
      <text>
        <r>
          <rPr>
            <b/>
            <sz val="9"/>
            <color indexed="81"/>
            <rFont val="Tahoma"/>
            <family val="2"/>
            <charset val="162"/>
          </rPr>
          <t>Muammer ASLAN:</t>
        </r>
        <r>
          <rPr>
            <sz val="9"/>
            <color indexed="81"/>
            <rFont val="Tahoma"/>
            <family val="2"/>
            <charset val="162"/>
          </rPr>
          <t xml:space="preserve">
KAZANIMLARI SATIRLARA TIKLAYARAK AÇILIR MENÜDEN SEÇEÇEKSİNİZ. SOSYAL BİLGİLER ÖĞRETMENİ DEĞİLSENİZ ALTTAKİ BÜYÜK SİYAH </t>
        </r>
        <r>
          <rPr>
            <sz val="9"/>
            <color indexed="33"/>
            <rFont val="Tahoma"/>
            <family val="2"/>
            <charset val="162"/>
          </rPr>
          <t>BAĞLANTIYI</t>
        </r>
        <r>
          <rPr>
            <sz val="9"/>
            <color indexed="81"/>
            <rFont val="Tahoma"/>
            <family val="2"/>
            <charset val="162"/>
          </rPr>
          <t xml:space="preserve"> TIKLAYIN VE KAZANIM LİSTENİZİ EKLEYİN.</t>
        </r>
      </text>
    </comment>
  </commentList>
</comments>
</file>

<file path=xl/comments5.xml><?xml version="1.0" encoding="utf-8"?>
<comments xmlns="http://schemas.openxmlformats.org/spreadsheetml/2006/main">
  <authors>
    <author>Muammer ASLAN</author>
  </authors>
  <commentList>
    <comment ref="A3" authorId="0" shapeId="0">
      <text>
        <r>
          <rPr>
            <b/>
            <sz val="16"/>
            <color indexed="81"/>
            <rFont val="Tahoma"/>
            <family val="2"/>
            <charset val="162"/>
          </rPr>
          <t>Muammer ASLAN:</t>
        </r>
        <r>
          <rPr>
            <sz val="16"/>
            <color indexed="81"/>
            <rFont val="Tahoma"/>
            <family val="2"/>
            <charset val="162"/>
          </rPr>
          <t xml:space="preserve">
</t>
        </r>
        <r>
          <rPr>
            <b/>
            <sz val="16"/>
            <color indexed="81"/>
            <rFont val="Tahoma"/>
            <family val="2"/>
            <charset val="162"/>
          </rPr>
          <t>SAĞ TARAFTAKİ  5- SENARYO GİR MENÜSÜNE SENARYO KAZANIMLARINI GİRİN BURAYA OTOMATİK DÜŞER</t>
        </r>
      </text>
    </comment>
    <comment ref="F4" authorId="0" shapeId="0">
      <text>
        <r>
          <rPr>
            <b/>
            <sz val="9"/>
            <color indexed="81"/>
            <rFont val="Tahoma"/>
            <family val="2"/>
            <charset val="162"/>
          </rPr>
          <t>Muammer ASLAN:</t>
        </r>
        <r>
          <rPr>
            <sz val="9"/>
            <color indexed="81"/>
            <rFont val="Tahoma"/>
            <family val="2"/>
            <charset val="162"/>
          </rPr>
          <t xml:space="preserve">
SORULARIN PUAN DEĞERİNİ</t>
        </r>
        <r>
          <rPr>
            <b/>
            <sz val="12"/>
            <color indexed="81"/>
            <rFont val="Tahoma"/>
            <family val="2"/>
            <charset val="162"/>
          </rPr>
          <t xml:space="preserve"> 4- SENARYO BAREMİ</t>
        </r>
        <r>
          <rPr>
            <sz val="9"/>
            <color indexed="81"/>
            <rFont val="Tahoma"/>
            <family val="2"/>
            <charset val="162"/>
          </rPr>
          <t>DEN DEĞİŞTİREBİLİRSİNİZ.</t>
        </r>
      </text>
    </comment>
  </commentList>
</comments>
</file>

<file path=xl/comments6.xml><?xml version="1.0" encoding="utf-8"?>
<comments xmlns="http://schemas.openxmlformats.org/spreadsheetml/2006/main">
  <authors>
    <author>Muammer ASLAN</author>
  </authors>
  <commentList>
    <comment ref="F4" authorId="0" shapeId="0">
      <text>
        <r>
          <rPr>
            <b/>
            <sz val="9"/>
            <color indexed="81"/>
            <rFont val="Tahoma"/>
            <family val="2"/>
            <charset val="162"/>
          </rPr>
          <t>Muammer ASLAN:</t>
        </r>
        <r>
          <rPr>
            <sz val="9"/>
            <color indexed="81"/>
            <rFont val="Tahoma"/>
            <family val="2"/>
            <charset val="162"/>
          </rPr>
          <t xml:space="preserve">
SORULARIN PUANLRINI NOT SENARYO BAREMİ SAYFASINDAN DEĞİŞTREBİLİRSİN.</t>
        </r>
      </text>
    </comment>
  </commentList>
</comments>
</file>

<file path=xl/sharedStrings.xml><?xml version="1.0" encoding="utf-8"?>
<sst xmlns="http://schemas.openxmlformats.org/spreadsheetml/2006/main" count="537" uniqueCount="335">
  <si>
    <t>SIRA NO</t>
  </si>
  <si>
    <t>TOPLAM PUAN</t>
  </si>
  <si>
    <t>OKULUN ADI</t>
  </si>
  <si>
    <t>DERSİN ADI</t>
  </si>
  <si>
    <t>SINIF</t>
  </si>
  <si>
    <t>ŞUBE</t>
  </si>
  <si>
    <t>EĞİTİM-ÖĞRETİM YILI</t>
  </si>
  <si>
    <t>DÖNEM</t>
  </si>
  <si>
    <t>DERSİN ÖĞRETMENİ</t>
  </si>
  <si>
    <t>OKUL MÜDÜRÜ</t>
  </si>
  <si>
    <t>SORU NO</t>
  </si>
  <si>
    <t>PUAN DEĞERİ</t>
  </si>
  <si>
    <t>SORULAR</t>
  </si>
  <si>
    <t>1.SINAV</t>
  </si>
  <si>
    <t>AD SOYAD</t>
  </si>
  <si>
    <t>SORULARIN PUAN DEĞERİ</t>
  </si>
  <si>
    <t>SORULARIN YÜZDELİK DEĞERİ</t>
  </si>
  <si>
    <t>SORULARIN TOPLAM PUANI</t>
  </si>
  <si>
    <t>TOPLAM 
PUAN</t>
  </si>
  <si>
    <t>SORULARDAN TAM PUAN 
ALANLARIN SAYISI</t>
  </si>
  <si>
    <t>SORULARDAN SIFIR PUAN 
ALANLARIN SAYISI</t>
  </si>
  <si>
    <t>SORULARDAN TAM PUAN 
ALANLARIN YÜZDESİ</t>
  </si>
  <si>
    <t>SORULARDAN SIFIR PUAN 
ALANLARIN YÜZDESİ</t>
  </si>
  <si>
    <t>ÖĞR.NO</t>
  </si>
  <si>
    <t>85-100 ARASI</t>
  </si>
  <si>
    <t>TOPLAM</t>
  </si>
  <si>
    <t>EN BÜYÜK PUAN</t>
  </si>
  <si>
    <t>EN DÜŞÜK PUAN</t>
  </si>
  <si>
    <t>SINIF ORTALAMASI</t>
  </si>
  <si>
    <t xml:space="preserve">BAŞARILI ÖĞRENCİ SAYISI </t>
  </si>
  <si>
    <t>BAŞARISIZ ÖĞRENCİ SAYISI</t>
  </si>
  <si>
    <t>SORULARDAN ALINAN PUANLARIN ARİTMETİK ORTALAMASI</t>
  </si>
  <si>
    <t>DÜZENLEYEN</t>
  </si>
  <si>
    <t>BRANŞI</t>
  </si>
  <si>
    <t>UYGUNDUR</t>
  </si>
  <si>
    <t>Okul Müdürü</t>
  </si>
  <si>
    <t>1. SINAV NOT DAĞILIMININ YÜZDELİK GÖSTERİMİ</t>
  </si>
  <si>
    <t>Sınavlarda sorulan soruların puan değerlerini ilgili sorunun altına yazınız.</t>
  </si>
  <si>
    <t>Dersler</t>
  </si>
  <si>
    <t>Sınıflar</t>
  </si>
  <si>
    <t>Şubeler</t>
  </si>
  <si>
    <t>A</t>
  </si>
  <si>
    <t>B</t>
  </si>
  <si>
    <t>C</t>
  </si>
  <si>
    <t>Dönem</t>
  </si>
  <si>
    <t>Sene</t>
  </si>
  <si>
    <t>I. DÖNEM</t>
  </si>
  <si>
    <t>II. DÖNEM</t>
  </si>
  <si>
    <t>PEKİYİ</t>
  </si>
  <si>
    <t>İYİ</t>
  </si>
  <si>
    <t>ORTA</t>
  </si>
  <si>
    <t>GEÇER</t>
  </si>
  <si>
    <t>GEÇMEZ</t>
  </si>
  <si>
    <t xml:space="preserve">70-84,99 ARASI </t>
  </si>
  <si>
    <t>Derece</t>
  </si>
  <si>
    <t>55-69,99 ARASI</t>
  </si>
  <si>
    <t>SINAV SONUÇ DAĞILIMI</t>
  </si>
  <si>
    <t>0 -10</t>
  </si>
  <si>
    <t>91-100</t>
  </si>
  <si>
    <t>11-20</t>
  </si>
  <si>
    <t>21-30</t>
  </si>
  <si>
    <t>31-40</t>
  </si>
  <si>
    <t>51-60</t>
  </si>
  <si>
    <t xml:space="preserve">61-70 </t>
  </si>
  <si>
    <t>71-80</t>
  </si>
  <si>
    <t>80-90</t>
  </si>
  <si>
    <t>41-50</t>
  </si>
  <si>
    <t>81-90</t>
  </si>
  <si>
    <t>STANDART SAPMA</t>
  </si>
  <si>
    <t>G</t>
  </si>
  <si>
    <t>D</t>
  </si>
  <si>
    <t>Sosyal Bilgiler Öğretmeni</t>
  </si>
  <si>
    <t>Muammer ASLAN</t>
  </si>
  <si>
    <t>2023-2024</t>
  </si>
  <si>
    <t>SBD ORTAOKULU</t>
  </si>
  <si>
    <t>F</t>
  </si>
  <si>
    <t>2025-2026</t>
  </si>
  <si>
    <t>İnkılap Tarihi Öğretmeni</t>
  </si>
  <si>
    <t>Özgür ÖZTÜRK</t>
  </si>
  <si>
    <t>2024-2025</t>
  </si>
  <si>
    <t>Branş EKLE</t>
  </si>
  <si>
    <t>• Okul genelinde yapılacak sınavlarda açık uçlu sorular sorulacağı göz önünde bulundurularak örnek senaryolar tabloda gösterilmiştir.</t>
  </si>
  <si>
    <t>TOPLAM SORULAR</t>
  </si>
  <si>
    <t>İTA.8.2.2. Birinci Dünya Savaşı’nda Osmanlı Devleti’nin durumu hakkında çıkarımlarda bulunur.</t>
  </si>
  <si>
    <t>İTA.8.2.1. Birinci Dünya Savaşı’nın sebeplerini ve savaşın başlamasına yol açan gelişmeleri kavrar.</t>
  </si>
  <si>
    <t>İTA.8.1.4. Mustafa Kemal’in askerlik hayatı ile ilgili olayları ve olguları onun kişilik özellikleri ile ilişkilendirir.</t>
  </si>
  <si>
    <t>İTA.8.1.3. Gençlik döneminde Mustafa Kemal’in fikir hayatını etkileyen önemli kişileri ve olayları kavrar.</t>
  </si>
  <si>
    <t>İTA.8.1.2. Mustafa Kemal’in çocukluk ve öğrenim hayatından hareketle onun kişilik özelliklerinin oluşumu hakkında çıkarımlarda bulunur.</t>
  </si>
  <si>
    <t>İTA.8.1.1. Avrupa’daki gelişmelerin yansımaları bağlamında Osmanlı Devleti’nin yirminci yüzyılın başlarındaki siyasi ve sosyal durumunu kavrar.</t>
  </si>
  <si>
    <t>Okul EKLE</t>
  </si>
  <si>
    <t>Öğretmen EKLE</t>
  </si>
  <si>
    <t>KAZANIMLAR</t>
  </si>
  <si>
    <t>SOSYAL BİLGİLER</t>
  </si>
  <si>
    <t>T.C. İNKILÂP TARİHİ VE ATATÜRKÇÜLÜK</t>
  </si>
  <si>
    <t>TÜRK KÜLTÜR VE MEDENİYET TARİHİ</t>
  </si>
  <si>
    <t>İSLAM KÜLTÜR VE MEDENİYETİ</t>
  </si>
  <si>
    <t>İSLAM BİLİM TARİHİ</t>
  </si>
  <si>
    <t>ORTAK TÜRK TARİHİ</t>
  </si>
  <si>
    <t>HUKUK VE ADALET</t>
  </si>
  <si>
    <t>ÇEVRE EĞİTİMİ VE İKLİM DEĞİŞİKLİĞİ</t>
  </si>
  <si>
    <t>TÜRK SOSYAL HAYATINDA AİLE</t>
  </si>
  <si>
    <t>TEMEL YAŞAM BECERİLERİ</t>
  </si>
  <si>
    <t>KÜLTÜR VE MEDENİYETİMİZE YÖN VERENLER</t>
  </si>
  <si>
    <t>AHLÂK VE YURTTAŞLIK EĞİTİMİ</t>
  </si>
  <si>
    <t>MASAL VE DESTANLARIMIZ</t>
  </si>
  <si>
    <t>TARİH</t>
  </si>
  <si>
    <t>TÜRK EĞİTİM TARİHİ</t>
  </si>
  <si>
    <t>ÇAĞDAŞ TÜRK VE DÜNYA TARİHİ</t>
  </si>
  <si>
    <t>DEMOKRASİ VE İNSAN HAKLARI</t>
  </si>
  <si>
    <t>HALK KÜLTÜRÜ</t>
  </si>
  <si>
    <t>DÜŞÜNME EĞİTİMİ</t>
  </si>
  <si>
    <t>SENARYO NO</t>
  </si>
  <si>
    <t>Senaryo NO SEÇ</t>
  </si>
  <si>
    <t>KULLLANICI BİLGİLERİ</t>
  </si>
  <si>
    <t>SENARYO : 2</t>
  </si>
  <si>
    <t>SENARYO : 1</t>
  </si>
  <si>
    <t>SENARYO : 3</t>
  </si>
  <si>
    <t>SENARYO : 4</t>
  </si>
  <si>
    <t>SENARYO : 5</t>
  </si>
  <si>
    <t>SENARYO : 6</t>
  </si>
  <si>
    <t>SENARYO : 7</t>
  </si>
  <si>
    <t>SENARYO : 8</t>
  </si>
  <si>
    <t xml:space="preserve">                                                                                </t>
  </si>
  <si>
    <t>H</t>
  </si>
  <si>
    <t>J</t>
  </si>
  <si>
    <t>I</t>
  </si>
  <si>
    <t>2026-2027</t>
  </si>
  <si>
    <t>2027-2028</t>
  </si>
  <si>
    <t>2028-2029</t>
  </si>
  <si>
    <t>YAZILI TARİHİ GİR</t>
  </si>
  <si>
    <t>*</t>
  </si>
  <si>
    <t>NO</t>
  </si>
  <si>
    <t>ÖĞRENCİNİN ADI SOYADI</t>
  </si>
  <si>
    <t xml:space="preserve">EĞER YAPAMADIYSANIZ                                      NASIL YAPILIR VİDEOSU                                    İÇİN TIKLAYIN. </t>
  </si>
  <si>
    <t>EĞER DOĞRU YAPIŞTIRMA YAPARSANIZ SOLDAKİ ALANDA ÖĞRENCİ NUMARASI ADI VE SOYADI DOĞRU SÜTUNDA YER BULACAKTIR. Doğru sütunda yer alan liste sınav listesine otomatik eklenir.</t>
  </si>
  <si>
    <t>50-54,99 ARASI</t>
  </si>
  <si>
    <t>0-49,99 ARASI</t>
  </si>
  <si>
    <t>Adı Soyadı</t>
  </si>
  <si>
    <t>1.Sınav</t>
  </si>
  <si>
    <t>2.Sınav</t>
  </si>
  <si>
    <t>1.Proje</t>
  </si>
  <si>
    <t>2.Proje</t>
  </si>
  <si>
    <t>1.Ders Et.Kat.</t>
  </si>
  <si>
    <t>2.Ders Et.Kat.</t>
  </si>
  <si>
    <t>3.Ders Et.Kat.</t>
  </si>
  <si>
    <t>Okul No</t>
  </si>
  <si>
    <t>Proje-Ders Etk. Ort.</t>
  </si>
  <si>
    <t>Puanı</t>
  </si>
  <si>
    <t>ATATÜRK ORTAOKULU</t>
  </si>
  <si>
    <t>Fen Bilimleri Öğretmeni</t>
  </si>
  <si>
    <t>İngilizce Öğretmeni</t>
  </si>
  <si>
    <t>Cumhuriyet Ortaokulu</t>
  </si>
  <si>
    <t>KAYNAKLAR SAYFASI</t>
  </si>
  <si>
    <t>Sinan KILIÇ</t>
  </si>
  <si>
    <t>Sarfiye KEÇECİ</t>
  </si>
  <si>
    <t>SEÇİM SÜTUNU</t>
  </si>
  <si>
    <t>2. SINAV NOT DAĞILIM ÇİZELGESİ</t>
  </si>
  <si>
    <t>2.SINAV NOT DAĞILIMININ ÖĞRENCİ SAYISI BAZINDA GÖSTERİMİ</t>
  </si>
  <si>
    <t>2. SINAV SINIF BAŞARISININ YÜZDELİK GÖSTERİMİ</t>
  </si>
  <si>
    <t>SINAVIN YAPILDIĞI TARİH</t>
  </si>
  <si>
    <t>BAŞARISIZLIĞI GİDERİCİ ÇALIŞMA VE ÖNLEMLERİN NELER OLACAĞI/NASIL YAPILACAĞI</t>
  </si>
  <si>
    <t>KAZANIM BAŞARI ORANI</t>
  </si>
  <si>
    <t>ALİ VELİ</t>
  </si>
  <si>
    <t>SB.6.1.1. Sosyal rollerin zaman içerisindeki değişimini inceler.</t>
  </si>
  <si>
    <t>SB.7.1.1. İletişimi etkileyen tutum ve davranışları analiz ederek kendi tutum ve davranışlarını sorgular.</t>
  </si>
  <si>
    <t>SB.6.1.2. Sosyal, kültürel ve tarihî bağların toplumsal birlikteliğin oluşmasındaki yerini ve rolünü analiz eder.</t>
  </si>
  <si>
    <t>SB.7.1.2. Bireysel ve toplumsal ilişkilerde olumlu iletişim yollarını kullanır.</t>
  </si>
  <si>
    <t>SB.5.1.3. Sahip olduğu haklarının farkında olan bir birey olarak katıldığı gruplarda aldığı rollerin gerektirdiği görev ve sorumluluklara uygun davranır.</t>
  </si>
  <si>
    <t>SB.6.1.3. Toplumda uyum içerisinde yaşayabilmek için farklılıklara yönelik ön yargıları sorgular</t>
  </si>
  <si>
    <t>SB.7.1.3. Medyanın sosyal değişim ve etkileşimdeki rolünü tartışır.</t>
  </si>
  <si>
    <t>SB.5.1.4. Çocuk olarak haklarından yararlanmaya ve bu hakların ihlal edildiği durumlara örnekler verir.</t>
  </si>
  <si>
    <t>SB.6.1.4. Toplumsal birlikteliğin oluşmasında sosyal yardımlaşma ve dayanışmayı destekleyici faaliyetlere katılır.</t>
  </si>
  <si>
    <t>SB.7.1.4. İletişim araçlarından yararlanırken haklarını kullanır ve sorumluluklarını yerine getirir.</t>
  </si>
  <si>
    <t>SB.5.2.1. Somut kalıntılarından yola çıkarak Anadolu ve Mezopotamya uygarlıklarının insanlık tarihine önemli katkılarını fark eder.</t>
  </si>
  <si>
    <t>SB.6.1.5. Bir soruna getirilen çözümlerin hak, sorumluluk ve özgürlükler temelinde olması gerektiğini savunur.</t>
  </si>
  <si>
    <t>SB.7.2.1. Osmanlı Devleti’nin siyasi güç olarak ortaya çıkış sürecini ve bu süreci etkileyen faktörleri açıklar.</t>
  </si>
  <si>
    <t>SB.5.2.2. Çevresindeki doğal varlıklar ile tarihî mekânları, nesneleri ve eserleri tanıtır.</t>
  </si>
  <si>
    <t>SB.6.2.1. Orta Asya’da kurulan ilk Türk devletlerinin coğrafi, siyasal, ekonomik ve kültürel özelliklerine ilişkin çıkarımlarda bulunur.</t>
  </si>
  <si>
    <t>SB.7.2.2. Osmanlı Devleti’nin fetih siyasetini örnekler üzerinden analiz eder.</t>
  </si>
  <si>
    <t>SB.5.2.3. Ülkemizin çeşitli yerlerinin kültürel özellikleri ile yaşadığı çevrenin kültürel özelliklerini karşılaştırarak bunlar arasındaki benzer ve farklı unsurları belirler.</t>
  </si>
  <si>
    <t>SB.6.2.2. İslamiyet’in ortaya çıkışını ve beraberinde getirdiği değişimleri yorumlar.</t>
  </si>
  <si>
    <t>SB.7.2.3. Avrupa’daki gelişmelerle bağlantılı olarak Osmanlı Devleti’ni değişime zorlayan süreçleri kavrar.</t>
  </si>
  <si>
    <t xml:space="preserve">İTA.8.2.3. Mondros Ateşkes Antlaşması’nın imzalanması ve uygulanması karşısında Osmanlı yönetiminin, Mustafa Kemal’in ve halkın tutumunu analiz eder. </t>
  </si>
  <si>
    <t>SB.5.2.4. Kültürel ögelerin, insanların bir arada yaşamasındaki rolünü analiz eder.</t>
  </si>
  <si>
    <t>SB.6.2.3. Türklerin İslamiyet’i kabulleri ile birlikte siyasi, sosyal ve kültürel alanlarda meydana gelen değişimleri fark eder.</t>
  </si>
  <si>
    <t>SB.7.2.4. Osmanlı Devleti’nde ıslahat hareketleri sonucu ortaya çıkan kurumlardan hareketle toplumsal ve ekonomik değişim hakkında çıkarımlarda bulunur.</t>
  </si>
  <si>
    <t>İTA.8.2.4. Kuvâ-yı Millîye’nin oluşum sürecini ve sonrasında meydana gelen gelişmeleri kavrar.</t>
  </si>
  <si>
    <t>SB.5.2.5. Günlük yaşamdaki kültürel unsurların tarihî gelişimini değerlendirir.</t>
  </si>
  <si>
    <t>SB.6.2.4. Türklerin Anadolu’yu yurt edinme sürecini XI ve XIII. yüzyıllar kapsamında analiz eder.</t>
  </si>
  <si>
    <t>SB.7.2.5. Osmanlı kültür, sanat ve estetik anlayışına örnekler verir.</t>
  </si>
  <si>
    <t>İTA.8.2.5. Millî Mücadele’nin hazırlık döneminde Mustafa Kemal’in yaptığı çalışmaları analiz eder.</t>
  </si>
  <si>
    <t>SB.6.2.5. Tarihî ticaret yollarının toplumlar arası siyasi, kültürel ve ekonomik ilişkilerdeki rolünü açıklar.</t>
  </si>
  <si>
    <t>SB.7.3.1. Örnek incelemeler yoluyla geçmişten günümüze, yerleşmeyi etkileyen faktörler hakkında çıkarımlarda bulunur.</t>
  </si>
  <si>
    <t>İTA.8.2.6. Misakımilli’nin kabulünü¨ ve Büyük Millet Meclisinin açılışını vatanın bütünlüğünü esası ile “ulusal egemenlik” ve “tam bağımsızlık” ilkeleri ile ilişkilendirir.</t>
  </si>
  <si>
    <t>SB.6.3.1. Konum ile ilgili kavramları kullanarak kıtaların, okyanusların ve ülkemizin coğrafi konumunu tanımlar.</t>
  </si>
  <si>
    <t>SB.7.3.2. Türkiye’de nüfusun dağılışını etkileyen faktörlerden hareketle Türkiye’nin demografik özelliklerini yorumlar.</t>
  </si>
  <si>
    <t>İTA.8.2.7. Büyük Millet Meclisine karşı ayaklanmalar ile ayaklanmaların bastırılması için alınan tedbirleri analiz eder.</t>
  </si>
  <si>
    <t>SB.5.3.1. Haritalar üzerinde yaşadığı yer ve çevresinin yeryüzü şekillerini genel olarak açıklar.</t>
  </si>
  <si>
    <t>SB.6.3.2. Türkiye’nin temel fiziki coğrafya özelliklerinden yer şekillerini, iklim özelliklerini ve bitki örtüsünü ilgili haritalar üzerinde inceler.</t>
  </si>
  <si>
    <t>SB.7.3.3. Örnek incelemeler yoluyla göçün neden ve sonuçlarını tartışır.</t>
  </si>
  <si>
    <t>İTA.8.2.8. Mustafa Kemal’in ve Türk milletinin Sevr Antlaşması’na karşı tepkilerini değerlendirir.</t>
  </si>
  <si>
    <t>SB.5.3.2. Yaşadığı çevrede görülen iklimin, insan faaliyetlerine etkisini, günlük yaşantısından örnekler vererek açıklar.</t>
  </si>
  <si>
    <t>SB.6.3.3. Türkiye’nin temel beşerî coğrafya özelliklerini ilgili haritalar üzerinde gösterir.</t>
  </si>
  <si>
    <t>SB.7.3.4. Temel haklardan yerleşme ve seyahat özgürlüğünün kısıtlanması halinde ortaya çıkacak olumsuz durumlara örnekler gösterir.</t>
  </si>
  <si>
    <t>İTA.8.3.1. Millî Mücadele Dönemi’nde Doğu Cephesi ve Güney Cephesi’nde meydana gelen gelişmeleri kavrar.</t>
  </si>
  <si>
    <t>SB.5.3.3. Yaşadığı yer ve çevresindeki doğal özellikler ile beşerî özelliklerin nüfus ve yerleşme üzerindeki etkilerine örnekler verir.</t>
  </si>
  <si>
    <t>SB.6.3.4. Dünyanın farklı doğal ortamlarındaki insan yaşantılarından yola çıkarak iklim özellikleri hakkında çıkarımlarda bulunur</t>
  </si>
  <si>
    <t>SB.7.4.1. Bilginin korunması, yaygınlaştırılması ve aktarılmasında değişim ve sürekliliği inceler.</t>
  </si>
  <si>
    <t>İTA.8.3.2. Millî Mücadele Dönemi’nde Batı Cephesi’nde meydana gelen gelişmeleri kavrar.</t>
  </si>
  <si>
    <t>SB.5.3.4. Yaşadığı çevredeki afetlerin ve çevre sorunlarının oluşum nedenlerini sorgular.</t>
  </si>
  <si>
    <t>SB.6.4.1. Sosyal bilimlerdeki çalışma ve bulgulardan hareketle sosyal bilimlerin toplum hayatına etkisine örnekler verir</t>
  </si>
  <si>
    <t>SB.7.4.2. Türk-İslam medeniyetinde yetişen bilginlerin bilimsel gelişme sürecine katkılarını tartışır.</t>
  </si>
  <si>
    <t xml:space="preserve">İTA.8.3.3. Millî Mücadele’nin zor bir döneminde Maarif Kongresi yapan Atatürk’ün, millî ve çağdaş eğitime verdiği önemi kavrar. </t>
  </si>
  <si>
    <t>SB.5.3.5. Doğal afetlerin toplum hayatı üzerine etkilerini örneklerle açıklar.</t>
  </si>
  <si>
    <t>SB.6.4.2.Bilimsel ve teknolojik gelişmelerin gelecekteki yaşam üzerine etkilerine ilişkin fikirler ileri sürer.</t>
  </si>
  <si>
    <t>SB.7.4.3. XV-XX. yüzyıllar arasında Avrupa’da yaşanan gelişmelerin günümüz bilimsel birikiminin oluşmasına etkisini analiz eder.</t>
  </si>
  <si>
    <t>İTA.8.3.4. Türk milletinin millî birlik, beraberlik ve dayanışmasının bir örneği olarak Tekalif-i Millîye Emirleri doğrultusunda yapılan uygulamaları analiz eder.</t>
  </si>
  <si>
    <t>SB.5.4.1. Teknoloji kullanımının sosyalleşme ve toplumsal ilişkiler üzerindeki etkisini tartışır.</t>
  </si>
  <si>
    <t>SB.6.4.3. Bilimsel araştırma basamaklarını kullanarak araştırma yapar.</t>
  </si>
  <si>
    <t>SB.7.4.4. Özgür düşüncenin bilimsel gelişmelere katkısını değerlendirir.</t>
  </si>
  <si>
    <t>İTA.8.3.5. Sakarya Meydan Savaşı’nın kazanılmasında ve Büyük Taarruz’un başarılı olmasında Mustafa Kemal’in rolüne ilişkin çıkarımlarda bulunur.</t>
  </si>
  <si>
    <t>SB.5.4.2. Sanal ortamda ulaştığı bilgilerin doğruluk ve güvenilirliğini sorgular.</t>
  </si>
  <si>
    <t>SB.6.4.4. Telif ve patent hakları saklı ürünlerin yasal yollardan temin edilmesinin gerekliliğini savunur.</t>
  </si>
  <si>
    <t>SB.7.5.1. Üretimde ve yönetimde toprağın önemini geçmişten ve günümüzden örneklerle açıklar.</t>
  </si>
  <si>
    <t>İTA.8.3.6. Lozan Antlaşması’nın sağladığı kazanımları analiz eder.</t>
  </si>
  <si>
    <t>SB.5.4.3. Sanal ortamı kullanırken güvenlik kurallarına uyar.</t>
  </si>
  <si>
    <t>SB.6.5.1. Ülkemizin kaynaklarıyla ekonomik faaliyetlerini ilişkilendirir.</t>
  </si>
  <si>
    <t>SB.7.5.2. Üretim teknolojisindeki gelişmelerin sosyal ve ekonomik hayata etkilerini değerlendirir.</t>
  </si>
  <si>
    <t>İTA.8.3.7. Millî Mücadele Dönemi’nin siyasi, sosyal ve kültürel olaylarının sanat ve edebiyat ürünlerine yansımalarına kanıtlar gösterir.</t>
  </si>
  <si>
    <t>SB.5.4.4. Buluş yapanların ve bilim insanlarının ortak özelliklerini belirler.</t>
  </si>
  <si>
    <t>SB.6.5.2. Kaynakların bilinçsizce tüketilmesinin canlı yaşamına etkilerini analiz eder.</t>
  </si>
  <si>
    <t>SB.7.5.3. Kurumların ve sivil toplum kuruluşlarının çalışmalarına ve sosyal yaşamdaki rollerine örneklerverir.</t>
  </si>
  <si>
    <t>İTA.8.4.1. Çağdaşlaşan Türkiye’nin temeli olan Atatürk ilkelerini açıklar.</t>
  </si>
  <si>
    <t>SB.5.4.5. Yaptığı çalışmalarda bilimsel etiğe uygun davranır.</t>
  </si>
  <si>
    <t>SB.6.5.3. Türkiye’nin coğrafi özelliklerini dikkate alarak yatırım ve pazarlama proje önerileri hazırlar.</t>
  </si>
  <si>
    <t>SB.7.5.4. Tarih boyunca Türklerde meslek edindirme ve meslek etiği kazandırmada rol oynayan kurumları tanır.</t>
  </si>
  <si>
    <t>İTA.8.4.2. Siyasi alanda meydana gelen gelişmeleri kavrar.</t>
  </si>
  <si>
    <t>SB.5.5.1. Yaşadığı yerin ve çevresinin ekonomik faaliyetlerini analiz eder.</t>
  </si>
  <si>
    <t>SB.6.5.4. Vatandaşlık sorumluluğu ve ülke ekonomisine katkısı açısından vergi vermenin gereğini ve önemini savunur.</t>
  </si>
  <si>
    <t>SB.7.5.5. Dünyadaki gelişmelere bağlı olarak ortaya çıkan yeni meslekleri dikkate alarak mesleki tercihlerine yönelik planlama yapar.</t>
  </si>
  <si>
    <t xml:space="preserve">İTA.8.4.3. Hukuk alanında meydana gelen gelişmelerin toplumsal hayata yansımalarını kavrar. </t>
  </si>
  <si>
    <t>SB.5.5.2. Yaşadığı yer ve çevresindeki ekonomik faaliyetlere bağlı olarak gelişen meslekleri tanır.</t>
  </si>
  <si>
    <t>SB.6.5.5. Nitelikli insan gücünün Türkiye ekonomisinin gelişimindeki yerini ve önemini analiz eder.</t>
  </si>
  <si>
    <t>SB.7.5.6. Dijital teknolojilerin üretim, dağıtım ve tüketim ağında meydana getirdiği değişimleri analiz eder.</t>
  </si>
  <si>
    <t>İTA.8.4.4. Eğitim ve kültür alanında yapılan inkılapları ve gelişmeleri kavrar.</t>
  </si>
  <si>
    <t>SB.5.5.3. Çevresindeki ekonomik faaliyetlerin, insanların sosyal hayatlarına etkisini analiz eder.</t>
  </si>
  <si>
    <t>SB.6.5.6. İlgi duyduğu mesleklerin gerektirdiği kişilik özelliklerini, becerileri ve eğitim sürecini araştırır.</t>
  </si>
  <si>
    <t>SB.7.6.1. Demokrasinin ortaya çıkışını, gelişim evrelerini ve günümüzde ifade ettiği anlamları açıklar.</t>
  </si>
  <si>
    <t>İTA.8.4.5. Toplumsal alanda yapılan inkılapları ve meydana gelen gelişmeleri kavrar.</t>
  </si>
  <si>
    <t>SB.5.5.4. Temel ihtiyaçları karşılamaya yönelik ürünlerin üretim, dağıtım ve tüketim ağını analiz eder.</t>
  </si>
  <si>
    <t>SB.6.6.1. Demokrasinin temel ilkeleri açısından farklı yönetim biçimlerini karşılaştırır.</t>
  </si>
  <si>
    <t>SB.7.6.2. Atatürk’ün Türk demokrasisinin gelişimine katkılarını açıklar.</t>
  </si>
  <si>
    <t>İTA.8.4.6. Ekonomi alanında meydana gelen gelişmeleri kavrar.</t>
  </si>
  <si>
    <t>SB.5.5.5. İş birliği yaparak üretim, dağıtım ve tüketime dayalı yeni fikirler geliştirir.</t>
  </si>
  <si>
    <t>SB.6.6.2. Türkiye Cumhuriyeti Devleti’nde yasama, yürütme ve yargı güçleri arasındaki ilişkiyi açıklar.</t>
  </si>
  <si>
    <t>SB.7.6.3. Türkiye Cumhuriyeti Devleti’nin temel niteliklerini toplumsal hayattaki uygulamalarla ilişkilendirir.</t>
  </si>
  <si>
    <t xml:space="preserve">İTA.8.4.7. Atatürk Dönemi’nde sağlık alanında yapılan çalışmaları devletin temel görevleri ile ilişkilendirir. </t>
  </si>
  <si>
    <t>SB.5.5.6. Bilinçli bir tüketici olarak haklarını kullanır.</t>
  </si>
  <si>
    <t>SB.6.6.3. Yönetimin karar alma sürecini etkileyen unsurları analiz eder.</t>
  </si>
  <si>
    <t>SB.7.6.4. Demokrasinin uygulanma süreçlerinde karşılaşılan sorunları analiz eder.</t>
  </si>
  <si>
    <t>İTA.8.4.8. Cumhuriyet’in sağladığı kazanımları ve Atatürk’ünTürk milleti için gösterdiği hedefleri analiz eder.</t>
  </si>
  <si>
    <t>SB.5.6.1. Bireysel ve toplumsal ihtiyaçlar ile bu ihtiyaçların karşılanması için hizmet veren kurumları ilişkilendirir.</t>
  </si>
  <si>
    <t>SB.6.6.4. Toplumsal hayatımızda demokrasinin önemini açıklar.</t>
  </si>
  <si>
    <t>SB.7.7.1. Türkiye’nin üyesi olduğu uluslararası kuruluşlara örnekler verir.</t>
  </si>
  <si>
    <t>İTA.8.4.9. Atatürk ilke ve inkılaplarını oluşturan temel esasları kavrar.</t>
  </si>
  <si>
    <t>SB.5.6.2. Yaşadığı yerin yönetim birimlerinin temel görevlerini açıklar.</t>
  </si>
  <si>
    <t xml:space="preserve">SB.6.6.5. Türkiye Cumhuriyeti’nin etkin bir vatandaşı olarak hak ve sorumluluklarının anayasal güvence altında olduğunu açıklar. </t>
  </si>
  <si>
    <t>SB.7.7.2. Türkiye’nin ilişkide olduğu ekonomik bölge ve kuruluşları tanır.</t>
  </si>
  <si>
    <t>İTA.8.5.1. Atatürk Dönemi’ndeki demokratikleşme yolunda atılan adımları açıklar.</t>
  </si>
  <si>
    <t>SB.5.6.3. Temel hakları ve bu hakları kullanmanın önemini açıklar.</t>
  </si>
  <si>
    <t>SB.7.7.3. Çeşitli kültürlere yönelik kalıp yargıları sorgular.</t>
  </si>
  <si>
    <t>İTA.8.5.2. Mustafa Kemal’e suikast girişimini analiz eder.</t>
  </si>
  <si>
    <t>SB.5.6.4. Millî egemenlik ve bağımsızlık sembollerimizden Bayrağımıza ve İstiklâl Marşına değer verir.</t>
  </si>
  <si>
    <t>SB.6.6.6.Türk tarihinden ve güncel örneklerden yola çıkarak toplumsal hayatta kadına verilen değeri fark eder.</t>
  </si>
  <si>
    <t>SB.7.7.4. Arkadaşlarıyla birlikte küresel sorunların çözümüne yönelik fikir önerileri geliştirir.</t>
  </si>
  <si>
    <t>İTA.8.5.3. Cumhuriyetin ilk yıllarında Türkiye Cumhuriyetine yönelik tehditleri analiz eder.</t>
  </si>
  <si>
    <t>SB.5.7.1. Yaşadığı yer ve çevresinin ülkemiz ile diğer ülkeler arasındaki ekonomik ilişkilerdeki rolünü araştırır.</t>
  </si>
  <si>
    <t>İTA.8.6.1. Atatürrk Dönemi Türk dış politikasının temel ilkelerini ve amaçlarını açıklar.</t>
  </si>
  <si>
    <t>SB.5.7.2. Ülkeler arasındaki ekonomik ilişkilerde iletişim ve ulaşım teknolojisinin etkisini tartışır.</t>
  </si>
  <si>
    <t>İTA.8.6.2. Atatürk Dönemi Türk dış politikasında yaşanan gelişmeleri analiz eder.</t>
  </si>
  <si>
    <t>SB.5.7.3. Turizmin uluslararası ilişkilerdeki önemini açıklar.</t>
  </si>
  <si>
    <t>İTA.8.6.3. Atatürk’ün Hatay’ı ülkemize katmak konusunda yaptıklarına ve bu uğurda gösterdiği özveriye kanıtlar gösterir.</t>
  </si>
  <si>
    <t>SB.5.7.4. Çeşitli ülkelerde bulunan ortak miras ögelerine örnekler verir.</t>
  </si>
  <si>
    <t xml:space="preserve">İTA.8.7.1. Atatürk’ün ölümüne ilişkin yansıma ve değerlendirmelerden hareketle onun fikir ve eserlerinin evrensel değerine ilişkin çıkarımlarda bulunur." </t>
  </si>
  <si>
    <t>İTA.8.7.2. Atatürk’ünTürk Milleti’ne bıraktığı eserlerinden örnekler verir.</t>
  </si>
  <si>
    <t>İTA.8.7.3. Atatürk’ün İkinci Dünya Savaşı öncesi tespitleri ve girişimleri Türkiye’nin savaşta izlediği denge siyaseti ile ilişkilendirilir.</t>
  </si>
  <si>
    <t>İTA.8.7.4. İkinci Dünya Savaşı’ndaki gelişmelerin ve bu savaşın sonuçlarının Türkiye ’ye etkilerini analiz eder.</t>
  </si>
  <si>
    <t>6.SINIF</t>
  </si>
  <si>
    <t>7.SINIF</t>
  </si>
  <si>
    <t>8.SINIF</t>
  </si>
  <si>
    <t>BURAYI TIKLAYIP LİSTEDEN SEÇİM YAPIN</t>
  </si>
  <si>
    <t>FEN BİLİMLERİ</t>
  </si>
  <si>
    <t>ARDA GÜNDÜZ</t>
  </si>
  <si>
    <t>ATALAY SARICA</t>
  </si>
  <si>
    <t>BERKAY PANCARCI</t>
  </si>
  <si>
    <t>CEMİLE NEVA ULAŞ</t>
  </si>
  <si>
    <t>CEYLİN EKİM</t>
  </si>
  <si>
    <t>ENES BAŞAVCI</t>
  </si>
  <si>
    <t>ENES BAYRAM AKCAN</t>
  </si>
  <si>
    <t>YUSUF EMİR ÖZ</t>
  </si>
  <si>
    <t>EZGİ SEVİÇ</t>
  </si>
  <si>
    <t>FATMAGÜL ZEHRA ERDOĞAN</t>
  </si>
  <si>
    <t>GİZEM DOĞAN</t>
  </si>
  <si>
    <t>GÖKHAN TOPRAK</t>
  </si>
  <si>
    <t>VELİ EKİM</t>
  </si>
  <si>
    <t>YAĞMUR ACER</t>
  </si>
  <si>
    <t>YİĞİT CAN ERDOĞAN</t>
  </si>
  <si>
    <t>YUNUS EMRE SARICA</t>
  </si>
  <si>
    <t>YUNUS EMRE SERT</t>
  </si>
  <si>
    <t>YUSUF AÇIKGÖZ</t>
  </si>
  <si>
    <t>YUSUF ATAR</t>
  </si>
  <si>
    <t>YUSUF DEVELİ</t>
  </si>
  <si>
    <t>BEYTULLAH CAN</t>
  </si>
  <si>
    <t>5Y</t>
  </si>
  <si>
    <t>100. YIL ORTAOKULU</t>
  </si>
  <si>
    <t>SB.5.1.1. Sosyal Bilgiler dersinin, Türkiye Cumhuriyeti’nin etkin bir vatandaşı olarak kendi gelişimine katkısını fark eder.</t>
  </si>
  <si>
    <t>SB.5.1.2. Yakın çevresinde yaşanan bir örnekten yola çıkarak bir olayın çok boyutluluğunu açıklar.</t>
  </si>
  <si>
    <t>YAPILAN SINAVDA YER ALAN KAZANIMLAR</t>
  </si>
  <si>
    <t>SINIF BAŞARI ORANI DÜŞÜK OLAN KAZANIMLARA YÖNELİK DÜZELTİCİ VE ÖNLEYİCİ TEDBİRLER RAPORU</t>
  </si>
  <si>
    <t>KAZANIM EKLEME SAYFASI</t>
  </si>
  <si>
    <t>SOSYAL BİLGİLER DÜNYASI</t>
  </si>
  <si>
    <r>
      <rPr>
        <b/>
        <sz val="22"/>
        <color rgb="FFFFFFFF"/>
        <rFont val="Arial Tur"/>
        <charset val="162"/>
      </rPr>
      <t>10</t>
    </r>
    <r>
      <rPr>
        <b/>
        <sz val="14"/>
        <color indexed="9"/>
        <rFont val="Arial Tur"/>
        <charset val="162"/>
      </rPr>
      <t xml:space="preserve"> SORULUK  SINAVIN PUAN DEĞERLERİ</t>
    </r>
  </si>
  <si>
    <r>
      <rPr>
        <b/>
        <sz val="22"/>
        <color rgb="FFFFFFFF"/>
        <rFont val="Arial Tur"/>
        <charset val="162"/>
      </rPr>
      <t>20</t>
    </r>
    <r>
      <rPr>
        <b/>
        <sz val="14"/>
        <color indexed="9"/>
        <rFont val="Arial Tur"/>
        <charset val="162"/>
      </rPr>
      <t xml:space="preserve"> SORULUK  SINAVIN PUAN DEĞERLERİ</t>
    </r>
  </si>
  <si>
    <t>SENARYO BAREMİ</t>
  </si>
  <si>
    <t>MÜDÜRÜNÜN ADINI YAZ</t>
  </si>
  <si>
    <t>DİKKAT BU SAYFANIN ÇIKTISI ALINACAK.</t>
  </si>
  <si>
    <t>DİKKAT!!!                                                                                                                                                 BU SAYFADA SADECE YEŞİL ALANLARI DEĞİŞTİREBİLİRSİNİZ. YENİ BİLGİLER YEŞİL HÜCRELERE GİRİLİR.</t>
  </si>
  <si>
    <t xml:space="preserve">*****************************************************************************************************************************************************************        </t>
  </si>
  <si>
    <t xml:space="preserve">***************************************************************************************************************************************************************** DOLDUR                                            </t>
  </si>
  <si>
    <t xml:space="preserve">DİĞER BRANŞ ÖĞRETMENLERİ SOLDAKİ KAZANIMLARI SİLİP KENDİ KAZANIM LİSTELERİNİ EKLEYEBİLİR. YA DA SADECE ÖRNEĞİN 7 SORU SORDUYSANIZ O 7 SORUNUN KAZANIMI SOL TARAFA YAZMANIZ BİLE YETER. KAZANIMLARINI GİR ARDINDAN SENARYOYA DEVAM ET BUTONUNA TIKLAYIP YAZDIGIN KAZANIMLARINI SEÇ </t>
  </si>
  <si>
    <t>SINAV NO</t>
  </si>
  <si>
    <t>SBD FACEBOOK ORTAOKULU</t>
  </si>
  <si>
    <t>Matematik Öğretmeni</t>
  </si>
  <si>
    <t>*****</t>
  </si>
  <si>
    <t>• Okulumuzda  yapılan açık uçlu  sınavlarda bakanlığın ve ilimizin yayınladığı örnek senaryolar göz önünde bulundurulmuştur.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</si>
</sst>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"/>
  </numFmts>
  <fonts count="123">
    <font>
      <sz val="10"/>
      <name val="Arial Tur"/>
      <charset val="162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8"/>
      <name val="Arial"/>
      <family val="2"/>
      <charset val="162"/>
    </font>
    <font>
      <sz val="8"/>
      <name val="Arial Tur"/>
      <charset val="162"/>
    </font>
    <font>
      <b/>
      <sz val="10"/>
      <name val="Arial Tur"/>
      <charset val="162"/>
    </font>
    <font>
      <b/>
      <i/>
      <sz val="8"/>
      <color indexed="63"/>
      <name val="Arial"/>
      <family val="2"/>
      <charset val="162"/>
    </font>
    <font>
      <b/>
      <sz val="9"/>
      <name val="Arial Tur"/>
      <charset val="162"/>
    </font>
    <font>
      <b/>
      <sz val="8"/>
      <name val="Arial Tur"/>
      <charset val="162"/>
    </font>
    <font>
      <b/>
      <sz val="12"/>
      <name val="Arial Tur"/>
      <charset val="162"/>
    </font>
    <font>
      <b/>
      <sz val="10"/>
      <color indexed="8"/>
      <name val="Arial Tur"/>
      <charset val="162"/>
    </font>
    <font>
      <b/>
      <sz val="10"/>
      <color indexed="63"/>
      <name val="Arial Tur"/>
      <charset val="162"/>
    </font>
    <font>
      <u/>
      <sz val="10"/>
      <color indexed="12"/>
      <name val="Arial Tur"/>
      <charset val="162"/>
    </font>
    <font>
      <b/>
      <sz val="8"/>
      <color indexed="63"/>
      <name val="Arial"/>
      <family val="2"/>
      <charset val="162"/>
    </font>
    <font>
      <b/>
      <sz val="8"/>
      <name val="Arial"/>
      <family val="2"/>
      <charset val="162"/>
    </font>
    <font>
      <sz val="10"/>
      <name val="Arial Tur"/>
      <charset val="162"/>
    </font>
    <font>
      <sz val="10"/>
      <color indexed="63"/>
      <name val="Arial"/>
      <family val="2"/>
      <charset val="162"/>
    </font>
    <font>
      <sz val="10"/>
      <name val="Arial"/>
      <family val="2"/>
      <charset val="162"/>
    </font>
    <font>
      <sz val="10"/>
      <color indexed="8"/>
      <name val="Arial Tur"/>
      <charset val="162"/>
    </font>
    <font>
      <b/>
      <sz val="8"/>
      <color indexed="8"/>
      <name val="Arial Tur"/>
      <charset val="162"/>
    </font>
    <font>
      <b/>
      <sz val="8"/>
      <color indexed="8"/>
      <name val="Arial"/>
      <family val="2"/>
      <charset val="162"/>
    </font>
    <font>
      <b/>
      <i/>
      <sz val="8"/>
      <color indexed="8"/>
      <name val="Arial"/>
      <family val="2"/>
      <charset val="162"/>
    </font>
    <font>
      <sz val="8"/>
      <color indexed="8"/>
      <name val="Arial"/>
      <family val="2"/>
      <charset val="162"/>
    </font>
    <font>
      <b/>
      <sz val="10"/>
      <color indexed="8"/>
      <name val="Arial"/>
      <family val="2"/>
      <charset val="162"/>
    </font>
    <font>
      <sz val="10"/>
      <name val="Arial Tur"/>
      <charset val="162"/>
    </font>
    <font>
      <b/>
      <sz val="18"/>
      <color indexed="8"/>
      <name val="Arial Tur"/>
      <charset val="162"/>
    </font>
    <font>
      <b/>
      <sz val="18"/>
      <name val="Arial Tur"/>
      <charset val="162"/>
    </font>
    <font>
      <b/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4"/>
      <color indexed="9"/>
      <name val="Arial Tur"/>
      <charset val="162"/>
    </font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sz val="10"/>
      <color theme="1"/>
      <name val="Times New Roman"/>
      <family val="1"/>
    </font>
    <font>
      <b/>
      <sz val="12"/>
      <color theme="1"/>
      <name val="Times New Roman"/>
      <family val="1"/>
      <charset val="162"/>
    </font>
    <font>
      <b/>
      <sz val="12"/>
      <color rgb="FF000000"/>
      <name val="Times New Roman"/>
      <family val="1"/>
      <charset val="162"/>
    </font>
    <font>
      <sz val="12"/>
      <color theme="1"/>
      <name val="Times New Roman"/>
      <family val="1"/>
    </font>
    <font>
      <b/>
      <sz val="18"/>
      <color theme="1"/>
      <name val="Calibri"/>
      <family val="2"/>
      <charset val="162"/>
      <scheme val="minor"/>
    </font>
    <font>
      <b/>
      <sz val="12"/>
      <color rgb="FF000000"/>
      <name val="Times New Roman"/>
      <family val="1"/>
    </font>
    <font>
      <b/>
      <sz val="12"/>
      <color theme="1"/>
      <name val="Times New Roman"/>
      <family val="1"/>
    </font>
    <font>
      <sz val="10"/>
      <name val="Calibri"/>
      <family val="2"/>
      <charset val="162"/>
    </font>
    <font>
      <b/>
      <sz val="16"/>
      <color theme="0"/>
      <name val="Arial Tur"/>
      <charset val="162"/>
    </font>
    <font>
      <b/>
      <sz val="14"/>
      <color indexed="8"/>
      <name val="Arial"/>
      <family val="2"/>
      <charset val="162"/>
    </font>
    <font>
      <b/>
      <sz val="9"/>
      <name val="Arial"/>
      <family val="2"/>
      <charset val="162"/>
    </font>
    <font>
      <b/>
      <sz val="11"/>
      <name val="Arial"/>
      <family val="2"/>
      <charset val="162"/>
    </font>
    <font>
      <b/>
      <sz val="12"/>
      <name val="Arial"/>
      <family val="2"/>
      <charset val="162"/>
    </font>
    <font>
      <sz val="9"/>
      <name val="Arial"/>
      <family val="2"/>
      <charset val="162"/>
    </font>
    <font>
      <b/>
      <sz val="8"/>
      <color indexed="81"/>
      <name val="Tahoma"/>
      <family val="2"/>
      <charset val="162"/>
    </font>
    <font>
      <sz val="8"/>
      <color indexed="81"/>
      <name val="Tahoma"/>
      <family val="2"/>
      <charset val="162"/>
    </font>
    <font>
      <b/>
      <sz val="14"/>
      <color theme="0"/>
      <name val="99%HandWritting"/>
    </font>
    <font>
      <b/>
      <sz val="20"/>
      <name val="Arial Tur"/>
      <charset val="162"/>
    </font>
    <font>
      <b/>
      <sz val="20"/>
      <name val="Arial"/>
      <family val="2"/>
      <charset val="162"/>
    </font>
    <font>
      <b/>
      <sz val="22"/>
      <name val="Arial"/>
      <family val="2"/>
      <charset val="162"/>
    </font>
    <font>
      <b/>
      <sz val="11"/>
      <color indexed="8"/>
      <name val="Arial"/>
      <family val="2"/>
      <charset val="162"/>
    </font>
    <font>
      <b/>
      <sz val="9"/>
      <name val="Calibri"/>
      <family val="2"/>
      <charset val="162"/>
      <scheme val="minor"/>
    </font>
    <font>
      <b/>
      <sz val="9"/>
      <color indexed="8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14"/>
      <name val="Arial Tur"/>
      <charset val="162"/>
    </font>
    <font>
      <b/>
      <sz val="9"/>
      <color rgb="FF0099FF"/>
      <name val="Arial"/>
      <family val="2"/>
      <charset val="162"/>
    </font>
    <font>
      <b/>
      <sz val="9"/>
      <color rgb="FFFF0000"/>
      <name val="Arial"/>
      <family val="2"/>
      <charset val="162"/>
    </font>
    <font>
      <b/>
      <sz val="9"/>
      <color rgb="FFFFA500"/>
      <name val="Arial"/>
      <family val="2"/>
      <charset val="162"/>
    </font>
    <font>
      <b/>
      <sz val="9"/>
      <color rgb="FFFFFFFF"/>
      <name val="Verdana"/>
      <family val="2"/>
      <charset val="162"/>
    </font>
    <font>
      <sz val="9"/>
      <color indexed="81"/>
      <name val="Tahoma"/>
      <family val="2"/>
      <charset val="162"/>
    </font>
    <font>
      <b/>
      <sz val="9"/>
      <color indexed="81"/>
      <name val="Tahoma"/>
      <family val="2"/>
      <charset val="162"/>
    </font>
    <font>
      <b/>
      <sz val="28"/>
      <color theme="0"/>
      <name val="Arial Tur"/>
      <charset val="162"/>
    </font>
    <font>
      <sz val="28"/>
      <name val="Arial Tur"/>
      <charset val="162"/>
    </font>
    <font>
      <b/>
      <sz val="11"/>
      <color theme="1"/>
      <name val="Times New Roman"/>
      <family val="1"/>
    </font>
    <font>
      <b/>
      <sz val="12"/>
      <color indexed="8"/>
      <name val="Arial"/>
      <family val="2"/>
      <charset val="162"/>
    </font>
    <font>
      <b/>
      <i/>
      <sz val="12"/>
      <color indexed="8"/>
      <name val="Arial"/>
      <family val="2"/>
      <charset val="162"/>
    </font>
    <font>
      <b/>
      <sz val="14"/>
      <name val="Arial"/>
      <family val="2"/>
      <charset val="162"/>
    </font>
    <font>
      <sz val="14"/>
      <name val="Arial"/>
      <family val="2"/>
      <charset val="162"/>
    </font>
    <font>
      <sz val="14"/>
      <name val="Arial Tur"/>
      <charset val="162"/>
    </font>
    <font>
      <sz val="14"/>
      <color indexed="63"/>
      <name val="Arial"/>
      <family val="2"/>
      <charset val="162"/>
    </font>
    <font>
      <b/>
      <sz val="11"/>
      <color indexed="8"/>
      <name val="Arial Tur"/>
      <charset val="162"/>
    </font>
    <font>
      <b/>
      <sz val="14"/>
      <color indexed="8"/>
      <name val="Arial Tur"/>
      <charset val="162"/>
    </font>
    <font>
      <sz val="10"/>
      <color theme="1"/>
      <name val="Arial Tur"/>
      <charset val="162"/>
    </font>
    <font>
      <b/>
      <sz val="10"/>
      <color indexed="63"/>
      <name val="Arial"/>
      <family val="2"/>
      <charset val="162"/>
    </font>
    <font>
      <b/>
      <sz val="11"/>
      <name val="Calibri"/>
      <family val="2"/>
      <charset val="162"/>
      <scheme val="minor"/>
    </font>
    <font>
      <b/>
      <i/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name val="Arial Tur"/>
      <charset val="162"/>
    </font>
    <font>
      <b/>
      <sz val="16"/>
      <color rgb="FFFF0000"/>
      <name val="Calibri"/>
      <family val="2"/>
      <charset val="162"/>
      <scheme val="minor"/>
    </font>
    <font>
      <sz val="20"/>
      <name val="Arial Tur"/>
      <charset val="162"/>
    </font>
    <font>
      <b/>
      <sz val="12"/>
      <name val="Calibri"/>
      <family val="2"/>
      <charset val="162"/>
      <scheme val="minor"/>
    </font>
    <font>
      <sz val="12"/>
      <name val="Calibri"/>
      <family val="2"/>
      <charset val="162"/>
      <scheme val="minor"/>
    </font>
    <font>
      <b/>
      <sz val="11"/>
      <color theme="1"/>
      <name val="Arial Tur"/>
      <charset val="162"/>
    </font>
    <font>
      <b/>
      <sz val="11"/>
      <color indexed="63"/>
      <name val="Arial"/>
      <family val="2"/>
      <charset val="162"/>
    </font>
    <font>
      <sz val="11"/>
      <color indexed="8"/>
      <name val="Arial"/>
      <family val="2"/>
      <charset val="162"/>
    </font>
    <font>
      <b/>
      <sz val="11"/>
      <name val="Arial Tur"/>
      <charset val="162"/>
    </font>
    <font>
      <sz val="10"/>
      <name val="Calibri"/>
      <family val="2"/>
      <charset val="162"/>
      <scheme val="minor"/>
    </font>
    <font>
      <sz val="8"/>
      <color theme="1"/>
      <name val="Calibri"/>
      <family val="2"/>
      <charset val="162"/>
      <scheme val="minor"/>
    </font>
    <font>
      <sz val="8"/>
      <color theme="1"/>
      <name val="Helvetica-Bold"/>
    </font>
    <font>
      <sz val="8"/>
      <color rgb="FF000000"/>
      <name val="Times New Roman"/>
      <family val="1"/>
      <charset val="162"/>
    </font>
    <font>
      <b/>
      <sz val="20"/>
      <color theme="1"/>
      <name val="Calibri"/>
      <family val="2"/>
      <charset val="162"/>
      <scheme val="minor"/>
    </font>
    <font>
      <b/>
      <sz val="28"/>
      <name val="Arial Tur"/>
      <charset val="162"/>
    </font>
    <font>
      <sz val="9"/>
      <color indexed="33"/>
      <name val="Tahoma"/>
      <family val="2"/>
      <charset val="162"/>
    </font>
    <font>
      <b/>
      <sz val="24"/>
      <name val="Arial Tur"/>
      <charset val="162"/>
    </font>
    <font>
      <b/>
      <sz val="10"/>
      <color indexed="81"/>
      <name val="Tahoma"/>
      <family val="2"/>
      <charset val="162"/>
    </font>
    <font>
      <b/>
      <sz val="12"/>
      <color indexed="81"/>
      <name val="Tahoma"/>
      <family val="2"/>
      <charset val="162"/>
    </font>
    <font>
      <b/>
      <sz val="14"/>
      <color theme="1"/>
      <name val="Arial Tur"/>
      <charset val="162"/>
    </font>
    <font>
      <sz val="10"/>
      <color rgb="FF7030A0"/>
      <name val="Arial Tur"/>
      <charset val="162"/>
    </font>
    <font>
      <b/>
      <sz val="36"/>
      <color rgb="FF7030A0"/>
      <name val="Arial Tur"/>
      <charset val="162"/>
    </font>
    <font>
      <b/>
      <sz val="22"/>
      <color rgb="FF7030A0"/>
      <name val="Calibri"/>
      <family val="2"/>
      <charset val="162"/>
      <scheme val="minor"/>
    </font>
    <font>
      <sz val="8"/>
      <color rgb="FF7030A0"/>
      <name val="Calibri"/>
      <family val="2"/>
      <charset val="162"/>
      <scheme val="minor"/>
    </font>
    <font>
      <b/>
      <sz val="20"/>
      <name val="Calibri"/>
      <family val="2"/>
      <charset val="162"/>
      <scheme val="minor"/>
    </font>
    <font>
      <sz val="9"/>
      <name val="Arial Tur"/>
      <charset val="162"/>
    </font>
    <font>
      <b/>
      <sz val="10"/>
      <name val="Calibri"/>
      <family val="2"/>
      <charset val="162"/>
      <scheme val="minor"/>
    </font>
    <font>
      <b/>
      <sz val="16"/>
      <color indexed="8"/>
      <name val="Calibri"/>
      <family val="2"/>
      <charset val="162"/>
      <scheme val="minor"/>
    </font>
    <font>
      <b/>
      <sz val="20"/>
      <color indexed="8"/>
      <name val="Arial"/>
      <family val="2"/>
      <charset val="162"/>
    </font>
    <font>
      <b/>
      <sz val="22"/>
      <color rgb="FFFFFFFF"/>
      <name val="Arial Tur"/>
      <charset val="162"/>
    </font>
    <font>
      <b/>
      <sz val="18"/>
      <color indexed="8"/>
      <name val="Calibri"/>
      <family val="2"/>
      <charset val="162"/>
      <scheme val="minor"/>
    </font>
    <font>
      <b/>
      <sz val="16"/>
      <color indexed="81"/>
      <name val="Tahoma"/>
      <family val="2"/>
      <charset val="162"/>
    </font>
    <font>
      <sz val="16"/>
      <color indexed="81"/>
      <name val="Tahoma"/>
      <family val="2"/>
      <charset val="162"/>
    </font>
    <font>
      <b/>
      <sz val="14"/>
      <name val="Calibri"/>
      <family val="2"/>
      <charset val="162"/>
      <scheme val="minor"/>
    </font>
    <font>
      <b/>
      <sz val="20"/>
      <color rgb="FFFF0000"/>
      <name val="Arial Black"/>
      <family val="2"/>
      <charset val="162"/>
    </font>
    <font>
      <b/>
      <sz val="20"/>
      <name val="Arial Black"/>
      <family val="2"/>
      <charset val="162"/>
    </font>
    <font>
      <sz val="11"/>
      <color theme="1"/>
      <name val="Times New Roman"/>
      <family val="1"/>
    </font>
    <font>
      <b/>
      <sz val="16"/>
      <name val="Arial Black"/>
      <family val="2"/>
      <charset val="162"/>
    </font>
    <font>
      <b/>
      <sz val="14"/>
      <color indexed="8"/>
      <name val="Calibri"/>
      <family val="2"/>
      <charset val="162"/>
      <scheme val="minor"/>
    </font>
    <font>
      <sz val="14"/>
      <name val="Calibri"/>
      <family val="2"/>
      <charset val="162"/>
      <scheme val="minor"/>
    </font>
    <font>
      <sz val="10"/>
      <color theme="1"/>
      <name val="Times New Roman"/>
      <family val="1"/>
      <charset val="162"/>
    </font>
    <font>
      <b/>
      <sz val="16"/>
      <name val="Arial Tur"/>
      <charset val="162"/>
    </font>
  </fonts>
  <fills count="4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2C3C5D"/>
        <bgColor indexed="64"/>
      </patternFill>
    </fill>
    <fill>
      <patternFill patternType="solid">
        <fgColor rgb="FFFFFFFF"/>
        <bgColor indexed="64"/>
      </patternFill>
    </fill>
    <fill>
      <gradientFill degree="90">
        <stop position="0">
          <color theme="0"/>
        </stop>
        <stop position="1">
          <color theme="4"/>
        </stop>
      </gradientFill>
    </fill>
    <fill>
      <gradientFill degree="270">
        <stop position="0">
          <color theme="0"/>
        </stop>
        <stop position="1">
          <color theme="4"/>
        </stop>
      </gradientFill>
    </fill>
    <fill>
      <gradientFill degree="270">
        <stop position="0">
          <color theme="0"/>
        </stop>
        <stop position="1">
          <color rgb="FF00B050"/>
        </stop>
      </gradientFill>
    </fill>
    <fill>
      <patternFill patternType="solid">
        <fgColor theme="0" tint="-0.249977111117893"/>
        <bgColor indexed="64"/>
      </patternFill>
    </fill>
    <fill>
      <gradientFill degree="90">
        <stop position="0">
          <color theme="0"/>
        </stop>
        <stop position="1">
          <color rgb="FFFFC000"/>
        </stop>
      </gradientFill>
    </fill>
    <fill>
      <gradientFill degree="270">
        <stop position="0">
          <color theme="0"/>
        </stop>
        <stop position="1">
          <color rgb="FFFF0000"/>
        </stop>
      </gradientFill>
    </fill>
    <fill>
      <patternFill patternType="solid">
        <fgColor theme="0" tint="-0.14996795556505021"/>
        <bgColor auto="1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auto="1"/>
      </patternFill>
    </fill>
  </fills>
  <borders count="12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thin">
        <color indexed="64"/>
      </right>
      <top style="thin">
        <color indexed="64"/>
      </top>
      <bottom style="medium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0"/>
      </bottom>
      <diagonal/>
    </border>
    <border>
      <left style="thin">
        <color indexed="64"/>
      </left>
      <right style="thin">
        <color indexed="64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 style="thin">
        <color theme="1"/>
      </top>
      <bottom style="thin">
        <color theme="1"/>
      </bottom>
      <diagonal/>
    </border>
    <border>
      <left style="medium">
        <color theme="0"/>
      </left>
      <right style="medium">
        <color theme="0"/>
      </right>
      <top style="thin">
        <color theme="1"/>
      </top>
      <bottom style="medium">
        <color theme="0"/>
      </bottom>
      <diagonal/>
    </border>
    <border>
      <left style="medium">
        <color theme="0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thin">
        <color indexed="64"/>
      </bottom>
      <diagonal/>
    </border>
    <border>
      <left style="medium">
        <color theme="0"/>
      </left>
      <right style="thin">
        <color indexed="64"/>
      </right>
      <top style="medium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/>
      <diagonal/>
    </border>
    <border>
      <left style="medium">
        <color theme="0"/>
      </left>
      <right style="medium">
        <color theme="0"/>
      </right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 style="medium">
        <color theme="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theme="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theme="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Dashed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Dash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Dashed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Dashed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Dashed">
        <color indexed="64"/>
      </bottom>
      <diagonal/>
    </border>
    <border>
      <left style="thin">
        <color indexed="64"/>
      </left>
      <right style="medium">
        <color indexed="64"/>
      </right>
      <top style="mediumDashed">
        <color indexed="64"/>
      </top>
      <bottom style="thin">
        <color indexed="64"/>
      </bottom>
      <diagonal/>
    </border>
    <border>
      <left/>
      <right style="medium">
        <color indexed="64"/>
      </right>
      <top style="mediumDashed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7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" fillId="0" borderId="0"/>
    <xf numFmtId="0" fontId="16" fillId="0" borderId="0"/>
    <xf numFmtId="0" fontId="3" fillId="0" borderId="0"/>
    <xf numFmtId="0" fontId="2" fillId="0" borderId="0"/>
  </cellStyleXfs>
  <cellXfs count="775">
    <xf numFmtId="0" fontId="0" fillId="0" borderId="0" xfId="0"/>
    <xf numFmtId="0" fontId="7" fillId="2" borderId="0" xfId="0" applyNumberFormat="1" applyFont="1" applyFill="1" applyBorder="1" applyAlignment="1" applyProtection="1">
      <alignment horizontal="center" vertical="center" wrapText="1"/>
    </xf>
    <xf numFmtId="0" fontId="0" fillId="2" borderId="0" xfId="0" applyFill="1"/>
    <xf numFmtId="0" fontId="21" fillId="2" borderId="1" xfId="0" applyNumberFormat="1" applyFont="1" applyFill="1" applyBorder="1" applyAlignment="1" applyProtection="1">
      <alignment horizontal="center" textRotation="90" wrapText="1"/>
    </xf>
    <xf numFmtId="1" fontId="22" fillId="2" borderId="1" xfId="0" applyNumberFormat="1" applyFont="1" applyFill="1" applyBorder="1" applyAlignment="1" applyProtection="1">
      <alignment horizontal="center" vertical="center" wrapText="1"/>
    </xf>
    <xf numFmtId="1" fontId="24" fillId="2" borderId="1" xfId="0" applyNumberFormat="1" applyFont="1" applyFill="1" applyBorder="1" applyAlignment="1" applyProtection="1">
      <alignment horizontal="center" vertical="center" wrapText="1"/>
    </xf>
    <xf numFmtId="0" fontId="16" fillId="2" borderId="0" xfId="0" applyFont="1" applyFill="1" applyBorder="1" applyAlignment="1" applyProtection="1"/>
    <xf numFmtId="0" fontId="6" fillId="2" borderId="0" xfId="0" applyFont="1" applyFill="1" applyBorder="1" applyAlignment="1" applyProtection="1">
      <alignment horizontal="center" vertical="center" shrinkToFit="1"/>
    </xf>
    <xf numFmtId="0" fontId="16" fillId="2" borderId="0" xfId="0" applyFont="1" applyFill="1" applyBorder="1" applyAlignment="1" applyProtection="1">
      <alignment horizontal="center" vertical="center" shrinkToFit="1"/>
    </xf>
    <xf numFmtId="0" fontId="5" fillId="2" borderId="0" xfId="0" applyFont="1" applyFill="1" applyAlignment="1" applyProtection="1"/>
    <xf numFmtId="0" fontId="9" fillId="2" borderId="0" xfId="0" applyFont="1" applyFill="1" applyAlignment="1" applyProtection="1">
      <alignment horizontal="center" vertical="center" wrapText="1"/>
    </xf>
    <xf numFmtId="0" fontId="0" fillId="2" borderId="0" xfId="0" applyFill="1" applyAlignment="1"/>
    <xf numFmtId="1" fontId="24" fillId="3" borderId="1" xfId="0" applyNumberFormat="1" applyFont="1" applyFill="1" applyBorder="1" applyAlignment="1" applyProtection="1">
      <alignment horizontal="center" vertical="center" wrapText="1"/>
    </xf>
    <xf numFmtId="0" fontId="20" fillId="3" borderId="1" xfId="0" applyFont="1" applyFill="1" applyBorder="1" applyAlignment="1">
      <alignment horizontal="center" vertical="center" textRotation="90"/>
    </xf>
    <xf numFmtId="0" fontId="21" fillId="3" borderId="1" xfId="0" applyNumberFormat="1" applyFont="1" applyFill="1" applyBorder="1" applyAlignment="1" applyProtection="1">
      <alignment horizontal="center" vertical="center" textRotation="90" wrapText="1"/>
    </xf>
    <xf numFmtId="1" fontId="24" fillId="4" borderId="1" xfId="0" applyNumberFormat="1" applyFont="1" applyFill="1" applyBorder="1" applyAlignment="1" applyProtection="1">
      <alignment horizontal="center" vertical="center" wrapText="1"/>
    </xf>
    <xf numFmtId="0" fontId="14" fillId="7" borderId="1" xfId="0" applyFont="1" applyFill="1" applyBorder="1" applyAlignment="1" applyProtection="1">
      <alignment horizontal="center" vertical="center" textRotation="90" wrapText="1" shrinkToFit="1"/>
    </xf>
    <xf numFmtId="0" fontId="23" fillId="7" borderId="1" xfId="0" applyNumberFormat="1" applyFont="1" applyFill="1" applyBorder="1" applyAlignment="1" applyProtection="1">
      <alignment horizontal="center" vertical="center" shrinkToFit="1"/>
    </xf>
    <xf numFmtId="0" fontId="21" fillId="7" borderId="1" xfId="0" applyNumberFormat="1" applyFont="1" applyFill="1" applyBorder="1" applyAlignment="1" applyProtection="1">
      <alignment horizontal="center" vertical="center" shrinkToFit="1"/>
    </xf>
    <xf numFmtId="0" fontId="15" fillId="2" borderId="0" xfId="0" applyNumberFormat="1" applyFont="1" applyFill="1" applyBorder="1" applyAlignment="1" applyProtection="1">
      <alignment wrapText="1"/>
    </xf>
    <xf numFmtId="2" fontId="21" fillId="2" borderId="1" xfId="0" applyNumberFormat="1" applyFont="1" applyFill="1" applyBorder="1" applyAlignment="1" applyProtection="1">
      <alignment horizontal="center" textRotation="90" wrapText="1"/>
    </xf>
    <xf numFmtId="1" fontId="21" fillId="2" borderId="1" xfId="0" applyNumberFormat="1" applyFont="1" applyFill="1" applyBorder="1" applyAlignment="1" applyProtection="1">
      <alignment horizontal="center" textRotation="90" wrapText="1"/>
    </xf>
    <xf numFmtId="2" fontId="21" fillId="2" borderId="4" xfId="0" applyNumberFormat="1" applyFont="1" applyFill="1" applyBorder="1" applyAlignment="1" applyProtection="1">
      <alignment horizontal="center" textRotation="90" wrapText="1"/>
    </xf>
    <xf numFmtId="1" fontId="21" fillId="2" borderId="4" xfId="0" applyNumberFormat="1" applyFont="1" applyFill="1" applyBorder="1" applyAlignment="1" applyProtection="1">
      <alignment horizontal="center" textRotation="90" wrapText="1"/>
    </xf>
    <xf numFmtId="0" fontId="15" fillId="0" borderId="0" xfId="0" applyNumberFormat="1" applyFont="1" applyFill="1" applyBorder="1" applyAlignment="1" applyProtection="1">
      <alignment horizontal="center" vertical="center" wrapText="1"/>
    </xf>
    <xf numFmtId="0" fontId="15" fillId="0" borderId="0" xfId="0" applyNumberFormat="1" applyFont="1" applyFill="1" applyBorder="1" applyAlignment="1" applyProtection="1">
      <alignment horizontal="center" textRotation="90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15" fillId="2" borderId="0" xfId="0" applyNumberFormat="1" applyFont="1" applyFill="1" applyBorder="1" applyAlignment="1" applyProtection="1">
      <alignment horizontal="center" vertical="center" wrapText="1"/>
    </xf>
    <xf numFmtId="0" fontId="15" fillId="2" borderId="0" xfId="0" applyNumberFormat="1" applyFont="1" applyFill="1" applyBorder="1" applyAlignment="1" applyProtection="1">
      <alignment horizontal="center" textRotation="90" wrapText="1"/>
    </xf>
    <xf numFmtId="0" fontId="15" fillId="2" borderId="0" xfId="0" applyNumberFormat="1" applyFont="1" applyFill="1" applyBorder="1" applyAlignment="1" applyProtection="1">
      <alignment horizontal="center" wrapText="1"/>
    </xf>
    <xf numFmtId="0" fontId="0" fillId="2" borderId="0" xfId="0" applyFill="1" applyProtection="1"/>
    <xf numFmtId="2" fontId="15" fillId="2" borderId="0" xfId="0" applyNumberFormat="1" applyFont="1" applyFill="1" applyBorder="1" applyAlignment="1" applyProtection="1">
      <alignment wrapText="1"/>
    </xf>
    <xf numFmtId="0" fontId="15" fillId="2" borderId="0" xfId="0" applyNumberFormat="1" applyFont="1" applyFill="1" applyBorder="1" applyAlignment="1" applyProtection="1">
      <alignment horizontal="right" vertical="center" wrapText="1"/>
    </xf>
    <xf numFmtId="2" fontId="15" fillId="2" borderId="0" xfId="0" applyNumberFormat="1" applyFont="1" applyFill="1" applyBorder="1" applyAlignment="1" applyProtection="1">
      <alignment horizontal="right" wrapText="1"/>
    </xf>
    <xf numFmtId="0" fontId="0" fillId="2" borderId="0" xfId="0" applyFill="1" applyBorder="1" applyAlignment="1" applyProtection="1">
      <alignment wrapText="1"/>
    </xf>
    <xf numFmtId="0" fontId="5" fillId="2" borderId="0" xfId="0" applyFont="1" applyFill="1" applyProtection="1"/>
    <xf numFmtId="0" fontId="0" fillId="2" borderId="0" xfId="0" applyFill="1" applyAlignment="1" applyProtection="1"/>
    <xf numFmtId="0" fontId="23" fillId="9" borderId="1" xfId="0" applyNumberFormat="1" applyFont="1" applyFill="1" applyBorder="1" applyAlignment="1" applyProtection="1">
      <alignment horizontal="center" vertical="center" shrinkToFit="1"/>
      <protection locked="0"/>
    </xf>
    <xf numFmtId="2" fontId="21" fillId="3" borderId="2" xfId="0" applyNumberFormat="1" applyFont="1" applyFill="1" applyBorder="1" applyAlignment="1" applyProtection="1">
      <alignment horizontal="center" textRotation="90" wrapText="1"/>
    </xf>
    <xf numFmtId="2" fontId="21" fillId="3" borderId="5" xfId="0" applyNumberFormat="1" applyFont="1" applyFill="1" applyBorder="1" applyAlignment="1" applyProtection="1">
      <alignment horizontal="center" textRotation="90" wrapText="1"/>
    </xf>
    <xf numFmtId="0" fontId="4" fillId="2" borderId="7" xfId="0" applyNumberFormat="1" applyFont="1" applyFill="1" applyBorder="1" applyAlignment="1" applyProtection="1">
      <alignment horizontal="center" vertical="center" wrapText="1"/>
    </xf>
    <xf numFmtId="1" fontId="6" fillId="0" borderId="1" xfId="0" applyNumberFormat="1" applyFont="1" applyBorder="1" applyAlignment="1" applyProtection="1">
      <alignment horizontal="center" vertical="center" wrapText="1" shrinkToFit="1"/>
      <protection locked="0"/>
    </xf>
    <xf numFmtId="0" fontId="0" fillId="2" borderId="6" xfId="0" applyFill="1" applyBorder="1"/>
    <xf numFmtId="0" fontId="0" fillId="2" borderId="7" xfId="0" applyFill="1" applyBorder="1"/>
    <xf numFmtId="0" fontId="0" fillId="2" borderId="24" xfId="0" applyFill="1" applyBorder="1"/>
    <xf numFmtId="0" fontId="0" fillId="2" borderId="24" xfId="0" applyFill="1" applyBorder="1" applyAlignment="1"/>
    <xf numFmtId="1" fontId="0" fillId="2" borderId="7" xfId="0" applyNumberFormat="1" applyFill="1" applyBorder="1" applyAlignment="1"/>
    <xf numFmtId="1" fontId="0" fillId="2" borderId="7" xfId="0" applyNumberFormat="1" applyFill="1" applyBorder="1"/>
    <xf numFmtId="1" fontId="19" fillId="2" borderId="7" xfId="0" applyNumberFormat="1" applyFont="1" applyFill="1" applyBorder="1"/>
    <xf numFmtId="1" fontId="0" fillId="2" borderId="6" xfId="0" applyNumberFormat="1" applyFill="1" applyBorder="1" applyAlignment="1"/>
    <xf numFmtId="1" fontId="0" fillId="2" borderId="6" xfId="0" applyNumberFormat="1" applyFill="1" applyBorder="1"/>
    <xf numFmtId="1" fontId="19" fillId="2" borderId="6" xfId="0" applyNumberFormat="1" applyFont="1" applyFill="1" applyBorder="1"/>
    <xf numFmtId="0" fontId="29" fillId="9" borderId="1" xfId="0" applyFont="1" applyFill="1" applyBorder="1" applyAlignment="1" applyProtection="1">
      <alignment horizontal="center" vertical="center" shrinkToFit="1"/>
      <protection locked="0"/>
    </xf>
    <xf numFmtId="0" fontId="0" fillId="15" borderId="0" xfId="0" applyFill="1"/>
    <xf numFmtId="0" fontId="0" fillId="15" borderId="0" xfId="0" applyFill="1" applyAlignment="1">
      <alignment wrapText="1"/>
    </xf>
    <xf numFmtId="0" fontId="0" fillId="0" borderId="0" xfId="0" applyAlignment="1">
      <alignment wrapText="1"/>
    </xf>
    <xf numFmtId="0" fontId="0" fillId="18" borderId="0" xfId="0" applyFill="1"/>
    <xf numFmtId="0" fontId="6" fillId="0" borderId="0" xfId="0" applyFont="1" applyAlignment="1">
      <alignment horizontal="center" vertical="center"/>
    </xf>
    <xf numFmtId="0" fontId="34" fillId="0" borderId="0" xfId="0" applyFont="1" applyAlignment="1">
      <alignment vertical="top" wrapText="1"/>
    </xf>
    <xf numFmtId="0" fontId="34" fillId="15" borderId="0" xfId="0" applyFont="1" applyFill="1" applyAlignment="1">
      <alignment vertical="top" wrapText="1"/>
    </xf>
    <xf numFmtId="0" fontId="6" fillId="19" borderId="6" xfId="0" applyFont="1" applyFill="1" applyBorder="1" applyAlignment="1">
      <alignment horizontal="center"/>
    </xf>
    <xf numFmtId="0" fontId="35" fillId="19" borderId="6" xfId="0" applyFont="1" applyFill="1" applyBorder="1" applyAlignment="1">
      <alignment horizontal="center" vertical="center" wrapText="1"/>
    </xf>
    <xf numFmtId="0" fontId="6" fillId="15" borderId="0" xfId="0" applyFont="1" applyFill="1" applyAlignment="1">
      <alignment horizontal="center" vertical="center"/>
    </xf>
    <xf numFmtId="0" fontId="10" fillId="18" borderId="0" xfId="0" applyFont="1" applyFill="1" applyAlignment="1" applyProtection="1">
      <alignment horizontal="center" vertical="center" wrapText="1"/>
    </xf>
    <xf numFmtId="0" fontId="19" fillId="18" borderId="0" xfId="0" applyFont="1" applyFill="1" applyBorder="1" applyAlignment="1" applyProtection="1">
      <alignment vertical="center"/>
    </xf>
    <xf numFmtId="0" fontId="0" fillId="18" borderId="0" xfId="0" applyFill="1" applyAlignment="1" applyProtection="1"/>
    <xf numFmtId="0" fontId="0" fillId="18" borderId="0" xfId="0" applyFill="1" applyBorder="1"/>
    <xf numFmtId="0" fontId="0" fillId="18" borderId="0" xfId="0" applyFill="1" applyProtection="1"/>
    <xf numFmtId="0" fontId="0" fillId="18" borderId="0" xfId="0" applyFill="1" applyAlignment="1" applyProtection="1">
      <alignment horizontal="center" vertical="center" wrapText="1" shrinkToFit="1"/>
    </xf>
    <xf numFmtId="0" fontId="10" fillId="18" borderId="0" xfId="0" applyFont="1" applyFill="1" applyBorder="1" applyAlignment="1" applyProtection="1">
      <alignment horizontal="center" vertical="center" wrapText="1"/>
    </xf>
    <xf numFmtId="0" fontId="29" fillId="2" borderId="1" xfId="0" applyNumberFormat="1" applyFont="1" applyFill="1" applyBorder="1" applyAlignment="1" applyProtection="1">
      <alignment horizontal="center" textRotation="90" wrapText="1"/>
    </xf>
    <xf numFmtId="2" fontId="29" fillId="2" borderId="2" xfId="0" applyNumberFormat="1" applyFont="1" applyFill="1" applyBorder="1" applyAlignment="1" applyProtection="1">
      <alignment horizontal="center" textRotation="90" wrapText="1"/>
    </xf>
    <xf numFmtId="2" fontId="29" fillId="2" borderId="4" xfId="0" applyNumberFormat="1" applyFont="1" applyFill="1" applyBorder="1" applyAlignment="1" applyProtection="1">
      <alignment horizontal="center" textRotation="90" wrapText="1"/>
    </xf>
    <xf numFmtId="1" fontId="43" fillId="2" borderId="1" xfId="0" applyNumberFormat="1" applyFont="1" applyFill="1" applyBorder="1" applyAlignment="1" applyProtection="1">
      <alignment horizontal="center" vertical="center" wrapText="1"/>
    </xf>
    <xf numFmtId="0" fontId="18" fillId="22" borderId="7" xfId="0" applyNumberFormat="1" applyFont="1" applyFill="1" applyBorder="1" applyAlignment="1" applyProtection="1">
      <alignment horizontal="right" vertical="center" wrapText="1"/>
    </xf>
    <xf numFmtId="0" fontId="28" fillId="15" borderId="0" xfId="0" applyNumberFormat="1" applyFont="1" applyFill="1" applyBorder="1" applyAlignment="1" applyProtection="1">
      <alignment horizontal="center" textRotation="90" wrapText="1"/>
    </xf>
    <xf numFmtId="0" fontId="0" fillId="18" borderId="0" xfId="0" applyFill="1" applyBorder="1" applyAlignment="1" applyProtection="1">
      <alignment horizontal="center" vertical="center" wrapText="1" shrinkToFit="1"/>
    </xf>
    <xf numFmtId="0" fontId="0" fillId="18" borderId="0" xfId="0" applyFill="1" applyBorder="1" applyAlignment="1" applyProtection="1">
      <alignment horizontal="center" vertical="center" textRotation="90" wrapText="1" shrinkToFit="1"/>
    </xf>
    <xf numFmtId="0" fontId="34" fillId="18" borderId="0" xfId="0" applyFont="1" applyFill="1" applyAlignment="1">
      <alignment vertical="top" wrapText="1"/>
    </xf>
    <xf numFmtId="0" fontId="37" fillId="15" borderId="6" xfId="0" applyFont="1" applyFill="1" applyBorder="1" applyAlignment="1" applyProtection="1">
      <alignment vertical="center" wrapText="1"/>
      <protection locked="0"/>
    </xf>
    <xf numFmtId="49" fontId="47" fillId="0" borderId="6" xfId="0" applyNumberFormat="1" applyFont="1" applyFill="1" applyBorder="1" applyAlignment="1" applyProtection="1">
      <alignment horizontal="center" vertical="center" wrapText="1"/>
    </xf>
    <xf numFmtId="49" fontId="44" fillId="0" borderId="6" xfId="0" applyNumberFormat="1" applyFont="1" applyFill="1" applyBorder="1" applyAlignment="1" applyProtection="1">
      <alignment horizontal="center" vertical="center" wrapText="1"/>
    </xf>
    <xf numFmtId="0" fontId="47" fillId="2" borderId="6" xfId="0" applyNumberFormat="1" applyFont="1" applyFill="1" applyBorder="1" applyAlignment="1" applyProtection="1">
      <alignment horizontal="center" wrapText="1"/>
    </xf>
    <xf numFmtId="0" fontId="47" fillId="2" borderId="7" xfId="0" applyNumberFormat="1" applyFont="1" applyFill="1" applyBorder="1" applyAlignment="1" applyProtection="1">
      <alignment horizontal="right" wrapText="1"/>
    </xf>
    <xf numFmtId="0" fontId="0" fillId="18" borderId="0" xfId="0" applyFill="1" applyProtection="1">
      <protection locked="0"/>
    </xf>
    <xf numFmtId="0" fontId="0" fillId="18" borderId="0" xfId="0" applyFill="1" applyBorder="1" applyProtection="1"/>
    <xf numFmtId="0" fontId="50" fillId="18" borderId="0" xfId="0" applyFont="1" applyFill="1" applyAlignment="1" applyProtection="1">
      <alignment horizontal="center" vertical="center"/>
    </xf>
    <xf numFmtId="0" fontId="0" fillId="18" borderId="0" xfId="0" applyFill="1" applyAlignment="1" applyProtection="1">
      <alignment horizontal="center" vertical="center"/>
    </xf>
    <xf numFmtId="0" fontId="19" fillId="18" borderId="0" xfId="0" applyFont="1" applyFill="1" applyProtection="1"/>
    <xf numFmtId="49" fontId="47" fillId="22" borderId="6" xfId="0" applyNumberFormat="1" applyFont="1" applyFill="1" applyBorder="1" applyAlignment="1" applyProtection="1">
      <alignment horizontal="center" vertical="center" wrapText="1"/>
    </xf>
    <xf numFmtId="49" fontId="44" fillId="22" borderId="6" xfId="0" applyNumberFormat="1" applyFont="1" applyFill="1" applyBorder="1" applyAlignment="1" applyProtection="1">
      <alignment horizontal="center" vertical="center" wrapText="1"/>
    </xf>
    <xf numFmtId="2" fontId="54" fillId="2" borderId="1" xfId="0" applyNumberFormat="1" applyFont="1" applyFill="1" applyBorder="1" applyAlignment="1" applyProtection="1">
      <alignment horizontal="center" vertical="center" wrapText="1"/>
    </xf>
    <xf numFmtId="2" fontId="56" fillId="2" borderId="1" xfId="0" applyNumberFormat="1" applyFont="1" applyFill="1" applyBorder="1" applyAlignment="1" applyProtection="1">
      <alignment horizontal="center" textRotation="90" wrapText="1"/>
    </xf>
    <xf numFmtId="2" fontId="56" fillId="2" borderId="1" xfId="0" applyNumberFormat="1" applyFont="1" applyFill="1" applyBorder="1" applyAlignment="1" applyProtection="1">
      <alignment horizontal="center" vertical="center" wrapText="1"/>
    </xf>
    <xf numFmtId="0" fontId="57" fillId="2" borderId="0" xfId="0" applyFont="1" applyFill="1"/>
    <xf numFmtId="0" fontId="10" fillId="18" borderId="0" xfId="0" applyFont="1" applyFill="1" applyAlignment="1">
      <alignment horizontal="center" vertical="center" wrapText="1"/>
    </xf>
    <xf numFmtId="0" fontId="15" fillId="2" borderId="0" xfId="0" applyNumberFormat="1" applyFont="1" applyFill="1" applyBorder="1" applyAlignment="1" applyProtection="1">
      <alignment horizontal="center" wrapText="1"/>
    </xf>
    <xf numFmtId="0" fontId="15" fillId="2" borderId="0" xfId="0" applyNumberFormat="1" applyFont="1" applyFill="1" applyBorder="1" applyAlignment="1" applyProtection="1">
      <alignment wrapText="1"/>
    </xf>
    <xf numFmtId="2" fontId="15" fillId="2" borderId="0" xfId="0" applyNumberFormat="1" applyFont="1" applyFill="1" applyBorder="1" applyAlignment="1" applyProtection="1">
      <alignment wrapText="1"/>
    </xf>
    <xf numFmtId="2" fontId="22" fillId="2" borderId="1" xfId="0" applyNumberFormat="1" applyFont="1" applyFill="1" applyBorder="1" applyAlignment="1" applyProtection="1">
      <alignment horizontal="center" vertical="center" wrapText="1"/>
    </xf>
    <xf numFmtId="2" fontId="21" fillId="2" borderId="2" xfId="0" applyNumberFormat="1" applyFont="1" applyFill="1" applyBorder="1" applyAlignment="1" applyProtection="1">
      <alignment horizontal="center" textRotation="90" wrapText="1"/>
    </xf>
    <xf numFmtId="0" fontId="14" fillId="4" borderId="1" xfId="0" applyFont="1" applyFill="1" applyBorder="1" applyAlignment="1" applyProtection="1">
      <alignment horizontal="center" vertical="center" wrapText="1" shrinkToFit="1"/>
    </xf>
    <xf numFmtId="2" fontId="21" fillId="2" borderId="1" xfId="0" applyNumberFormat="1" applyFont="1" applyFill="1" applyBorder="1" applyAlignment="1" applyProtection="1">
      <alignment horizontal="center" vertical="center" wrapText="1"/>
    </xf>
    <xf numFmtId="2" fontId="47" fillId="2" borderId="6" xfId="0" applyNumberFormat="1" applyFont="1" applyFill="1" applyBorder="1" applyAlignment="1" applyProtection="1">
      <alignment horizontal="center" wrapText="1"/>
    </xf>
    <xf numFmtId="0" fontId="0" fillId="19" borderId="0" xfId="0" applyFill="1"/>
    <xf numFmtId="0" fontId="0" fillId="19" borderId="0" xfId="0" applyFill="1" applyProtection="1"/>
    <xf numFmtId="0" fontId="0" fillId="15" borderId="49" xfId="0" applyFill="1" applyBorder="1"/>
    <xf numFmtId="0" fontId="0" fillId="15" borderId="29" xfId="0" applyFill="1" applyBorder="1"/>
    <xf numFmtId="0" fontId="0" fillId="12" borderId="50" xfId="0" applyFill="1" applyBorder="1"/>
    <xf numFmtId="0" fontId="0" fillId="15" borderId="10" xfId="0" applyFill="1" applyBorder="1"/>
    <xf numFmtId="0" fontId="6" fillId="28" borderId="52" xfId="0" applyFont="1" applyFill="1" applyBorder="1" applyAlignment="1">
      <alignment horizontal="center" vertical="center" wrapText="1"/>
    </xf>
    <xf numFmtId="0" fontId="6" fillId="28" borderId="51" xfId="0" applyFont="1" applyFill="1" applyBorder="1" applyAlignment="1">
      <alignment horizontal="center" vertical="center"/>
    </xf>
    <xf numFmtId="0" fontId="62" fillId="17" borderId="48" xfId="0" applyFont="1" applyFill="1" applyBorder="1" applyAlignment="1" applyProtection="1">
      <alignment horizontal="center" vertical="center" wrapText="1"/>
      <protection locked="0"/>
    </xf>
    <xf numFmtId="0" fontId="62" fillId="24" borderId="8" xfId="0" applyFont="1" applyFill="1" applyBorder="1" applyAlignment="1" applyProtection="1">
      <alignment horizontal="center" vertical="center" wrapText="1"/>
      <protection locked="0"/>
    </xf>
    <xf numFmtId="0" fontId="62" fillId="24" borderId="6" xfId="0" applyFont="1" applyFill="1" applyBorder="1" applyAlignment="1" applyProtection="1">
      <alignment horizontal="center" vertical="center" wrapText="1"/>
      <protection locked="0"/>
    </xf>
    <xf numFmtId="0" fontId="47" fillId="25" borderId="29" xfId="0" applyFont="1" applyFill="1" applyBorder="1" applyAlignment="1" applyProtection="1">
      <alignment horizontal="left" vertical="center" wrapText="1"/>
      <protection locked="0"/>
    </xf>
    <xf numFmtId="0" fontId="47" fillId="25" borderId="6" xfId="0" applyFont="1" applyFill="1" applyBorder="1" applyAlignment="1" applyProtection="1">
      <alignment horizontal="left" vertical="center" wrapText="1"/>
      <protection locked="0"/>
    </xf>
    <xf numFmtId="0" fontId="47" fillId="25" borderId="6" xfId="0" applyFont="1" applyFill="1" applyBorder="1" applyAlignment="1" applyProtection="1">
      <alignment horizontal="center" vertical="center" wrapText="1"/>
      <protection locked="0"/>
    </xf>
    <xf numFmtId="0" fontId="59" fillId="25" borderId="6" xfId="0" applyFont="1" applyFill="1" applyBorder="1" applyAlignment="1" applyProtection="1">
      <alignment horizontal="left" vertical="center" wrapText="1"/>
      <protection locked="0"/>
    </xf>
    <xf numFmtId="0" fontId="60" fillId="25" borderId="6" xfId="0" applyFont="1" applyFill="1" applyBorder="1" applyAlignment="1" applyProtection="1">
      <alignment horizontal="left" vertical="center" wrapText="1"/>
      <protection locked="0"/>
    </xf>
    <xf numFmtId="0" fontId="61" fillId="25" borderId="6" xfId="0" applyFont="1" applyFill="1" applyBorder="1" applyAlignment="1" applyProtection="1">
      <alignment horizontal="center" vertical="center" wrapText="1"/>
      <protection locked="0"/>
    </xf>
    <xf numFmtId="0" fontId="47" fillId="25" borderId="8" xfId="0" applyFont="1" applyFill="1" applyBorder="1" applyAlignment="1" applyProtection="1">
      <alignment horizontal="left" vertical="center" wrapText="1"/>
      <protection locked="0"/>
    </xf>
    <xf numFmtId="0" fontId="47" fillId="0" borderId="8" xfId="0" applyFont="1" applyBorder="1" applyAlignment="1" applyProtection="1">
      <alignment horizontal="left" vertical="center" wrapText="1"/>
      <protection locked="0"/>
    </xf>
    <xf numFmtId="0" fontId="47" fillId="0" borderId="6" xfId="0" applyFont="1" applyBorder="1" applyAlignment="1" applyProtection="1">
      <alignment horizontal="left" vertical="center" wrapText="1"/>
      <protection locked="0"/>
    </xf>
    <xf numFmtId="0" fontId="47" fillId="0" borderId="6" xfId="0" applyFont="1" applyBorder="1" applyAlignment="1" applyProtection="1">
      <alignment horizontal="center" vertical="center" wrapText="1"/>
      <protection locked="0"/>
    </xf>
    <xf numFmtId="0" fontId="59" fillId="0" borderId="6" xfId="0" applyFont="1" applyBorder="1" applyAlignment="1" applyProtection="1">
      <alignment horizontal="left" vertical="center" wrapText="1"/>
      <protection locked="0"/>
    </xf>
    <xf numFmtId="0" fontId="60" fillId="0" borderId="6" xfId="0" applyFont="1" applyBorder="1" applyAlignment="1" applyProtection="1">
      <alignment horizontal="left" vertical="center" wrapText="1"/>
      <protection locked="0"/>
    </xf>
    <xf numFmtId="0" fontId="61" fillId="0" borderId="6" xfId="0" applyFont="1" applyBorder="1" applyAlignment="1" applyProtection="1">
      <alignment horizontal="center" vertical="center" wrapText="1"/>
      <protection locked="0"/>
    </xf>
    <xf numFmtId="0" fontId="0" fillId="19" borderId="6" xfId="0" applyFill="1" applyBorder="1" applyProtection="1">
      <protection locked="0"/>
    </xf>
    <xf numFmtId="0" fontId="0" fillId="15" borderId="0" xfId="0" applyFill="1" applyAlignment="1" applyProtection="1">
      <alignment wrapText="1"/>
    </xf>
    <xf numFmtId="0" fontId="0" fillId="15" borderId="0" xfId="0" applyFill="1" applyProtection="1"/>
    <xf numFmtId="0" fontId="0" fillId="18" borderId="0" xfId="0" applyFill="1" applyAlignment="1">
      <alignment horizontal="center" vertical="center"/>
    </xf>
    <xf numFmtId="0" fontId="26" fillId="18" borderId="0" xfId="0" applyFont="1" applyFill="1" applyBorder="1" applyAlignment="1" applyProtection="1">
      <alignment vertical="center"/>
    </xf>
    <xf numFmtId="0" fontId="42" fillId="18" borderId="0" xfId="0" applyFont="1" applyFill="1" applyAlignment="1" applyProtection="1">
      <alignment vertical="center"/>
    </xf>
    <xf numFmtId="0" fontId="0" fillId="2" borderId="77" xfId="0" applyFill="1" applyBorder="1" applyAlignment="1" applyProtection="1">
      <alignment horizontal="center" vertical="center" textRotation="90" wrapText="1" shrinkToFit="1"/>
    </xf>
    <xf numFmtId="1" fontId="8" fillId="0" borderId="96" xfId="0" applyNumberFormat="1" applyFont="1" applyBorder="1" applyAlignment="1" applyProtection="1">
      <alignment horizontal="center" vertical="center" wrapText="1" shrinkToFit="1"/>
      <protection locked="0"/>
    </xf>
    <xf numFmtId="0" fontId="6" fillId="23" borderId="97" xfId="0" applyFont="1" applyFill="1" applyBorder="1" applyAlignment="1" applyProtection="1">
      <alignment horizontal="center" vertical="center" wrapText="1" shrinkToFit="1"/>
    </xf>
    <xf numFmtId="0" fontId="24" fillId="11" borderId="20" xfId="0" applyFont="1" applyFill="1" applyBorder="1" applyAlignment="1" applyProtection="1">
      <alignment vertical="center" wrapText="1"/>
    </xf>
    <xf numFmtId="0" fontId="24" fillId="11" borderId="21" xfId="0" applyFont="1" applyFill="1" applyBorder="1" applyAlignment="1" applyProtection="1">
      <alignment vertical="center" wrapText="1"/>
    </xf>
    <xf numFmtId="1" fontId="29" fillId="2" borderId="5" xfId="0" applyNumberFormat="1" applyFont="1" applyFill="1" applyBorder="1" applyAlignment="1" applyProtection="1">
      <alignment horizontal="center" textRotation="90" wrapText="1"/>
    </xf>
    <xf numFmtId="0" fontId="15" fillId="15" borderId="0" xfId="0" applyNumberFormat="1" applyFont="1" applyFill="1" applyBorder="1" applyAlignment="1" applyProtection="1">
      <alignment horizontal="center" vertical="center" wrapText="1"/>
    </xf>
    <xf numFmtId="0" fontId="15" fillId="15" borderId="0" xfId="0" applyNumberFormat="1" applyFont="1" applyFill="1" applyBorder="1" applyAlignment="1" applyProtection="1">
      <alignment horizontal="center" textRotation="90" wrapText="1"/>
    </xf>
    <xf numFmtId="0" fontId="0" fillId="15" borderId="0" xfId="0" applyFill="1" applyBorder="1"/>
    <xf numFmtId="2" fontId="29" fillId="3" borderId="6" xfId="0" applyNumberFormat="1" applyFont="1" applyFill="1" applyBorder="1" applyAlignment="1" applyProtection="1">
      <alignment horizontal="center" textRotation="90" wrapText="1"/>
    </xf>
    <xf numFmtId="1" fontId="68" fillId="2" borderId="1" xfId="0" applyNumberFormat="1" applyFont="1" applyFill="1" applyBorder="1" applyAlignment="1" applyProtection="1">
      <alignment horizontal="center" textRotation="90" wrapText="1"/>
    </xf>
    <xf numFmtId="2" fontId="68" fillId="2" borderId="1" xfId="0" applyNumberFormat="1" applyFont="1" applyFill="1" applyBorder="1" applyAlignment="1" applyProtection="1">
      <alignment horizontal="center" vertical="center" wrapText="1"/>
    </xf>
    <xf numFmtId="2" fontId="69" fillId="2" borderId="1" xfId="0" applyNumberFormat="1" applyFont="1" applyFill="1" applyBorder="1" applyAlignment="1" applyProtection="1">
      <alignment horizontal="center" vertical="center" wrapText="1"/>
    </xf>
    <xf numFmtId="0" fontId="45" fillId="22" borderId="7" xfId="0" applyNumberFormat="1" applyFont="1" applyFill="1" applyBorder="1" applyAlignment="1" applyProtection="1">
      <alignment horizontal="right" wrapText="1"/>
    </xf>
    <xf numFmtId="0" fontId="18" fillId="22" borderId="6" xfId="0" applyNumberFormat="1" applyFont="1" applyFill="1" applyBorder="1" applyAlignment="1" applyProtection="1">
      <alignment horizontal="center" wrapText="1"/>
    </xf>
    <xf numFmtId="2" fontId="18" fillId="22" borderId="6" xfId="0" applyNumberFormat="1" applyFont="1" applyFill="1" applyBorder="1" applyAlignment="1" applyProtection="1">
      <alignment horizontal="center" wrapText="1"/>
    </xf>
    <xf numFmtId="0" fontId="57" fillId="18" borderId="0" xfId="0" applyFont="1" applyFill="1"/>
    <xf numFmtId="0" fontId="0" fillId="12" borderId="0" xfId="0" applyFill="1"/>
    <xf numFmtId="0" fontId="6" fillId="2" borderId="0" xfId="0" applyFont="1" applyFill="1"/>
    <xf numFmtId="0" fontId="11" fillId="3" borderId="1" xfId="0" applyFont="1" applyFill="1" applyBorder="1" applyAlignment="1">
      <alignment horizontal="center" vertical="center"/>
    </xf>
    <xf numFmtId="0" fontId="77" fillId="4" borderId="2" xfId="0" applyFont="1" applyFill="1" applyBorder="1" applyAlignment="1" applyProtection="1">
      <alignment horizontal="center" vertical="center" wrapText="1" shrinkToFit="1"/>
    </xf>
    <xf numFmtId="14" fontId="27" fillId="10" borderId="15" xfId="0" applyNumberFormat="1" applyFont="1" applyFill="1" applyBorder="1" applyAlignment="1" applyProtection="1">
      <alignment vertical="center" shrinkToFit="1"/>
    </xf>
    <xf numFmtId="14" fontId="27" fillId="10" borderId="16" xfId="0" applyNumberFormat="1" applyFont="1" applyFill="1" applyBorder="1" applyAlignment="1" applyProtection="1">
      <alignment vertical="center" shrinkToFit="1"/>
    </xf>
    <xf numFmtId="0" fontId="47" fillId="5" borderId="1" xfId="0" applyFont="1" applyFill="1" applyBorder="1" applyAlignment="1" applyProtection="1">
      <alignment horizontal="center" textRotation="90" wrapText="1" shrinkToFit="1"/>
    </xf>
    <xf numFmtId="0" fontId="35" fillId="19" borderId="6" xfId="0" applyFont="1" applyFill="1" applyBorder="1" applyAlignment="1" applyProtection="1">
      <alignment horizontal="center" wrapText="1"/>
      <protection locked="0"/>
    </xf>
    <xf numFmtId="0" fontId="36" fillId="19" borderId="6" xfId="0" applyFont="1" applyFill="1" applyBorder="1" applyAlignment="1" applyProtection="1">
      <alignment horizontal="center" wrapText="1"/>
      <protection locked="0"/>
    </xf>
    <xf numFmtId="0" fontId="0" fillId="32" borderId="0" xfId="0" applyFill="1" applyAlignment="1" applyProtection="1"/>
    <xf numFmtId="0" fontId="0" fillId="32" borderId="0" xfId="0" applyFill="1"/>
    <xf numFmtId="0" fontId="0" fillId="2" borderId="0" xfId="0" applyFill="1" applyBorder="1"/>
    <xf numFmtId="1" fontId="19" fillId="15" borderId="0" xfId="0" applyNumberFormat="1" applyFont="1" applyFill="1" applyBorder="1" applyAlignment="1" applyProtection="1">
      <alignment horizontal="center" vertical="center"/>
    </xf>
    <xf numFmtId="0" fontId="79" fillId="11" borderId="100" xfId="0" applyFont="1" applyFill="1" applyBorder="1" applyAlignment="1">
      <alignment horizontal="center" vertical="center" wrapText="1"/>
    </xf>
    <xf numFmtId="0" fontId="81" fillId="15" borderId="0" xfId="0" applyFont="1" applyFill="1"/>
    <xf numFmtId="0" fontId="81" fillId="0" borderId="0" xfId="0" applyFont="1"/>
    <xf numFmtId="0" fontId="81" fillId="18" borderId="0" xfId="0" applyFont="1" applyFill="1"/>
    <xf numFmtId="0" fontId="83" fillId="15" borderId="0" xfId="0" applyFont="1" applyFill="1"/>
    <xf numFmtId="0" fontId="79" fillId="11" borderId="100" xfId="0" applyFont="1" applyFill="1" applyBorder="1" applyAlignment="1" applyProtection="1">
      <alignment horizontal="center" vertical="center" wrapText="1"/>
    </xf>
    <xf numFmtId="14" fontId="78" fillId="34" borderId="100" xfId="0" applyNumberFormat="1" applyFont="1" applyFill="1" applyBorder="1" applyAlignment="1" applyProtection="1">
      <alignment horizontal="center" vertical="center"/>
    </xf>
    <xf numFmtId="0" fontId="81" fillId="15" borderId="0" xfId="0" applyFont="1" applyFill="1" applyAlignment="1" applyProtection="1">
      <alignment horizontal="center" vertical="center"/>
    </xf>
    <xf numFmtId="0" fontId="81" fillId="15" borderId="0" xfId="0" applyFont="1" applyFill="1" applyProtection="1"/>
    <xf numFmtId="14" fontId="81" fillId="15" borderId="0" xfId="0" applyNumberFormat="1" applyFont="1" applyFill="1" applyAlignment="1" applyProtection="1">
      <alignment horizontal="center" vertical="center" wrapText="1"/>
    </xf>
    <xf numFmtId="0" fontId="81" fillId="15" borderId="0" xfId="0" applyFont="1" applyFill="1" applyAlignment="1" applyProtection="1">
      <alignment horizontal="center"/>
    </xf>
    <xf numFmtId="0" fontId="82" fillId="15" borderId="9" xfId="0" applyFont="1" applyFill="1" applyBorder="1" applyAlignment="1">
      <alignment vertical="center"/>
    </xf>
    <xf numFmtId="0" fontId="82" fillId="15" borderId="13" xfId="0" applyFont="1" applyFill="1" applyBorder="1" applyAlignment="1">
      <alignment vertical="center"/>
    </xf>
    <xf numFmtId="0" fontId="84" fillId="15" borderId="6" xfId="0" applyFont="1" applyFill="1" applyBorder="1" applyAlignment="1">
      <alignment horizontal="center"/>
    </xf>
    <xf numFmtId="0" fontId="84" fillId="15" borderId="0" xfId="0" applyFont="1" applyFill="1" applyBorder="1" applyAlignment="1">
      <alignment horizontal="center"/>
    </xf>
    <xf numFmtId="0" fontId="80" fillId="15" borderId="0" xfId="0" applyFont="1" applyFill="1" applyBorder="1" applyAlignment="1">
      <alignment horizontal="left" vertical="top" wrapText="1"/>
    </xf>
    <xf numFmtId="2" fontId="78" fillId="15" borderId="0" xfId="0" applyNumberFormat="1" applyFont="1" applyFill="1" applyBorder="1" applyAlignment="1" applyProtection="1">
      <alignment horizontal="center" vertical="center"/>
    </xf>
    <xf numFmtId="0" fontId="80" fillId="15" borderId="0" xfId="0" applyFont="1" applyFill="1" applyBorder="1" applyAlignment="1" applyProtection="1">
      <alignment wrapText="1"/>
    </xf>
    <xf numFmtId="0" fontId="87" fillId="22" borderId="2" xfId="0" applyFont="1" applyFill="1" applyBorder="1" applyAlignment="1" applyProtection="1">
      <alignment horizontal="center" vertical="center" wrapText="1" shrinkToFit="1"/>
    </xf>
    <xf numFmtId="0" fontId="54" fillId="21" borderId="1" xfId="0" applyFont="1" applyFill="1" applyBorder="1" applyAlignment="1" applyProtection="1">
      <alignment horizontal="center" vertical="center" shrinkToFit="1"/>
      <protection locked="0"/>
    </xf>
    <xf numFmtId="1" fontId="54" fillId="22" borderId="1" xfId="0" applyNumberFormat="1" applyFont="1" applyFill="1" applyBorder="1" applyAlignment="1" applyProtection="1">
      <alignment horizontal="center" vertical="center" wrapText="1"/>
    </xf>
    <xf numFmtId="0" fontId="88" fillId="21" borderId="1" xfId="0" applyNumberFormat="1" applyFont="1" applyFill="1" applyBorder="1" applyAlignment="1" applyProtection="1">
      <alignment horizontal="center" vertical="center" shrinkToFit="1"/>
      <protection locked="0"/>
    </xf>
    <xf numFmtId="0" fontId="90" fillId="15" borderId="6" xfId="0" applyFont="1" applyFill="1" applyBorder="1" applyAlignment="1" applyProtection="1">
      <alignment horizontal="left" vertical="top" wrapText="1"/>
    </xf>
    <xf numFmtId="2" fontId="78" fillId="22" borderId="6" xfId="0" applyNumberFormat="1" applyFont="1" applyFill="1" applyBorder="1" applyAlignment="1" applyProtection="1">
      <alignment horizontal="center" vertical="center"/>
    </xf>
    <xf numFmtId="0" fontId="0" fillId="0" borderId="0" xfId="0" applyProtection="1">
      <protection locked="0"/>
    </xf>
    <xf numFmtId="0" fontId="51" fillId="15" borderId="0" xfId="0" applyFont="1" applyFill="1"/>
    <xf numFmtId="0" fontId="58" fillId="15" borderId="6" xfId="0" applyFont="1" applyFill="1" applyBorder="1"/>
    <xf numFmtId="0" fontId="0" fillId="32" borderId="0" xfId="0" applyFill="1" applyAlignment="1" applyProtection="1">
      <protection locked="0"/>
    </xf>
    <xf numFmtId="0" fontId="0" fillId="19" borderId="0" xfId="0" applyFill="1" applyProtection="1">
      <protection locked="0"/>
    </xf>
    <xf numFmtId="0" fontId="46" fillId="11" borderId="1" xfId="0" applyFont="1" applyFill="1" applyBorder="1" applyAlignment="1" applyProtection="1">
      <alignment vertical="center" wrapText="1" shrinkToFit="1"/>
    </xf>
    <xf numFmtId="0" fontId="71" fillId="33" borderId="0" xfId="0" applyNumberFormat="1" applyFont="1" applyFill="1" applyBorder="1" applyAlignment="1" applyProtection="1">
      <alignment wrapText="1"/>
    </xf>
    <xf numFmtId="0" fontId="58" fillId="33" borderId="0" xfId="0" applyFont="1" applyFill="1" applyBorder="1" applyAlignment="1" applyProtection="1">
      <alignment vertical="center" shrinkToFit="1"/>
    </xf>
    <xf numFmtId="0" fontId="72" fillId="33" borderId="0" xfId="0" applyFont="1" applyFill="1" applyBorder="1" applyAlignment="1" applyProtection="1">
      <alignment vertical="center" shrinkToFit="1"/>
    </xf>
    <xf numFmtId="14" fontId="73" fillId="33" borderId="0" xfId="0" applyNumberFormat="1" applyFont="1" applyFill="1" applyBorder="1" applyAlignment="1" applyProtection="1">
      <alignment vertical="center" wrapText="1"/>
    </xf>
    <xf numFmtId="0" fontId="72" fillId="33" borderId="0" xfId="0" applyFont="1" applyFill="1" applyBorder="1" applyAlignment="1" applyProtection="1">
      <alignment vertical="center" wrapText="1" shrinkToFit="1"/>
    </xf>
    <xf numFmtId="0" fontId="47" fillId="2" borderId="6" xfId="0" applyNumberFormat="1" applyFont="1" applyFill="1" applyBorder="1" applyAlignment="1" applyProtection="1">
      <alignment horizontal="center" vertical="center" wrapText="1"/>
    </xf>
    <xf numFmtId="0" fontId="47" fillId="2" borderId="6" xfId="0" applyNumberFormat="1" applyFont="1" applyFill="1" applyBorder="1" applyAlignment="1" applyProtection="1">
      <alignment horizontal="right" vertical="center" wrapText="1"/>
    </xf>
    <xf numFmtId="2" fontId="47" fillId="2" borderId="6" xfId="0" applyNumberFormat="1" applyFont="1" applyFill="1" applyBorder="1" applyAlignment="1" applyProtection="1">
      <alignment vertical="center" wrapText="1"/>
    </xf>
    <xf numFmtId="0" fontId="15" fillId="0" borderId="0" xfId="0" applyNumberFormat="1" applyFont="1" applyFill="1" applyBorder="1" applyAlignment="1" applyProtection="1">
      <alignment vertical="center" wrapText="1"/>
    </xf>
    <xf numFmtId="2" fontId="47" fillId="2" borderId="0" xfId="0" applyNumberFormat="1" applyFont="1" applyFill="1" applyBorder="1" applyAlignment="1" applyProtection="1">
      <alignment vertical="center" wrapText="1"/>
    </xf>
    <xf numFmtId="2" fontId="47" fillId="2" borderId="0" xfId="0" applyNumberFormat="1" applyFont="1" applyFill="1" applyBorder="1" applyAlignment="1" applyProtection="1">
      <alignment wrapText="1"/>
    </xf>
    <xf numFmtId="2" fontId="47" fillId="2" borderId="6" xfId="0" applyNumberFormat="1" applyFont="1" applyFill="1" applyBorder="1" applyAlignment="1" applyProtection="1">
      <alignment wrapText="1"/>
    </xf>
    <xf numFmtId="0" fontId="81" fillId="15" borderId="0" xfId="0" applyFont="1" applyFill="1" applyAlignment="1" applyProtection="1">
      <alignment horizontal="center" vertical="center"/>
    </xf>
    <xf numFmtId="0" fontId="81" fillId="15" borderId="0" xfId="0" applyFont="1" applyFill="1" applyAlignment="1" applyProtection="1">
      <alignment vertical="center"/>
    </xf>
    <xf numFmtId="0" fontId="34" fillId="15" borderId="0" xfId="0" applyFont="1" applyFill="1" applyBorder="1" applyAlignment="1">
      <alignment horizontal="center" vertical="top"/>
    </xf>
    <xf numFmtId="0" fontId="97" fillId="15" borderId="0" xfId="0" applyFont="1" applyFill="1" applyAlignment="1">
      <alignment horizontal="center" vertical="top"/>
    </xf>
    <xf numFmtId="0" fontId="90" fillId="15" borderId="6" xfId="0" applyFont="1" applyFill="1" applyBorder="1" applyAlignment="1" applyProtection="1">
      <alignment horizontal="left" vertical="center" wrapText="1"/>
      <protection locked="0"/>
    </xf>
    <xf numFmtId="2" fontId="45" fillId="22" borderId="6" xfId="0" applyNumberFormat="1" applyFont="1" applyFill="1" applyBorder="1" applyAlignment="1" applyProtection="1">
      <alignment wrapText="1"/>
    </xf>
    <xf numFmtId="2" fontId="45" fillId="22" borderId="0" xfId="0" applyNumberFormat="1" applyFont="1" applyFill="1" applyBorder="1" applyAlignment="1" applyProtection="1">
      <alignment wrapText="1"/>
    </xf>
    <xf numFmtId="0" fontId="0" fillId="2" borderId="0" xfId="0" applyFill="1" applyBorder="1" applyProtection="1"/>
    <xf numFmtId="0" fontId="45" fillId="22" borderId="6" xfId="0" applyNumberFormat="1" applyFont="1" applyFill="1" applyBorder="1" applyAlignment="1" applyProtection="1">
      <alignment horizontal="right" wrapText="1"/>
    </xf>
    <xf numFmtId="0" fontId="88" fillId="15" borderId="1" xfId="0" applyNumberFormat="1" applyFont="1" applyFill="1" applyBorder="1" applyAlignment="1" applyProtection="1">
      <alignment horizontal="center" vertical="center" shrinkToFit="1"/>
    </xf>
    <xf numFmtId="0" fontId="54" fillId="15" borderId="1" xfId="0" applyNumberFormat="1" applyFont="1" applyFill="1" applyBorder="1" applyAlignment="1" applyProtection="1">
      <alignment horizontal="center" vertical="center" shrinkToFit="1"/>
    </xf>
    <xf numFmtId="0" fontId="87" fillId="11" borderId="1" xfId="0" applyFont="1" applyFill="1" applyBorder="1" applyAlignment="1" applyProtection="1">
      <alignment horizontal="center" vertical="center" textRotation="90" wrapText="1" shrinkToFit="1"/>
    </xf>
    <xf numFmtId="1" fontId="68" fillId="22" borderId="1" xfId="0" applyNumberFormat="1" applyFont="1" applyFill="1" applyBorder="1" applyAlignment="1" applyProtection="1">
      <alignment horizontal="center" vertical="center" wrapText="1"/>
    </xf>
    <xf numFmtId="0" fontId="54" fillId="15" borderId="1" xfId="0" applyFont="1" applyFill="1" applyBorder="1" applyAlignment="1" applyProtection="1">
      <alignment horizontal="center" vertical="center" shrinkToFit="1"/>
      <protection locked="0"/>
    </xf>
    <xf numFmtId="2" fontId="56" fillId="2" borderId="1" xfId="0" applyNumberFormat="1" applyFont="1" applyFill="1" applyBorder="1" applyAlignment="1" applyProtection="1">
      <alignment horizontal="center" vertical="center" textRotation="90" wrapText="1"/>
    </xf>
    <xf numFmtId="1" fontId="68" fillId="2" borderId="1" xfId="0" applyNumberFormat="1" applyFont="1" applyFill="1" applyBorder="1" applyAlignment="1" applyProtection="1">
      <alignment horizontal="center" vertical="center" textRotation="90" wrapText="1"/>
    </xf>
    <xf numFmtId="2" fontId="29" fillId="2" borderId="2" xfId="0" applyNumberFormat="1" applyFont="1" applyFill="1" applyBorder="1" applyAlignment="1" applyProtection="1">
      <alignment horizontal="center" vertical="center" textRotation="90" wrapText="1"/>
    </xf>
    <xf numFmtId="2" fontId="29" fillId="2" borderId="4" xfId="0" applyNumberFormat="1" applyFont="1" applyFill="1" applyBorder="1" applyAlignment="1" applyProtection="1">
      <alignment horizontal="center" vertical="center" textRotation="90" wrapText="1"/>
    </xf>
    <xf numFmtId="1" fontId="29" fillId="2" borderId="5" xfId="0" applyNumberFormat="1" applyFont="1" applyFill="1" applyBorder="1" applyAlignment="1" applyProtection="1">
      <alignment horizontal="center" vertical="center" textRotation="90" wrapText="1"/>
    </xf>
    <xf numFmtId="2" fontId="29" fillId="3" borderId="6" xfId="0" applyNumberFormat="1" applyFont="1" applyFill="1" applyBorder="1" applyAlignment="1" applyProtection="1">
      <alignment horizontal="center" vertical="center" textRotation="90" wrapText="1"/>
    </xf>
    <xf numFmtId="2" fontId="43" fillId="3" borderId="6" xfId="0" applyNumberFormat="1" applyFont="1" applyFill="1" applyBorder="1" applyAlignment="1" applyProtection="1">
      <alignment horizontal="center" vertical="center" textRotation="90" wrapText="1"/>
    </xf>
    <xf numFmtId="0" fontId="80" fillId="15" borderId="6" xfId="0" applyFont="1" applyFill="1" applyBorder="1" applyAlignment="1" applyProtection="1">
      <alignment horizontal="left" vertical="center" wrapText="1"/>
    </xf>
    <xf numFmtId="0" fontId="79" fillId="11" borderId="6" xfId="0" applyFont="1" applyFill="1" applyBorder="1" applyAlignment="1" applyProtection="1">
      <alignment horizontal="center" vertical="center" wrapText="1"/>
    </xf>
    <xf numFmtId="0" fontId="79" fillId="11" borderId="6" xfId="0" applyFont="1" applyFill="1" applyBorder="1" applyAlignment="1">
      <alignment horizontal="center" vertical="center" wrapText="1"/>
    </xf>
    <xf numFmtId="0" fontId="80" fillId="15" borderId="6" xfId="0" applyFont="1" applyFill="1" applyBorder="1" applyAlignment="1" applyProtection="1">
      <alignment horizontal="left" vertical="top" wrapText="1"/>
    </xf>
    <xf numFmtId="0" fontId="78" fillId="15" borderId="6" xfId="0" applyFont="1" applyFill="1" applyBorder="1" applyAlignment="1">
      <alignment horizontal="center" vertical="center"/>
    </xf>
    <xf numFmtId="0" fontId="10" fillId="15" borderId="0" xfId="0" applyFont="1" applyFill="1"/>
    <xf numFmtId="0" fontId="10" fillId="15" borderId="0" xfId="0" applyFont="1" applyFill="1" applyAlignment="1" applyProtection="1">
      <alignment horizontal="center" vertical="center"/>
    </xf>
    <xf numFmtId="14" fontId="10" fillId="15" borderId="0" xfId="0" applyNumberFormat="1" applyFont="1" applyFill="1" applyAlignment="1" applyProtection="1">
      <alignment horizontal="center" vertical="center" wrapText="1"/>
    </xf>
    <xf numFmtId="0" fontId="10" fillId="15" borderId="0" xfId="0" applyFont="1" applyFill="1" applyProtection="1"/>
    <xf numFmtId="0" fontId="83" fillId="15" borderId="0" xfId="0" applyFont="1" applyFill="1" applyAlignment="1">
      <alignment vertical="top"/>
    </xf>
    <xf numFmtId="0" fontId="87" fillId="22" borderId="1" xfId="0" applyFont="1" applyFill="1" applyBorder="1" applyAlignment="1" applyProtection="1">
      <alignment horizontal="center" vertical="center" wrapText="1" shrinkToFit="1"/>
    </xf>
    <xf numFmtId="164" fontId="54" fillId="15" borderId="3" xfId="0" applyNumberFormat="1" applyFont="1" applyFill="1" applyBorder="1" applyAlignment="1" applyProtection="1">
      <alignment horizontal="left" vertical="center" shrinkToFit="1"/>
    </xf>
    <xf numFmtId="164" fontId="54" fillId="15" borderId="20" xfId="0" applyNumberFormat="1" applyFont="1" applyFill="1" applyBorder="1" applyAlignment="1" applyProtection="1">
      <alignment horizontal="left" vertical="center" shrinkToFit="1"/>
    </xf>
    <xf numFmtId="164" fontId="54" fillId="15" borderId="21" xfId="0" applyNumberFormat="1" applyFont="1" applyFill="1" applyBorder="1" applyAlignment="1" applyProtection="1">
      <alignment horizontal="left" vertical="center" shrinkToFit="1"/>
    </xf>
    <xf numFmtId="0" fontId="18" fillId="22" borderId="6" xfId="0" applyNumberFormat="1" applyFont="1" applyFill="1" applyBorder="1" applyAlignment="1" applyProtection="1">
      <alignment horizontal="center" vertical="center" wrapText="1"/>
    </xf>
    <xf numFmtId="0" fontId="15" fillId="2" borderId="0" xfId="0" applyNumberFormat="1" applyFont="1" applyFill="1" applyBorder="1" applyAlignment="1" applyProtection="1">
      <alignment horizontal="center" wrapText="1"/>
    </xf>
    <xf numFmtId="0" fontId="15" fillId="2" borderId="0" xfId="0" applyNumberFormat="1" applyFont="1" applyFill="1" applyBorder="1" applyAlignment="1" applyProtection="1">
      <alignment wrapText="1"/>
    </xf>
    <xf numFmtId="2" fontId="15" fillId="2" borderId="0" xfId="0" applyNumberFormat="1" applyFont="1" applyFill="1" applyBorder="1" applyAlignment="1" applyProtection="1">
      <alignment wrapText="1"/>
    </xf>
    <xf numFmtId="0" fontId="16" fillId="33" borderId="0" xfId="0" applyFont="1" applyFill="1" applyBorder="1" applyAlignment="1" applyProtection="1">
      <alignment horizontal="center" vertical="center" shrinkToFit="1"/>
    </xf>
    <xf numFmtId="0" fontId="6" fillId="33" borderId="0" xfId="0" applyFont="1" applyFill="1" applyBorder="1" applyAlignment="1" applyProtection="1">
      <alignment horizontal="center" vertical="center" shrinkToFit="1"/>
    </xf>
    <xf numFmtId="0" fontId="9" fillId="33" borderId="0" xfId="0" applyFont="1" applyFill="1" applyBorder="1" applyAlignment="1" applyProtection="1">
      <alignment horizontal="center" vertical="center" wrapText="1"/>
    </xf>
    <xf numFmtId="0" fontId="5" fillId="33" borderId="0" xfId="0" applyFont="1" applyFill="1" applyBorder="1" applyAlignment="1" applyProtection="1"/>
    <xf numFmtId="0" fontId="0" fillId="33" borderId="0" xfId="0" applyFill="1" applyBorder="1" applyAlignment="1" applyProtection="1"/>
    <xf numFmtId="1" fontId="100" fillId="12" borderId="1" xfId="0" applyNumberFormat="1" applyFont="1" applyFill="1" applyBorder="1" applyAlignment="1">
      <alignment horizontal="center" vertical="center"/>
    </xf>
    <xf numFmtId="0" fontId="102" fillId="0" borderId="0" xfId="0" applyFont="1" applyAlignment="1" applyProtection="1">
      <alignment horizontal="center"/>
      <protection hidden="1"/>
    </xf>
    <xf numFmtId="0" fontId="103" fillId="14" borderId="56" xfId="0" applyFont="1" applyFill="1" applyBorder="1" applyAlignment="1" applyProtection="1">
      <alignment vertical="center" wrapText="1"/>
      <protection hidden="1"/>
    </xf>
    <xf numFmtId="0" fontId="104" fillId="14" borderId="56" xfId="0" applyFont="1" applyFill="1" applyBorder="1" applyAlignment="1" applyProtection="1">
      <alignment vertical="center" wrapText="1"/>
      <protection hidden="1"/>
    </xf>
    <xf numFmtId="0" fontId="6" fillId="18" borderId="0" xfId="0" applyFont="1" applyFill="1" applyAlignment="1">
      <alignment vertical="center" wrapText="1"/>
    </xf>
    <xf numFmtId="0" fontId="104" fillId="18" borderId="56" xfId="0" applyFont="1" applyFill="1" applyBorder="1" applyAlignment="1" applyProtection="1">
      <alignment vertical="center" wrapText="1"/>
      <protection hidden="1"/>
    </xf>
    <xf numFmtId="0" fontId="105" fillId="39" borderId="101" xfId="0" applyFont="1" applyFill="1" applyBorder="1" applyAlignment="1" applyProtection="1">
      <alignment horizontal="center" vertical="center"/>
      <protection locked="0"/>
    </xf>
    <xf numFmtId="0" fontId="104" fillId="14" borderId="54" xfId="0" applyFont="1" applyFill="1" applyBorder="1" applyAlignment="1" applyProtection="1">
      <alignment vertical="center" wrapText="1"/>
      <protection hidden="1"/>
    </xf>
    <xf numFmtId="0" fontId="91" fillId="14" borderId="6" xfId="0" applyFont="1" applyFill="1" applyBorder="1" applyAlignment="1" applyProtection="1">
      <alignment vertical="center" wrapText="1"/>
      <protection locked="0"/>
    </xf>
    <xf numFmtId="0" fontId="94" fillId="35" borderId="6" xfId="0" applyFont="1" applyFill="1" applyBorder="1" applyAlignment="1" applyProtection="1">
      <alignment horizontal="center" vertical="center"/>
      <protection locked="0"/>
    </xf>
    <xf numFmtId="0" fontId="91" fillId="35" borderId="6" xfId="0" applyFont="1" applyFill="1" applyBorder="1" applyAlignment="1" applyProtection="1">
      <alignment vertical="center" wrapText="1"/>
      <protection locked="0"/>
    </xf>
    <xf numFmtId="0" fontId="94" fillId="14" borderId="6" xfId="0" applyFont="1" applyFill="1" applyBorder="1" applyAlignment="1" applyProtection="1">
      <alignment horizontal="center" vertical="center"/>
      <protection locked="0"/>
    </xf>
    <xf numFmtId="0" fontId="92" fillId="36" borderId="6" xfId="0" applyFont="1" applyFill="1" applyBorder="1" applyAlignment="1" applyProtection="1">
      <alignment vertical="center" wrapText="1"/>
      <protection locked="0"/>
    </xf>
    <xf numFmtId="0" fontId="93" fillId="37" borderId="6" xfId="0" applyFont="1" applyFill="1" applyBorder="1" applyAlignment="1" applyProtection="1">
      <alignment vertical="center" wrapText="1"/>
      <protection locked="0"/>
    </xf>
    <xf numFmtId="0" fontId="101" fillId="18" borderId="0" xfId="0" applyFont="1" applyFill="1" applyProtection="1">
      <protection hidden="1"/>
    </xf>
    <xf numFmtId="0" fontId="101" fillId="0" borderId="0" xfId="0" applyFont="1" applyProtection="1">
      <protection hidden="1"/>
    </xf>
    <xf numFmtId="0" fontId="95" fillId="0" borderId="0" xfId="0" applyFont="1" applyAlignment="1" applyProtection="1">
      <alignment horizontal="center"/>
    </xf>
    <xf numFmtId="0" fontId="0" fillId="0" borderId="0" xfId="0" applyProtection="1"/>
    <xf numFmtId="0" fontId="90" fillId="38" borderId="1" xfId="0" applyFont="1" applyFill="1" applyBorder="1" applyAlignment="1" applyProtection="1">
      <alignment horizontal="center" textRotation="90" wrapText="1" shrinkToFit="1"/>
    </xf>
    <xf numFmtId="0" fontId="0" fillId="15" borderId="0" xfId="0" applyFill="1" applyAlignment="1">
      <alignment horizontal="left" vertical="center"/>
    </xf>
    <xf numFmtId="0" fontId="106" fillId="2" borderId="0" xfId="0" applyFont="1" applyFill="1"/>
    <xf numFmtId="0" fontId="106" fillId="18" borderId="0" xfId="0" applyFont="1" applyFill="1"/>
    <xf numFmtId="0" fontId="68" fillId="3" borderId="1" xfId="0" applyNumberFormat="1" applyFont="1" applyFill="1" applyBorder="1" applyAlignment="1" applyProtection="1">
      <alignment horizontal="center" vertical="center" textRotation="90" wrapText="1"/>
    </xf>
    <xf numFmtId="1" fontId="68" fillId="3" borderId="1" xfId="0" applyNumberFormat="1" applyFont="1" applyFill="1" applyBorder="1" applyAlignment="1" applyProtection="1">
      <alignment horizontal="center" vertical="center" wrapText="1"/>
    </xf>
    <xf numFmtId="0" fontId="68" fillId="2" borderId="1" xfId="0" applyNumberFormat="1" applyFont="1" applyFill="1" applyBorder="1" applyAlignment="1" applyProtection="1">
      <alignment horizontal="center" vertical="center" textRotation="90" wrapText="1"/>
    </xf>
    <xf numFmtId="0" fontId="68" fillId="2" borderId="1" xfId="0" applyNumberFormat="1" applyFont="1" applyFill="1" applyBorder="1" applyAlignment="1" applyProtection="1">
      <alignment horizontal="center" textRotation="90" wrapText="1"/>
    </xf>
    <xf numFmtId="1" fontId="43" fillId="2" borderId="1" xfId="0" applyNumberFormat="1" applyFont="1" applyFill="1" applyBorder="1" applyAlignment="1" applyProtection="1">
      <alignment horizontal="center" vertical="center" textRotation="90" wrapText="1"/>
    </xf>
    <xf numFmtId="1" fontId="43" fillId="2" borderId="1" xfId="0" applyNumberFormat="1" applyFont="1" applyFill="1" applyBorder="1" applyAlignment="1" applyProtection="1">
      <alignment horizontal="center" textRotation="90" wrapText="1"/>
    </xf>
    <xf numFmtId="0" fontId="74" fillId="3" borderId="1" xfId="0" applyFont="1" applyFill="1" applyBorder="1" applyAlignment="1">
      <alignment horizontal="center" textRotation="90"/>
    </xf>
    <xf numFmtId="2" fontId="108" fillId="2" borderId="1" xfId="0" applyNumberFormat="1" applyFont="1" applyFill="1" applyBorder="1" applyAlignment="1" applyProtection="1">
      <alignment horizontal="center" vertical="center" wrapText="1"/>
    </xf>
    <xf numFmtId="0" fontId="10" fillId="15" borderId="0" xfId="0" applyFont="1" applyFill="1" applyAlignment="1" applyProtection="1">
      <alignment horizontal="center" vertical="center"/>
    </xf>
    <xf numFmtId="0" fontId="81" fillId="15" borderId="0" xfId="0" applyFont="1" applyFill="1" applyAlignment="1" applyProtection="1">
      <alignment horizontal="center" vertical="center"/>
    </xf>
    <xf numFmtId="0" fontId="6" fillId="23" borderId="105" xfId="0" applyFont="1" applyFill="1" applyBorder="1" applyAlignment="1" applyProtection="1">
      <alignment horizontal="center" vertical="center" wrapText="1" shrinkToFit="1"/>
    </xf>
    <xf numFmtId="0" fontId="20" fillId="18" borderId="0" xfId="0" applyFont="1" applyFill="1" applyBorder="1" applyAlignment="1" applyProtection="1">
      <alignment horizontal="center" vertical="center" wrapText="1" shrinkToFit="1"/>
    </xf>
    <xf numFmtId="1" fontId="8" fillId="18" borderId="0" xfId="0" applyNumberFormat="1" applyFont="1" applyFill="1" applyBorder="1" applyAlignment="1" applyProtection="1">
      <alignment horizontal="center" vertical="center" wrapText="1" shrinkToFit="1"/>
    </xf>
    <xf numFmtId="14" fontId="114" fillId="34" borderId="100" xfId="0" applyNumberFormat="1" applyFont="1" applyFill="1" applyBorder="1" applyAlignment="1" applyProtection="1">
      <alignment horizontal="center" vertical="center"/>
    </xf>
    <xf numFmtId="0" fontId="115" fillId="15" borderId="0" xfId="0" applyFont="1" applyFill="1" applyAlignment="1">
      <alignment wrapText="1"/>
    </xf>
    <xf numFmtId="0" fontId="81" fillId="15" borderId="0" xfId="0" applyFont="1" applyFill="1" applyAlignment="1">
      <alignment wrapText="1"/>
    </xf>
    <xf numFmtId="0" fontId="116" fillId="12" borderId="0" xfId="0" applyFont="1" applyFill="1" applyAlignment="1">
      <alignment wrapText="1"/>
    </xf>
    <xf numFmtId="0" fontId="117" fillId="15" borderId="6" xfId="0" applyFont="1" applyFill="1" applyBorder="1" applyAlignment="1" applyProtection="1">
      <alignment vertical="center" wrapText="1"/>
      <protection locked="0"/>
    </xf>
    <xf numFmtId="0" fontId="34" fillId="15" borderId="0" xfId="0" applyFont="1" applyFill="1" applyBorder="1" applyAlignment="1">
      <alignment horizontal="left" vertical="top" wrapText="1"/>
    </xf>
    <xf numFmtId="0" fontId="107" fillId="15" borderId="6" xfId="0" applyFont="1" applyFill="1" applyBorder="1" applyAlignment="1">
      <alignment horizontal="center" vertical="center"/>
    </xf>
    <xf numFmtId="2" fontId="107" fillId="22" borderId="6" xfId="0" applyNumberFormat="1" applyFont="1" applyFill="1" applyBorder="1" applyAlignment="1" applyProtection="1">
      <alignment horizontal="center" vertical="center"/>
    </xf>
    <xf numFmtId="0" fontId="90" fillId="15" borderId="6" xfId="0" applyFont="1" applyFill="1" applyBorder="1" applyAlignment="1" applyProtection="1">
      <alignment horizontal="left" vertical="center" wrapText="1"/>
    </xf>
    <xf numFmtId="0" fontId="20" fillId="8" borderId="1" xfId="0" applyFont="1" applyFill="1" applyBorder="1" applyAlignment="1" applyProtection="1">
      <alignment horizontal="center" vertical="center" wrapText="1" shrinkToFit="1"/>
      <protection locked="0"/>
    </xf>
    <xf numFmtId="0" fontId="20" fillId="8" borderId="3" xfId="0" applyFont="1" applyFill="1" applyBorder="1" applyAlignment="1" applyProtection="1">
      <alignment horizontal="center" vertical="center" wrapText="1" shrinkToFit="1"/>
      <protection locked="0"/>
    </xf>
    <xf numFmtId="0" fontId="20" fillId="8" borderId="6" xfId="0" applyFont="1" applyFill="1" applyBorder="1" applyAlignment="1" applyProtection="1">
      <alignment horizontal="center" vertical="center" wrapText="1" shrinkToFit="1"/>
      <protection locked="0"/>
    </xf>
    <xf numFmtId="0" fontId="0" fillId="2" borderId="54" xfId="0" applyFill="1" applyBorder="1" applyAlignment="1" applyProtection="1">
      <alignment horizontal="center" vertical="center" wrapText="1" shrinkToFit="1"/>
      <protection locked="0"/>
    </xf>
    <xf numFmtId="0" fontId="0" fillId="2" borderId="0" xfId="0" applyFill="1" applyBorder="1" applyAlignment="1" applyProtection="1">
      <alignment horizontal="center" vertical="center" wrapText="1" shrinkToFit="1"/>
      <protection locked="0"/>
    </xf>
    <xf numFmtId="0" fontId="83" fillId="18" borderId="0" xfId="0" applyFont="1" applyFill="1"/>
    <xf numFmtId="0" fontId="83" fillId="18" borderId="0" xfId="0" applyFont="1" applyFill="1" applyAlignment="1">
      <alignment vertical="top"/>
    </xf>
    <xf numFmtId="0" fontId="81" fillId="18" borderId="0" xfId="0" applyFont="1" applyFill="1" applyProtection="1"/>
    <xf numFmtId="0" fontId="118" fillId="12" borderId="0" xfId="0" applyFont="1" applyFill="1" applyAlignment="1">
      <alignment wrapText="1"/>
    </xf>
    <xf numFmtId="0" fontId="105" fillId="15" borderId="0" xfId="0" applyFont="1" applyFill="1" applyAlignment="1"/>
    <xf numFmtId="0" fontId="0" fillId="18" borderId="0" xfId="0" applyFill="1" applyProtection="1">
      <protection hidden="1"/>
    </xf>
    <xf numFmtId="0" fontId="6" fillId="30" borderId="44" xfId="0" applyFont="1" applyFill="1" applyBorder="1" applyAlignment="1" applyProtection="1">
      <alignment horizontal="center"/>
      <protection hidden="1"/>
    </xf>
    <xf numFmtId="0" fontId="6" fillId="30" borderId="60" xfId="0" applyFont="1" applyFill="1" applyBorder="1" applyAlignment="1" applyProtection="1">
      <alignment horizontal="center"/>
      <protection hidden="1"/>
    </xf>
    <xf numFmtId="0" fontId="6" fillId="30" borderId="40" xfId="0" applyFont="1" applyFill="1" applyBorder="1" applyAlignment="1" applyProtection="1">
      <alignment horizontal="center"/>
      <protection hidden="1"/>
    </xf>
    <xf numFmtId="0" fontId="6" fillId="30" borderId="43" xfId="0" applyFont="1" applyFill="1" applyBorder="1" applyAlignment="1" applyProtection="1">
      <alignment horizontal="center"/>
      <protection hidden="1"/>
    </xf>
    <xf numFmtId="0" fontId="6" fillId="30" borderId="59" xfId="0" applyFont="1" applyFill="1" applyBorder="1" applyAlignment="1" applyProtection="1">
      <protection hidden="1"/>
    </xf>
    <xf numFmtId="0" fontId="6" fillId="30" borderId="41" xfId="0" applyFont="1" applyFill="1" applyBorder="1" applyAlignment="1" applyProtection="1">
      <protection hidden="1"/>
    </xf>
    <xf numFmtId="0" fontId="0" fillId="0" borderId="0" xfId="0" applyProtection="1">
      <protection hidden="1"/>
    </xf>
    <xf numFmtId="0" fontId="41" fillId="31" borderId="45" xfId="0" applyFont="1" applyFill="1" applyBorder="1" applyAlignment="1" applyProtection="1">
      <alignment vertical="center" wrapText="1"/>
      <protection hidden="1"/>
    </xf>
    <xf numFmtId="0" fontId="0" fillId="41" borderId="37" xfId="0" applyFill="1" applyBorder="1" applyAlignment="1" applyProtection="1">
      <alignment horizontal="center" vertical="center"/>
      <protection hidden="1"/>
    </xf>
    <xf numFmtId="0" fontId="0" fillId="41" borderId="6" xfId="0" applyFill="1" applyBorder="1" applyAlignment="1" applyProtection="1">
      <alignment horizontal="center" vertical="center"/>
      <protection hidden="1"/>
    </xf>
    <xf numFmtId="0" fontId="0" fillId="20" borderId="6" xfId="0" applyFill="1" applyBorder="1" applyProtection="1">
      <protection hidden="1"/>
    </xf>
    <xf numFmtId="0" fontId="0" fillId="31" borderId="7" xfId="0" applyFill="1" applyBorder="1" applyAlignment="1" applyProtection="1">
      <alignment wrapText="1"/>
      <protection hidden="1"/>
    </xf>
    <xf numFmtId="0" fontId="0" fillId="17" borderId="47" xfId="0" applyFill="1" applyBorder="1" applyProtection="1">
      <protection hidden="1"/>
    </xf>
    <xf numFmtId="0" fontId="0" fillId="31" borderId="42" xfId="0" applyFill="1" applyBorder="1" applyAlignment="1" applyProtection="1">
      <alignment horizontal="left" vertical="center"/>
      <protection hidden="1"/>
    </xf>
    <xf numFmtId="0" fontId="0" fillId="31" borderId="62" xfId="0" applyFill="1" applyBorder="1" applyAlignment="1" applyProtection="1">
      <alignment horizontal="left"/>
      <protection hidden="1"/>
    </xf>
    <xf numFmtId="0" fontId="0" fillId="18" borderId="0" xfId="0" applyFill="1" applyBorder="1" applyProtection="1">
      <protection hidden="1"/>
    </xf>
    <xf numFmtId="0" fontId="76" fillId="17" borderId="6" xfId="0" applyFont="1" applyFill="1" applyBorder="1" applyAlignment="1" applyProtection="1">
      <alignment wrapText="1"/>
      <protection hidden="1"/>
    </xf>
    <xf numFmtId="0" fontId="76" fillId="17" borderId="6" xfId="0" applyFont="1" applyFill="1" applyBorder="1" applyAlignment="1" applyProtection="1">
      <alignment horizontal="left" wrapText="1"/>
      <protection hidden="1"/>
    </xf>
    <xf numFmtId="0" fontId="0" fillId="17" borderId="37" xfId="0" applyFill="1" applyBorder="1" applyAlignment="1" applyProtection="1">
      <alignment horizontal="center"/>
      <protection hidden="1"/>
    </xf>
    <xf numFmtId="0" fontId="0" fillId="17" borderId="6" xfId="0" applyFill="1" applyBorder="1" applyAlignment="1" applyProtection="1">
      <alignment horizontal="center" vertical="center"/>
      <protection hidden="1"/>
    </xf>
    <xf numFmtId="0" fontId="0" fillId="17" borderId="26" xfId="0" applyFill="1" applyBorder="1" applyProtection="1">
      <protection hidden="1"/>
    </xf>
    <xf numFmtId="0" fontId="0" fillId="17" borderId="6" xfId="0" applyFill="1" applyBorder="1" applyAlignment="1" applyProtection="1">
      <alignment horizontal="center"/>
      <protection hidden="1"/>
    </xf>
    <xf numFmtId="0" fontId="0" fillId="20" borderId="39" xfId="0" applyFill="1" applyBorder="1" applyProtection="1">
      <protection hidden="1"/>
    </xf>
    <xf numFmtId="0" fontId="0" fillId="18" borderId="0" xfId="0" applyFill="1" applyBorder="1" applyAlignment="1" applyProtection="1">
      <alignment horizontal="center"/>
      <protection hidden="1"/>
    </xf>
    <xf numFmtId="0" fontId="58" fillId="18" borderId="0" xfId="0" applyFont="1" applyFill="1" applyBorder="1" applyProtection="1">
      <protection hidden="1"/>
    </xf>
    <xf numFmtId="14" fontId="10" fillId="18" borderId="0" xfId="0" applyNumberFormat="1" applyFont="1" applyFill="1" applyBorder="1" applyAlignment="1" applyProtection="1">
      <alignment horizontal="center" vertical="center"/>
      <protection hidden="1"/>
    </xf>
    <xf numFmtId="0" fontId="0" fillId="31" borderId="63" xfId="0" applyFont="1" applyFill="1" applyBorder="1" applyAlignment="1" applyProtection="1">
      <alignment horizontal="left"/>
      <protection hidden="1"/>
    </xf>
    <xf numFmtId="0" fontId="0" fillId="18" borderId="0" xfId="0" applyFill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Border="1" applyProtection="1">
      <protection hidden="1"/>
    </xf>
    <xf numFmtId="0" fontId="41" fillId="20" borderId="45" xfId="0" applyFont="1" applyFill="1" applyBorder="1" applyAlignment="1" applyProtection="1">
      <alignment vertical="center" wrapText="1"/>
      <protection locked="0" hidden="1"/>
    </xf>
    <xf numFmtId="0" fontId="41" fillId="20" borderId="45" xfId="0" applyFont="1" applyFill="1" applyBorder="1" applyAlignment="1" applyProtection="1">
      <alignment vertical="center"/>
      <protection locked="0" hidden="1"/>
    </xf>
    <xf numFmtId="0" fontId="41" fillId="20" borderId="46" xfId="0" applyFont="1" applyFill="1" applyBorder="1" applyAlignment="1" applyProtection="1">
      <alignment vertical="center" wrapText="1"/>
      <protection locked="0" hidden="1"/>
    </xf>
    <xf numFmtId="0" fontId="0" fillId="20" borderId="37" xfId="0" applyFill="1" applyBorder="1" applyAlignment="1" applyProtection="1">
      <alignment horizontal="center" vertical="center"/>
      <protection locked="0" hidden="1"/>
    </xf>
    <xf numFmtId="0" fontId="0" fillId="20" borderId="6" xfId="0" applyFill="1" applyBorder="1" applyAlignment="1" applyProtection="1">
      <alignment horizontal="center" vertical="center"/>
      <protection locked="0" hidden="1"/>
    </xf>
    <xf numFmtId="0" fontId="0" fillId="20" borderId="38" xfId="0" applyFill="1" applyBorder="1" applyAlignment="1" applyProtection="1">
      <alignment horizontal="center" vertical="center"/>
      <protection locked="0" hidden="1"/>
    </xf>
    <xf numFmtId="0" fontId="0" fillId="20" borderId="39" xfId="0" applyFill="1" applyBorder="1" applyAlignment="1" applyProtection="1">
      <alignment horizontal="center" vertical="center"/>
      <protection locked="0" hidden="1"/>
    </xf>
    <xf numFmtId="0" fontId="0" fillId="20" borderId="6" xfId="0" applyFill="1" applyBorder="1" applyAlignment="1" applyProtection="1">
      <alignment horizontal="center" wrapText="1"/>
      <protection locked="0" hidden="1"/>
    </xf>
    <xf numFmtId="0" fontId="0" fillId="20" borderId="39" xfId="0" applyFill="1" applyBorder="1" applyAlignment="1" applyProtection="1">
      <alignment horizontal="center" wrapText="1"/>
      <protection locked="0" hidden="1"/>
    </xf>
    <xf numFmtId="0" fontId="0" fillId="20" borderId="6" xfId="0" applyFill="1" applyBorder="1" applyAlignment="1" applyProtection="1">
      <alignment horizontal="left" wrapText="1"/>
      <protection locked="0" hidden="1"/>
    </xf>
    <xf numFmtId="0" fontId="0" fillId="20" borderId="39" xfId="0" applyFill="1" applyBorder="1" applyAlignment="1" applyProtection="1">
      <alignment horizontal="left" wrapText="1"/>
      <protection locked="0" hidden="1"/>
    </xf>
    <xf numFmtId="0" fontId="6" fillId="20" borderId="26" xfId="0" applyFont="1" applyFill="1" applyBorder="1" applyProtection="1">
      <protection locked="0" hidden="1"/>
    </xf>
    <xf numFmtId="0" fontId="6" fillId="20" borderId="61" xfId="0" applyFont="1" applyFill="1" applyBorder="1" applyProtection="1">
      <protection locked="0" hidden="1"/>
    </xf>
    <xf numFmtId="0" fontId="6" fillId="11" borderId="63" xfId="0" applyFont="1" applyFill="1" applyBorder="1" applyAlignment="1" applyProtection="1">
      <alignment horizontal="center"/>
      <protection locked="0" hidden="1"/>
    </xf>
    <xf numFmtId="0" fontId="0" fillId="20" borderId="42" xfId="0" applyFill="1" applyBorder="1" applyAlignment="1" applyProtection="1">
      <alignment horizontal="left"/>
      <protection locked="0" hidden="1"/>
    </xf>
    <xf numFmtId="0" fontId="0" fillId="20" borderId="42" xfId="0" applyFill="1" applyBorder="1" applyAlignment="1" applyProtection="1">
      <alignment horizontal="left" wrapText="1"/>
      <protection locked="0" hidden="1"/>
    </xf>
    <xf numFmtId="0" fontId="0" fillId="20" borderId="64" xfId="0" applyFill="1" applyBorder="1" applyAlignment="1" applyProtection="1">
      <alignment horizontal="left" wrapText="1"/>
      <protection locked="0" hidden="1"/>
    </xf>
    <xf numFmtId="0" fontId="0" fillId="20" borderId="42" xfId="0" applyFill="1" applyBorder="1" applyAlignment="1" applyProtection="1">
      <alignment horizontal="left" wrapText="1"/>
      <protection locked="0"/>
    </xf>
    <xf numFmtId="0" fontId="0" fillId="20" borderId="62" xfId="0" applyFill="1" applyBorder="1" applyProtection="1">
      <protection locked="0"/>
    </xf>
    <xf numFmtId="2" fontId="119" fillId="2" borderId="1" xfId="0" applyNumberFormat="1" applyFont="1" applyFill="1" applyBorder="1" applyAlignment="1" applyProtection="1">
      <alignment horizontal="center" vertical="center" wrapText="1"/>
    </xf>
    <xf numFmtId="0" fontId="119" fillId="2" borderId="1" xfId="0" applyNumberFormat="1" applyFont="1" applyFill="1" applyBorder="1" applyAlignment="1" applyProtection="1">
      <alignment horizontal="center" vertical="center" wrapText="1"/>
    </xf>
    <xf numFmtId="1" fontId="119" fillId="2" borderId="1" xfId="0" applyNumberFormat="1" applyFont="1" applyFill="1" applyBorder="1" applyAlignment="1" applyProtection="1">
      <alignment horizontal="center" vertical="center" wrapText="1"/>
    </xf>
    <xf numFmtId="2" fontId="119" fillId="2" borderId="2" xfId="0" applyNumberFormat="1" applyFont="1" applyFill="1" applyBorder="1" applyAlignment="1" applyProtection="1">
      <alignment horizontal="center" vertical="center" wrapText="1"/>
    </xf>
    <xf numFmtId="2" fontId="119" fillId="2" borderId="4" xfId="0" applyNumberFormat="1" applyFont="1" applyFill="1" applyBorder="1" applyAlignment="1" applyProtection="1">
      <alignment horizontal="center" vertical="center" wrapText="1"/>
    </xf>
    <xf numFmtId="1" fontId="119" fillId="2" borderId="5" xfId="0" applyNumberFormat="1" applyFont="1" applyFill="1" applyBorder="1" applyAlignment="1" applyProtection="1">
      <alignment horizontal="center" vertical="center" wrapText="1"/>
    </xf>
    <xf numFmtId="2" fontId="119" fillId="3" borderId="6" xfId="0" applyNumberFormat="1" applyFont="1" applyFill="1" applyBorder="1" applyAlignment="1" applyProtection="1">
      <alignment horizontal="center" vertical="center" wrapText="1"/>
    </xf>
    <xf numFmtId="49" fontId="85" fillId="22" borderId="6" xfId="0" applyNumberFormat="1" applyFont="1" applyFill="1" applyBorder="1" applyAlignment="1" applyProtection="1">
      <alignment horizontal="center" vertical="center" wrapText="1"/>
    </xf>
    <xf numFmtId="0" fontId="85" fillId="22" borderId="6" xfId="0" applyNumberFormat="1" applyFont="1" applyFill="1" applyBorder="1" applyAlignment="1" applyProtection="1">
      <alignment horizontal="center" vertical="center" wrapText="1"/>
    </xf>
    <xf numFmtId="49" fontId="84" fillId="22" borderId="6" xfId="0" applyNumberFormat="1" applyFont="1" applyFill="1" applyBorder="1" applyAlignment="1" applyProtection="1">
      <alignment horizontal="center" vertical="center" wrapText="1"/>
    </xf>
    <xf numFmtId="0" fontId="85" fillId="22" borderId="7" xfId="0" applyNumberFormat="1" applyFont="1" applyFill="1" applyBorder="1" applyAlignment="1" applyProtection="1">
      <alignment horizontal="right" vertical="center" wrapText="1"/>
    </xf>
    <xf numFmtId="0" fontId="84" fillId="22" borderId="6" xfId="0" applyNumberFormat="1" applyFont="1" applyFill="1" applyBorder="1" applyAlignment="1" applyProtection="1">
      <alignment horizontal="center" wrapText="1"/>
    </xf>
    <xf numFmtId="2" fontId="84" fillId="22" borderId="6" xfId="0" applyNumberFormat="1" applyFont="1" applyFill="1" applyBorder="1" applyAlignment="1" applyProtection="1">
      <alignment horizontal="center" wrapText="1"/>
    </xf>
    <xf numFmtId="0" fontId="46" fillId="25" borderId="0" xfId="0" applyFont="1" applyFill="1" applyBorder="1" applyAlignment="1" applyProtection="1">
      <alignment vertical="center" wrapText="1" shrinkToFit="1"/>
    </xf>
    <xf numFmtId="0" fontId="46" fillId="11" borderId="21" xfId="0" applyFont="1" applyFill="1" applyBorder="1" applyAlignment="1" applyProtection="1">
      <alignment vertical="center" wrapText="1" shrinkToFit="1"/>
    </xf>
    <xf numFmtId="0" fontId="85" fillId="38" borderId="108" xfId="0" applyFont="1" applyFill="1" applyBorder="1" applyAlignment="1" applyProtection="1">
      <alignment horizontal="center" textRotation="90" wrapText="1" shrinkToFit="1"/>
    </xf>
    <xf numFmtId="0" fontId="57" fillId="22" borderId="108" xfId="0" applyFont="1" applyFill="1" applyBorder="1" applyAlignment="1" applyProtection="1">
      <alignment horizontal="center" textRotation="90" wrapText="1" shrinkToFit="1"/>
    </xf>
    <xf numFmtId="1" fontId="100" fillId="12" borderId="112" xfId="0" applyNumberFormat="1" applyFont="1" applyFill="1" applyBorder="1" applyAlignment="1">
      <alignment horizontal="center" vertical="center"/>
    </xf>
    <xf numFmtId="1" fontId="86" fillId="12" borderId="112" xfId="0" applyNumberFormat="1" applyFont="1" applyFill="1" applyBorder="1" applyAlignment="1">
      <alignment horizontal="center" vertical="center"/>
    </xf>
    <xf numFmtId="0" fontId="87" fillId="22" borderId="113" xfId="0" applyFont="1" applyFill="1" applyBorder="1" applyAlignment="1" applyProtection="1">
      <alignment horizontal="center" vertical="center" wrapText="1" shrinkToFit="1"/>
    </xf>
    <xf numFmtId="0" fontId="43" fillId="3" borderId="112" xfId="0" applyNumberFormat="1" applyFont="1" applyFill="1" applyBorder="1" applyAlignment="1" applyProtection="1">
      <alignment horizontal="center" vertical="center" wrapText="1"/>
    </xf>
    <xf numFmtId="0" fontId="21" fillId="3" borderId="112" xfId="0" applyNumberFormat="1" applyFont="1" applyFill="1" applyBorder="1" applyAlignment="1" applyProtection="1">
      <alignment horizontal="center" vertical="center" textRotation="90" wrapText="1"/>
    </xf>
    <xf numFmtId="2" fontId="119" fillId="3" borderId="72" xfId="0" applyNumberFormat="1" applyFont="1" applyFill="1" applyBorder="1" applyAlignment="1" applyProtection="1">
      <alignment horizontal="center" vertical="center" wrapText="1"/>
    </xf>
    <xf numFmtId="2" fontId="29" fillId="3" borderId="72" xfId="0" applyNumberFormat="1" applyFont="1" applyFill="1" applyBorder="1" applyAlignment="1" applyProtection="1">
      <alignment horizontal="center" textRotation="90" wrapText="1"/>
    </xf>
    <xf numFmtId="0" fontId="87" fillId="11" borderId="118" xfId="0" applyFont="1" applyFill="1" applyBorder="1" applyAlignment="1" applyProtection="1">
      <alignment horizontal="center" vertical="center" textRotation="90" wrapText="1" shrinkToFit="1"/>
    </xf>
    <xf numFmtId="0" fontId="87" fillId="11" borderId="2" xfId="0" applyFont="1" applyFill="1" applyBorder="1" applyAlignment="1" applyProtection="1">
      <alignment horizontal="center" vertical="center" textRotation="90" wrapText="1" shrinkToFit="1"/>
    </xf>
    <xf numFmtId="0" fontId="74" fillId="3" borderId="2" xfId="0" applyFont="1" applyFill="1" applyBorder="1" applyAlignment="1">
      <alignment horizontal="center" vertical="center" textRotation="90"/>
    </xf>
    <xf numFmtId="0" fontId="54" fillId="15" borderId="6" xfId="0" applyNumberFormat="1" applyFont="1" applyFill="1" applyBorder="1" applyAlignment="1" applyProtection="1">
      <alignment horizontal="center" vertical="center" shrinkToFit="1"/>
    </xf>
    <xf numFmtId="0" fontId="54" fillId="15" borderId="6" xfId="0" applyFont="1" applyFill="1" applyBorder="1" applyAlignment="1" applyProtection="1">
      <alignment horizontal="center" vertical="center" shrinkToFit="1"/>
      <protection locked="0"/>
    </xf>
    <xf numFmtId="0" fontId="54" fillId="21" borderId="6" xfId="0" applyFont="1" applyFill="1" applyBorder="1" applyAlignment="1" applyProtection="1">
      <alignment horizontal="center" vertical="center" shrinkToFit="1"/>
      <protection locked="0"/>
    </xf>
    <xf numFmtId="1" fontId="68" fillId="22" borderId="6" xfId="0" applyNumberFormat="1" applyFont="1" applyFill="1" applyBorder="1" applyAlignment="1" applyProtection="1">
      <alignment horizontal="center" vertical="center" wrapText="1"/>
    </xf>
    <xf numFmtId="0" fontId="88" fillId="21" borderId="6" xfId="0" applyNumberFormat="1" applyFont="1" applyFill="1" applyBorder="1" applyAlignment="1" applyProtection="1">
      <alignment horizontal="center" vertical="center" shrinkToFit="1"/>
      <protection locked="0"/>
    </xf>
    <xf numFmtId="0" fontId="88" fillId="15" borderId="67" xfId="0" applyNumberFormat="1" applyFont="1" applyFill="1" applyBorder="1" applyAlignment="1" applyProtection="1">
      <alignment horizontal="center" vertical="center" shrinkToFit="1"/>
    </xf>
    <xf numFmtId="1" fontId="54" fillId="22" borderId="68" xfId="0" applyNumberFormat="1" applyFont="1" applyFill="1" applyBorder="1" applyAlignment="1" applyProtection="1">
      <alignment horizontal="center" vertical="center" wrapText="1"/>
    </xf>
    <xf numFmtId="1" fontId="54" fillId="22" borderId="120" xfId="0" applyNumberFormat="1" applyFont="1" applyFill="1" applyBorder="1" applyAlignment="1" applyProtection="1">
      <alignment horizontal="center" vertical="center" wrapText="1"/>
    </xf>
    <xf numFmtId="0" fontId="21" fillId="3" borderId="119" xfId="0" applyNumberFormat="1" applyFont="1" applyFill="1" applyBorder="1" applyAlignment="1" applyProtection="1">
      <alignment horizontal="center" vertical="center" textRotation="90" wrapText="1"/>
    </xf>
    <xf numFmtId="0" fontId="29" fillId="2" borderId="3" xfId="0" applyNumberFormat="1" applyFont="1" applyFill="1" applyBorder="1" applyAlignment="1" applyProtection="1">
      <alignment horizontal="center" textRotation="90" wrapText="1"/>
    </xf>
    <xf numFmtId="2" fontId="56" fillId="2" borderId="3" xfId="0" applyNumberFormat="1" applyFont="1" applyFill="1" applyBorder="1" applyAlignment="1" applyProtection="1">
      <alignment horizontal="center" textRotation="90" wrapText="1"/>
    </xf>
    <xf numFmtId="1" fontId="68" fillId="2" borderId="3" xfId="0" applyNumberFormat="1" applyFont="1" applyFill="1" applyBorder="1" applyAlignment="1" applyProtection="1">
      <alignment horizontal="center" textRotation="90" wrapText="1"/>
    </xf>
    <xf numFmtId="2" fontId="29" fillId="2" borderId="15" xfId="0" applyNumberFormat="1" applyFont="1" applyFill="1" applyBorder="1" applyAlignment="1" applyProtection="1">
      <alignment horizontal="center" textRotation="90" wrapText="1"/>
    </xf>
    <xf numFmtId="2" fontId="29" fillId="2" borderId="53" xfId="0" applyNumberFormat="1" applyFont="1" applyFill="1" applyBorder="1" applyAlignment="1" applyProtection="1">
      <alignment horizontal="center" textRotation="90" wrapText="1"/>
    </xf>
    <xf numFmtId="1" fontId="29" fillId="2" borderId="22" xfId="0" applyNumberFormat="1" applyFont="1" applyFill="1" applyBorder="1" applyAlignment="1" applyProtection="1">
      <alignment horizontal="center" textRotation="90" wrapText="1"/>
    </xf>
    <xf numFmtId="2" fontId="29" fillId="3" borderId="7" xfId="0" applyNumberFormat="1" applyFont="1" applyFill="1" applyBorder="1" applyAlignment="1" applyProtection="1">
      <alignment horizontal="center" textRotation="90" wrapText="1"/>
    </xf>
    <xf numFmtId="2" fontId="29" fillId="3" borderId="32" xfId="0" applyNumberFormat="1" applyFont="1" applyFill="1" applyBorder="1" applyAlignment="1" applyProtection="1">
      <alignment horizontal="center" textRotation="90" wrapText="1"/>
    </xf>
    <xf numFmtId="1" fontId="68" fillId="22" borderId="100" xfId="0" applyNumberFormat="1" applyFont="1" applyFill="1" applyBorder="1" applyAlignment="1" applyProtection="1">
      <alignment horizontal="center" vertical="center" wrapText="1"/>
    </xf>
    <xf numFmtId="1" fontId="43" fillId="2" borderId="24" xfId="0" applyNumberFormat="1" applyFont="1" applyFill="1" applyBorder="1" applyAlignment="1" applyProtection="1">
      <alignment horizontal="center" vertical="center" wrapText="1"/>
    </xf>
    <xf numFmtId="2" fontId="68" fillId="2" borderId="24" xfId="0" applyNumberFormat="1" applyFont="1" applyFill="1" applyBorder="1" applyAlignment="1" applyProtection="1">
      <alignment horizontal="center" vertical="center" wrapText="1"/>
    </xf>
    <xf numFmtId="0" fontId="88" fillId="15" borderId="121" xfId="0" applyNumberFormat="1" applyFont="1" applyFill="1" applyBorder="1" applyAlignment="1" applyProtection="1">
      <alignment horizontal="center" vertical="center" shrinkToFit="1"/>
    </xf>
    <xf numFmtId="0" fontId="54" fillId="15" borderId="100" xfId="0" applyNumberFormat="1" applyFont="1" applyFill="1" applyBorder="1" applyAlignment="1" applyProtection="1">
      <alignment horizontal="center" vertical="center" shrinkToFit="1"/>
    </xf>
    <xf numFmtId="0" fontId="54" fillId="15" borderId="100" xfId="0" applyFont="1" applyFill="1" applyBorder="1" applyAlignment="1" applyProtection="1">
      <alignment horizontal="center" vertical="center" shrinkToFit="1"/>
      <protection locked="0"/>
    </xf>
    <xf numFmtId="0" fontId="54" fillId="21" borderId="100" xfId="0" applyFont="1" applyFill="1" applyBorder="1" applyAlignment="1" applyProtection="1">
      <alignment horizontal="center" vertical="center" shrinkToFit="1"/>
      <protection locked="0"/>
    </xf>
    <xf numFmtId="0" fontId="88" fillId="21" borderId="100" xfId="0" applyNumberFormat="1" applyFont="1" applyFill="1" applyBorder="1" applyAlignment="1" applyProtection="1">
      <alignment horizontal="center" vertical="center" shrinkToFit="1"/>
      <protection locked="0"/>
    </xf>
    <xf numFmtId="1" fontId="22" fillId="2" borderId="77" xfId="0" applyNumberFormat="1" applyFont="1" applyFill="1" applyBorder="1" applyAlignment="1" applyProtection="1">
      <alignment horizontal="center" vertical="center" wrapText="1"/>
    </xf>
    <xf numFmtId="2" fontId="56" fillId="2" borderId="77" xfId="0" applyNumberFormat="1" applyFont="1" applyFill="1" applyBorder="1" applyAlignment="1" applyProtection="1">
      <alignment horizontal="center" vertical="center" wrapText="1"/>
    </xf>
    <xf numFmtId="2" fontId="69" fillId="2" borderId="77" xfId="0" applyNumberFormat="1" applyFont="1" applyFill="1" applyBorder="1" applyAlignment="1" applyProtection="1">
      <alignment horizontal="center" vertical="center" wrapText="1"/>
    </xf>
    <xf numFmtId="1" fontId="24" fillId="15" borderId="82" xfId="0" applyNumberFormat="1" applyFont="1" applyFill="1" applyBorder="1" applyAlignment="1" applyProtection="1">
      <alignment horizontal="center" vertical="center" wrapText="1"/>
    </xf>
    <xf numFmtId="2" fontId="111" fillId="11" borderId="6" xfId="0" applyNumberFormat="1" applyFont="1" applyFill="1" applyBorder="1" applyAlignment="1" applyProtection="1">
      <alignment horizontal="center" vertical="center" wrapText="1"/>
    </xf>
    <xf numFmtId="1" fontId="24" fillId="11" borderId="122" xfId="0" applyNumberFormat="1" applyFont="1" applyFill="1" applyBorder="1" applyAlignment="1" applyProtection="1">
      <alignment horizontal="center" vertical="center" wrapText="1"/>
    </xf>
    <xf numFmtId="0" fontId="0" fillId="17" borderId="6" xfId="0" applyFill="1" applyBorder="1" applyProtection="1"/>
    <xf numFmtId="0" fontId="27" fillId="17" borderId="0" xfId="0" applyFont="1" applyFill="1" applyBorder="1" applyAlignment="1" applyProtection="1">
      <alignment horizontal="center" vertical="top" wrapText="1"/>
      <protection hidden="1"/>
    </xf>
    <xf numFmtId="0" fontId="65" fillId="18" borderId="58" xfId="0" applyFont="1" applyFill="1" applyBorder="1" applyAlignment="1" applyProtection="1">
      <alignment horizontal="center"/>
      <protection hidden="1"/>
    </xf>
    <xf numFmtId="0" fontId="66" fillId="18" borderId="58" xfId="0" applyFont="1" applyFill="1" applyBorder="1" applyAlignment="1" applyProtection="1">
      <alignment horizontal="center"/>
      <protection hidden="1"/>
    </xf>
    <xf numFmtId="0" fontId="0" fillId="15" borderId="0" xfId="0" applyFill="1" applyAlignment="1">
      <alignment horizontal="center"/>
    </xf>
    <xf numFmtId="0" fontId="10" fillId="23" borderId="80" xfId="0" applyFont="1" applyFill="1" applyBorder="1" applyAlignment="1" applyProtection="1">
      <alignment horizontal="center" vertical="center" wrapText="1"/>
    </xf>
    <xf numFmtId="0" fontId="10" fillId="23" borderId="81" xfId="0" applyFont="1" applyFill="1" applyBorder="1" applyAlignment="1" applyProtection="1">
      <alignment horizontal="center" vertical="center" wrapText="1"/>
    </xf>
    <xf numFmtId="0" fontId="10" fillId="23" borderId="82" xfId="0" applyFont="1" applyFill="1" applyBorder="1" applyAlignment="1" applyProtection="1">
      <alignment horizontal="center" vertical="center" wrapText="1"/>
    </xf>
    <xf numFmtId="0" fontId="42" fillId="18" borderId="0" xfId="0" applyFont="1" applyFill="1" applyAlignment="1" applyProtection="1">
      <alignment horizontal="center" vertical="center"/>
    </xf>
    <xf numFmtId="14" fontId="6" fillId="22" borderId="83" xfId="0" applyNumberFormat="1" applyFont="1" applyFill="1" applyBorder="1" applyAlignment="1" applyProtection="1">
      <alignment horizontal="center" vertical="center"/>
      <protection locked="0"/>
    </xf>
    <xf numFmtId="0" fontId="6" fillId="22" borderId="83" xfId="0" applyFont="1" applyFill="1" applyBorder="1" applyAlignment="1" applyProtection="1">
      <alignment horizontal="center" vertical="center"/>
      <protection locked="0"/>
    </xf>
    <xf numFmtId="0" fontId="6" fillId="22" borderId="86" xfId="0" applyFont="1" applyFill="1" applyBorder="1" applyAlignment="1" applyProtection="1">
      <alignment horizontal="center" vertical="center"/>
      <protection locked="0"/>
    </xf>
    <xf numFmtId="0" fontId="6" fillId="22" borderId="73" xfId="0" applyFont="1" applyFill="1" applyBorder="1" applyAlignment="1" applyProtection="1">
      <alignment horizontal="center" vertical="center"/>
      <protection locked="0"/>
    </xf>
    <xf numFmtId="0" fontId="6" fillId="22" borderId="74" xfId="0" applyFont="1" applyFill="1" applyBorder="1" applyAlignment="1" applyProtection="1">
      <alignment horizontal="center" vertical="center"/>
      <protection locked="0"/>
    </xf>
    <xf numFmtId="0" fontId="11" fillId="12" borderId="67" xfId="0" applyFont="1" applyFill="1" applyBorder="1" applyAlignment="1" applyProtection="1">
      <alignment horizontal="center" vertical="center" wrapText="1"/>
    </xf>
    <xf numFmtId="0" fontId="11" fillId="12" borderId="6" xfId="0" applyFont="1" applyFill="1" applyBorder="1" applyAlignment="1" applyProtection="1">
      <alignment horizontal="center" vertical="center" wrapText="1"/>
    </xf>
    <xf numFmtId="0" fontId="11" fillId="12" borderId="68" xfId="0" applyFont="1" applyFill="1" applyBorder="1" applyAlignment="1" applyProtection="1">
      <alignment horizontal="center" vertical="center" wrapText="1"/>
    </xf>
    <xf numFmtId="0" fontId="11" fillId="12" borderId="69" xfId="0" applyFont="1" applyFill="1" applyBorder="1" applyAlignment="1" applyProtection="1">
      <alignment horizontal="center" vertical="center" wrapText="1"/>
    </xf>
    <xf numFmtId="0" fontId="11" fillId="12" borderId="39" xfId="0" applyFont="1" applyFill="1" applyBorder="1" applyAlignment="1" applyProtection="1">
      <alignment horizontal="center" vertical="center" wrapText="1"/>
    </xf>
    <xf numFmtId="0" fontId="11" fillId="12" borderId="70" xfId="0" applyFont="1" applyFill="1" applyBorder="1" applyAlignment="1" applyProtection="1">
      <alignment horizontal="center" vertical="center" wrapText="1"/>
    </xf>
    <xf numFmtId="0" fontId="6" fillId="12" borderId="78" xfId="0" applyFont="1" applyFill="1" applyBorder="1" applyAlignment="1" applyProtection="1">
      <alignment horizontal="center" vertical="center" wrapText="1"/>
      <protection locked="0"/>
    </xf>
    <xf numFmtId="0" fontId="6" fillId="12" borderId="75" xfId="0" applyFont="1" applyFill="1" applyBorder="1" applyAlignment="1" applyProtection="1">
      <alignment horizontal="center" vertical="center" wrapText="1"/>
      <protection locked="0"/>
    </xf>
    <xf numFmtId="0" fontId="6" fillId="12" borderId="85" xfId="0" applyFont="1" applyFill="1" applyBorder="1" applyAlignment="1" applyProtection="1">
      <alignment horizontal="center" vertical="center" wrapText="1"/>
      <protection locked="0"/>
    </xf>
    <xf numFmtId="0" fontId="6" fillId="12" borderId="79" xfId="0" applyFont="1" applyFill="1" applyBorder="1" applyAlignment="1" applyProtection="1">
      <alignment horizontal="center" vertical="center" wrapText="1"/>
      <protection locked="0"/>
    </xf>
    <xf numFmtId="0" fontId="6" fillId="12" borderId="76" xfId="0" applyFont="1" applyFill="1" applyBorder="1" applyAlignment="1" applyProtection="1">
      <alignment horizontal="center" vertical="center" wrapText="1"/>
      <protection locked="0"/>
    </xf>
    <xf numFmtId="0" fontId="6" fillId="12" borderId="84" xfId="0" applyFont="1" applyFill="1" applyBorder="1" applyAlignment="1" applyProtection="1">
      <alignment horizontal="center" vertical="center" wrapText="1"/>
      <protection locked="0"/>
    </xf>
    <xf numFmtId="0" fontId="11" fillId="19" borderId="67" xfId="0" applyFont="1" applyFill="1" applyBorder="1" applyAlignment="1" applyProtection="1">
      <alignment horizontal="center" vertical="center" wrapText="1"/>
    </xf>
    <xf numFmtId="0" fontId="11" fillId="19" borderId="6" xfId="0" applyFont="1" applyFill="1" applyBorder="1" applyAlignment="1" applyProtection="1">
      <alignment horizontal="center" vertical="center" wrapText="1"/>
    </xf>
    <xf numFmtId="0" fontId="11" fillId="19" borderId="68" xfId="0" applyFont="1" applyFill="1" applyBorder="1" applyAlignment="1" applyProtection="1">
      <alignment horizontal="center" vertical="center" wrapText="1"/>
    </xf>
    <xf numFmtId="0" fontId="6" fillId="19" borderId="30" xfId="0" applyFont="1" applyFill="1" applyBorder="1" applyAlignment="1" applyProtection="1">
      <alignment horizontal="center" vertical="center" wrapText="1"/>
      <protection locked="0"/>
    </xf>
    <xf numFmtId="0" fontId="6" fillId="19" borderId="28" xfId="0" applyFont="1" applyFill="1" applyBorder="1" applyAlignment="1" applyProtection="1">
      <alignment horizontal="center" vertical="center" wrapText="1"/>
      <protection locked="0"/>
    </xf>
    <xf numFmtId="0" fontId="6" fillId="19" borderId="66" xfId="0" applyFont="1" applyFill="1" applyBorder="1" applyAlignment="1" applyProtection="1">
      <alignment horizontal="center" vertical="center" wrapText="1"/>
      <protection locked="0"/>
    </xf>
    <xf numFmtId="0" fontId="6" fillId="19" borderId="79" xfId="0" applyFont="1" applyFill="1" applyBorder="1" applyAlignment="1" applyProtection="1">
      <alignment horizontal="center" vertical="center" wrapText="1"/>
      <protection locked="0"/>
    </xf>
    <xf numFmtId="0" fontId="6" fillId="19" borderId="76" xfId="0" applyFont="1" applyFill="1" applyBorder="1" applyAlignment="1" applyProtection="1">
      <alignment horizontal="center" vertical="center" wrapText="1"/>
      <protection locked="0"/>
    </xf>
    <xf numFmtId="0" fontId="6" fillId="19" borderId="84" xfId="0" applyFont="1" applyFill="1" applyBorder="1" applyAlignment="1" applyProtection="1">
      <alignment horizontal="center" vertical="center" wrapText="1"/>
      <protection locked="0"/>
    </xf>
    <xf numFmtId="0" fontId="11" fillId="19" borderId="65" xfId="0" applyFont="1" applyFill="1" applyBorder="1" applyAlignment="1" applyProtection="1">
      <alignment horizontal="center" vertical="center" wrapText="1"/>
    </xf>
    <xf numFmtId="0" fontId="11" fillId="19" borderId="28" xfId="0" applyFont="1" applyFill="1" applyBorder="1" applyAlignment="1" applyProtection="1">
      <alignment horizontal="center" vertical="center" wrapText="1"/>
    </xf>
    <xf numFmtId="0" fontId="11" fillId="19" borderId="66" xfId="0" applyFont="1" applyFill="1" applyBorder="1" applyAlignment="1" applyProtection="1">
      <alignment horizontal="center" vertical="center" wrapText="1"/>
    </xf>
    <xf numFmtId="0" fontId="11" fillId="22" borderId="67" xfId="0" applyFont="1" applyFill="1" applyBorder="1" applyAlignment="1" applyProtection="1">
      <alignment horizontal="center" vertical="center" wrapText="1"/>
    </xf>
    <xf numFmtId="0" fontId="11" fillId="22" borderId="6" xfId="0" applyFont="1" applyFill="1" applyBorder="1" applyAlignment="1" applyProtection="1">
      <alignment horizontal="center" vertical="center" wrapText="1"/>
    </xf>
    <xf numFmtId="0" fontId="11" fillId="22" borderId="68" xfId="0" applyFont="1" applyFill="1" applyBorder="1" applyAlignment="1" applyProtection="1">
      <alignment horizontal="center" vertical="center" wrapText="1"/>
    </xf>
    <xf numFmtId="0" fontId="11" fillId="22" borderId="71" xfId="0" applyFont="1" applyFill="1" applyBorder="1" applyAlignment="1" applyProtection="1">
      <alignment horizontal="center" vertical="center" wrapText="1"/>
    </xf>
    <xf numFmtId="0" fontId="11" fillId="22" borderId="72" xfId="0" applyFont="1" applyFill="1" applyBorder="1" applyAlignment="1" applyProtection="1">
      <alignment horizontal="center" vertical="center" wrapText="1"/>
    </xf>
    <xf numFmtId="0" fontId="11" fillId="22" borderId="87" xfId="0" applyFont="1" applyFill="1" applyBorder="1" applyAlignment="1" applyProtection="1">
      <alignment horizontal="center" vertical="center" wrapText="1"/>
    </xf>
    <xf numFmtId="49" fontId="6" fillId="19" borderId="78" xfId="0" applyNumberFormat="1" applyFont="1" applyFill="1" applyBorder="1" applyAlignment="1" applyProtection="1">
      <alignment horizontal="center" vertical="center" wrapText="1"/>
      <protection locked="0"/>
    </xf>
    <xf numFmtId="49" fontId="6" fillId="19" borderId="75" xfId="0" applyNumberFormat="1" applyFont="1" applyFill="1" applyBorder="1" applyAlignment="1" applyProtection="1">
      <alignment horizontal="center" vertical="center" wrapText="1"/>
      <protection locked="0"/>
    </xf>
    <xf numFmtId="49" fontId="6" fillId="19" borderId="85" xfId="0" applyNumberFormat="1" applyFont="1" applyFill="1" applyBorder="1" applyAlignment="1" applyProtection="1">
      <alignment horizontal="center" vertical="center" wrapText="1"/>
      <protection locked="0"/>
    </xf>
    <xf numFmtId="49" fontId="6" fillId="19" borderId="79" xfId="0" applyNumberFormat="1" applyFont="1" applyFill="1" applyBorder="1" applyAlignment="1" applyProtection="1">
      <alignment horizontal="center" vertical="center" wrapText="1"/>
      <protection locked="0"/>
    </xf>
    <xf numFmtId="49" fontId="6" fillId="19" borderId="76" xfId="0" applyNumberFormat="1" applyFont="1" applyFill="1" applyBorder="1" applyAlignment="1" applyProtection="1">
      <alignment horizontal="center" vertical="center" wrapText="1"/>
      <protection locked="0"/>
    </xf>
    <xf numFmtId="49" fontId="6" fillId="19" borderId="84" xfId="0" applyNumberFormat="1" applyFont="1" applyFill="1" applyBorder="1" applyAlignment="1" applyProtection="1">
      <alignment horizontal="center" vertical="center" wrapText="1"/>
      <protection locked="0"/>
    </xf>
    <xf numFmtId="49" fontId="6" fillId="12" borderId="78" xfId="0" applyNumberFormat="1" applyFont="1" applyFill="1" applyBorder="1" applyAlignment="1" applyProtection="1">
      <alignment horizontal="center" vertical="center" wrapText="1"/>
      <protection locked="0"/>
    </xf>
    <xf numFmtId="49" fontId="6" fillId="12" borderId="75" xfId="0" applyNumberFormat="1" applyFont="1" applyFill="1" applyBorder="1" applyAlignment="1" applyProtection="1">
      <alignment horizontal="center" vertical="center" wrapText="1"/>
      <protection locked="0"/>
    </xf>
    <xf numFmtId="49" fontId="6" fillId="12" borderId="85" xfId="0" applyNumberFormat="1" applyFont="1" applyFill="1" applyBorder="1" applyAlignment="1" applyProtection="1">
      <alignment horizontal="center" vertical="center" wrapText="1"/>
      <protection locked="0"/>
    </xf>
    <xf numFmtId="49" fontId="6" fillId="12" borderId="79" xfId="0" applyNumberFormat="1" applyFont="1" applyFill="1" applyBorder="1" applyAlignment="1" applyProtection="1">
      <alignment horizontal="center" vertical="center" wrapText="1"/>
      <protection locked="0"/>
    </xf>
    <xf numFmtId="49" fontId="6" fillId="12" borderId="76" xfId="0" applyNumberFormat="1" applyFont="1" applyFill="1" applyBorder="1" applyAlignment="1" applyProtection="1">
      <alignment horizontal="center" vertical="center" wrapText="1"/>
      <protection locked="0"/>
    </xf>
    <xf numFmtId="49" fontId="6" fillId="12" borderId="84" xfId="0" applyNumberFormat="1" applyFont="1" applyFill="1" applyBorder="1" applyAlignment="1" applyProtection="1">
      <alignment horizontal="center" vertical="center" wrapText="1"/>
      <protection locked="0"/>
    </xf>
    <xf numFmtId="0" fontId="6" fillId="19" borderId="78" xfId="0" applyFont="1" applyFill="1" applyBorder="1" applyAlignment="1" applyProtection="1">
      <alignment horizontal="center" vertical="center" wrapText="1"/>
      <protection locked="0"/>
    </xf>
    <xf numFmtId="0" fontId="6" fillId="19" borderId="75" xfId="0" applyFont="1" applyFill="1" applyBorder="1" applyAlignment="1" applyProtection="1">
      <alignment horizontal="center" vertical="center" wrapText="1"/>
      <protection locked="0"/>
    </xf>
    <xf numFmtId="0" fontId="6" fillId="19" borderId="85" xfId="0" applyFont="1" applyFill="1" applyBorder="1" applyAlignment="1" applyProtection="1">
      <alignment horizontal="center" vertical="center" wrapText="1"/>
      <protection locked="0"/>
    </xf>
    <xf numFmtId="0" fontId="27" fillId="3" borderId="80" xfId="0" applyFont="1" applyFill="1" applyBorder="1" applyAlignment="1" applyProtection="1">
      <alignment horizontal="center" vertical="center" wrapText="1" shrinkToFit="1"/>
    </xf>
    <xf numFmtId="0" fontId="27" fillId="3" borderId="81" xfId="0" applyFont="1" applyFill="1" applyBorder="1" applyAlignment="1" applyProtection="1">
      <alignment horizontal="center" vertical="center" wrapText="1" shrinkToFit="1"/>
    </xf>
    <xf numFmtId="0" fontId="27" fillId="3" borderId="82" xfId="0" applyFont="1" applyFill="1" applyBorder="1" applyAlignment="1" applyProtection="1">
      <alignment horizontal="center" vertical="center" wrapText="1" shrinkToFit="1"/>
    </xf>
    <xf numFmtId="0" fontId="27" fillId="3" borderId="98" xfId="0" applyFont="1" applyFill="1" applyBorder="1" applyAlignment="1" applyProtection="1">
      <alignment horizontal="center" vertical="center" wrapText="1" shrinkToFit="1"/>
    </xf>
    <xf numFmtId="0" fontId="27" fillId="3" borderId="73" xfId="0" applyFont="1" applyFill="1" applyBorder="1" applyAlignment="1" applyProtection="1">
      <alignment horizontal="center" vertical="center" wrapText="1" shrinkToFit="1"/>
    </xf>
    <xf numFmtId="0" fontId="27" fillId="3" borderId="74" xfId="0" applyFont="1" applyFill="1" applyBorder="1" applyAlignment="1" applyProtection="1">
      <alignment horizontal="center" vertical="center" wrapText="1" shrinkToFit="1"/>
    </xf>
    <xf numFmtId="0" fontId="11" fillId="3" borderId="91" xfId="0" applyFont="1" applyFill="1" applyBorder="1" applyAlignment="1" applyProtection="1">
      <alignment horizontal="center" vertical="center" wrapText="1" shrinkToFit="1"/>
      <protection locked="0"/>
    </xf>
    <xf numFmtId="0" fontId="11" fillId="3" borderId="1" xfId="0" applyFont="1" applyFill="1" applyBorder="1" applyAlignment="1" applyProtection="1">
      <alignment horizontal="center" vertical="center" wrapText="1" shrinkToFit="1"/>
      <protection locked="0"/>
    </xf>
    <xf numFmtId="0" fontId="12" fillId="11" borderId="88" xfId="0" applyFont="1" applyFill="1" applyBorder="1" applyAlignment="1" applyProtection="1">
      <alignment horizontal="center" vertical="center" wrapText="1" shrinkToFit="1"/>
    </xf>
    <xf numFmtId="0" fontId="12" fillId="11" borderId="90" xfId="0" applyFont="1" applyFill="1" applyBorder="1" applyAlignment="1" applyProtection="1">
      <alignment horizontal="center" vertical="center" wrapText="1" shrinkToFit="1"/>
    </xf>
    <xf numFmtId="0" fontId="12" fillId="11" borderId="104" xfId="0" applyFont="1" applyFill="1" applyBorder="1" applyAlignment="1" applyProtection="1">
      <alignment horizontal="center" vertical="center" wrapText="1" shrinkToFit="1"/>
    </xf>
    <xf numFmtId="0" fontId="42" fillId="39" borderId="0" xfId="0" applyFont="1" applyFill="1" applyBorder="1" applyAlignment="1" applyProtection="1">
      <alignment horizontal="center" vertical="center" wrapText="1" shrinkToFit="1"/>
    </xf>
    <xf numFmtId="0" fontId="30" fillId="17" borderId="80" xfId="0" applyFont="1" applyFill="1" applyBorder="1" applyAlignment="1" applyProtection="1">
      <alignment horizontal="center" vertical="center" wrapText="1" shrinkToFit="1"/>
    </xf>
    <xf numFmtId="0" fontId="30" fillId="17" borderId="81" xfId="0" applyFont="1" applyFill="1" applyBorder="1" applyAlignment="1" applyProtection="1">
      <alignment horizontal="center" vertical="center" wrapText="1" shrinkToFit="1"/>
    </xf>
    <xf numFmtId="0" fontId="30" fillId="17" borderId="89" xfId="0" applyFont="1" applyFill="1" applyBorder="1" applyAlignment="1" applyProtection="1">
      <alignment horizontal="center" vertical="center" wrapText="1" shrinkToFit="1"/>
    </xf>
    <xf numFmtId="0" fontId="30" fillId="17" borderId="18" xfId="0" applyFont="1" applyFill="1" applyBorder="1" applyAlignment="1" applyProtection="1">
      <alignment horizontal="center" vertical="center" wrapText="1" shrinkToFit="1"/>
    </xf>
    <xf numFmtId="0" fontId="30" fillId="17" borderId="0" xfId="0" applyFont="1" applyFill="1" applyBorder="1" applyAlignment="1" applyProtection="1">
      <alignment horizontal="center" vertical="center" wrapText="1" shrinkToFit="1"/>
    </xf>
    <xf numFmtId="0" fontId="12" fillId="11" borderId="94" xfId="0" applyFont="1" applyFill="1" applyBorder="1" applyAlignment="1" applyProtection="1">
      <alignment horizontal="center" vertical="center" wrapText="1" shrinkToFit="1"/>
    </xf>
    <xf numFmtId="0" fontId="12" fillId="11" borderId="92" xfId="0" applyFont="1" applyFill="1" applyBorder="1" applyAlignment="1" applyProtection="1">
      <alignment horizontal="center" vertical="center" wrapText="1" shrinkToFit="1"/>
    </xf>
    <xf numFmtId="0" fontId="30" fillId="17" borderId="93" xfId="0" applyFont="1" applyFill="1" applyBorder="1" applyAlignment="1" applyProtection="1">
      <alignment horizontal="center" vertical="center" wrapText="1" shrinkToFit="1"/>
      <protection locked="0"/>
    </xf>
    <xf numFmtId="0" fontId="30" fillId="17" borderId="16" xfId="0" applyFont="1" applyFill="1" applyBorder="1" applyAlignment="1" applyProtection="1">
      <alignment horizontal="center" vertical="center" wrapText="1" shrinkToFit="1"/>
      <protection locked="0"/>
    </xf>
    <xf numFmtId="0" fontId="30" fillId="17" borderId="89" xfId="0" applyFont="1" applyFill="1" applyBorder="1" applyAlignment="1" applyProtection="1">
      <alignment horizontal="center" vertical="center" wrapText="1" shrinkToFit="1"/>
      <protection locked="0"/>
    </xf>
    <xf numFmtId="0" fontId="30" fillId="17" borderId="18" xfId="0" applyFont="1" applyFill="1" applyBorder="1" applyAlignment="1" applyProtection="1">
      <alignment horizontal="center" vertical="center" wrapText="1" shrinkToFit="1"/>
      <protection locked="0"/>
    </xf>
    <xf numFmtId="0" fontId="11" fillId="23" borderId="95" xfId="0" applyFont="1" applyFill="1" applyBorder="1" applyAlignment="1" applyProtection="1">
      <alignment horizontal="center" vertical="center" wrapText="1" shrinkToFit="1"/>
      <protection locked="0"/>
    </xf>
    <xf numFmtId="0" fontId="11" fillId="23" borderId="96" xfId="0" applyFont="1" applyFill="1" applyBorder="1" applyAlignment="1" applyProtection="1">
      <alignment horizontal="center" vertical="center" wrapText="1" shrinkToFit="1"/>
      <protection locked="0"/>
    </xf>
    <xf numFmtId="0" fontId="11" fillId="23" borderId="91" xfId="0" applyFont="1" applyFill="1" applyBorder="1" applyAlignment="1" applyProtection="1">
      <alignment horizontal="center" vertical="center" wrapText="1" shrinkToFit="1"/>
      <protection locked="0"/>
    </xf>
    <xf numFmtId="0" fontId="11" fillId="23" borderId="1" xfId="0" applyFont="1" applyFill="1" applyBorder="1" applyAlignment="1" applyProtection="1">
      <alignment horizontal="center" vertical="center" wrapText="1" shrinkToFit="1"/>
      <protection locked="0"/>
    </xf>
    <xf numFmtId="0" fontId="13" fillId="16" borderId="54" xfId="1" applyFill="1" applyBorder="1" applyAlignment="1" applyProtection="1">
      <alignment horizontal="center" vertical="center" wrapText="1"/>
    </xf>
    <xf numFmtId="0" fontId="0" fillId="26" borderId="55" xfId="0" applyFill="1" applyBorder="1" applyAlignment="1">
      <alignment horizontal="center" wrapText="1"/>
    </xf>
    <xf numFmtId="0" fontId="0" fillId="26" borderId="56" xfId="0" applyFill="1" applyBorder="1" applyAlignment="1">
      <alignment horizontal="center" wrapText="1"/>
    </xf>
    <xf numFmtId="0" fontId="0" fillId="26" borderId="56" xfId="0" applyFill="1" applyBorder="1" applyAlignment="1">
      <alignment horizontal="center"/>
    </xf>
    <xf numFmtId="0" fontId="0" fillId="26" borderId="57" xfId="0" applyFill="1" applyBorder="1" applyAlignment="1">
      <alignment horizontal="center"/>
    </xf>
    <xf numFmtId="0" fontId="0" fillId="26" borderId="0" xfId="0" applyFill="1" applyAlignment="1" applyProtection="1">
      <alignment horizontal="center"/>
    </xf>
    <xf numFmtId="0" fontId="0" fillId="27" borderId="0" xfId="0" applyFill="1" applyAlignment="1" applyProtection="1">
      <alignment horizontal="center"/>
    </xf>
    <xf numFmtId="0" fontId="40" fillId="15" borderId="0" xfId="0" applyFont="1" applyFill="1" applyAlignment="1" applyProtection="1">
      <alignment horizontal="center" vertical="center" wrapText="1"/>
    </xf>
    <xf numFmtId="0" fontId="6" fillId="17" borderId="7" xfId="0" applyFont="1" applyFill="1" applyBorder="1" applyAlignment="1">
      <alignment horizontal="center"/>
    </xf>
    <xf numFmtId="0" fontId="6" fillId="17" borderId="8" xfId="0" applyFont="1" applyFill="1" applyBorder="1" applyAlignment="1">
      <alignment horizontal="center"/>
    </xf>
    <xf numFmtId="0" fontId="38" fillId="20" borderId="27" xfId="0" applyFont="1" applyFill="1" applyBorder="1" applyAlignment="1" applyProtection="1">
      <alignment horizontal="center" vertical="center"/>
      <protection locked="0"/>
    </xf>
    <xf numFmtId="0" fontId="38" fillId="20" borderId="29" xfId="0" applyFont="1" applyFill="1" applyBorder="1" applyAlignment="1" applyProtection="1">
      <alignment horizontal="center" vertical="center"/>
      <protection locked="0"/>
    </xf>
    <xf numFmtId="0" fontId="67" fillId="15" borderId="0" xfId="0" applyFont="1" applyFill="1" applyAlignment="1" applyProtection="1">
      <alignment horizontal="center" wrapText="1"/>
    </xf>
    <xf numFmtId="0" fontId="36" fillId="20" borderId="27" xfId="0" applyFont="1" applyFill="1" applyBorder="1" applyAlignment="1" applyProtection="1">
      <alignment horizontal="left" vertical="center" wrapText="1"/>
    </xf>
    <xf numFmtId="0" fontId="39" fillId="12" borderId="29" xfId="0" applyFont="1" applyFill="1" applyBorder="1" applyAlignment="1" applyProtection="1">
      <alignment horizontal="center" vertical="center" wrapText="1"/>
    </xf>
    <xf numFmtId="0" fontId="39" fillId="12" borderId="6" xfId="0" applyFont="1" applyFill="1" applyBorder="1" applyAlignment="1" applyProtection="1">
      <alignment horizontal="center" vertical="center" wrapText="1"/>
    </xf>
    <xf numFmtId="0" fontId="71" fillId="33" borderId="0" xfId="0" applyNumberFormat="1" applyFont="1" applyFill="1" applyBorder="1" applyAlignment="1" applyProtection="1">
      <alignment horizontal="center" wrapText="1"/>
    </xf>
    <xf numFmtId="0" fontId="73" fillId="33" borderId="0" xfId="0" applyNumberFormat="1" applyFont="1" applyFill="1" applyBorder="1" applyAlignment="1" applyProtection="1">
      <alignment horizontal="center" vertical="center" wrapText="1"/>
      <protection locked="0"/>
    </xf>
    <xf numFmtId="0" fontId="58" fillId="33" borderId="0" xfId="0" applyFont="1" applyFill="1" applyBorder="1" applyAlignment="1" applyProtection="1">
      <alignment horizontal="center" vertical="center" shrinkToFit="1"/>
    </xf>
    <xf numFmtId="0" fontId="72" fillId="33" borderId="0" xfId="0" applyFont="1" applyFill="1" applyBorder="1" applyAlignment="1" applyProtection="1">
      <alignment horizontal="center" vertical="center" shrinkToFit="1"/>
    </xf>
    <xf numFmtId="0" fontId="72" fillId="33" borderId="0" xfId="0" applyFont="1" applyFill="1" applyBorder="1" applyAlignment="1" applyProtection="1">
      <alignment horizontal="center" vertical="center" wrapText="1"/>
    </xf>
    <xf numFmtId="2" fontId="24" fillId="15" borderId="67" xfId="0" applyNumberFormat="1" applyFont="1" applyFill="1" applyBorder="1" applyAlignment="1" applyProtection="1">
      <alignment horizontal="center" vertical="center" wrapText="1"/>
    </xf>
    <xf numFmtId="2" fontId="24" fillId="15" borderId="6" xfId="0" applyNumberFormat="1" applyFont="1" applyFill="1" applyBorder="1" applyAlignment="1" applyProtection="1">
      <alignment horizontal="center" vertical="center" wrapText="1"/>
    </xf>
    <xf numFmtId="2" fontId="24" fillId="15" borderId="71" xfId="0" applyNumberFormat="1" applyFont="1" applyFill="1" applyBorder="1" applyAlignment="1" applyProtection="1">
      <alignment horizontal="center" vertical="center" wrapText="1"/>
    </xf>
    <xf numFmtId="2" fontId="24" fillId="15" borderId="72" xfId="0" applyNumberFormat="1" applyFont="1" applyFill="1" applyBorder="1" applyAlignment="1" applyProtection="1">
      <alignment horizontal="center" vertical="center" wrapText="1"/>
    </xf>
    <xf numFmtId="0" fontId="85" fillId="22" borderId="6" xfId="0" applyNumberFormat="1" applyFont="1" applyFill="1" applyBorder="1" applyAlignment="1" applyProtection="1">
      <alignment horizontal="center" vertical="center" wrapText="1"/>
    </xf>
    <xf numFmtId="0" fontId="44" fillId="2" borderId="91" xfId="0" applyNumberFormat="1" applyFont="1" applyFill="1" applyBorder="1" applyAlignment="1" applyProtection="1">
      <alignment horizontal="center" vertical="center" wrapText="1"/>
    </xf>
    <xf numFmtId="0" fontId="44" fillId="2" borderId="1" xfId="0" applyNumberFormat="1" applyFont="1" applyFill="1" applyBorder="1" applyAlignment="1" applyProtection="1">
      <alignment horizontal="center" vertical="center" wrapText="1"/>
    </xf>
    <xf numFmtId="164" fontId="54" fillId="15" borderId="6" xfId="0" applyNumberFormat="1" applyFont="1" applyFill="1" applyBorder="1" applyAlignment="1" applyProtection="1">
      <alignment horizontal="left" vertical="center" shrinkToFit="1"/>
    </xf>
    <xf numFmtId="164" fontId="54" fillId="15" borderId="100" xfId="0" applyNumberFormat="1" applyFont="1" applyFill="1" applyBorder="1" applyAlignment="1" applyProtection="1">
      <alignment horizontal="left" vertical="center" shrinkToFit="1"/>
    </xf>
    <xf numFmtId="2" fontId="43" fillId="2" borderId="24" xfId="0" applyNumberFormat="1" applyFont="1" applyFill="1" applyBorder="1" applyAlignment="1" applyProtection="1">
      <alignment horizontal="center" vertical="center" wrapText="1"/>
    </xf>
    <xf numFmtId="0" fontId="85" fillId="22" borderId="26" xfId="0" applyNumberFormat="1" applyFont="1" applyFill="1" applyBorder="1" applyAlignment="1" applyProtection="1">
      <alignment horizontal="center" vertical="center" wrapText="1"/>
    </xf>
    <xf numFmtId="2" fontId="120" fillId="22" borderId="26" xfId="0" applyNumberFormat="1" applyFont="1" applyFill="1" applyBorder="1" applyAlignment="1" applyProtection="1">
      <alignment horizontal="center" vertical="center" wrapText="1"/>
    </xf>
    <xf numFmtId="2" fontId="120" fillId="22" borderId="8" xfId="0" applyNumberFormat="1" applyFont="1" applyFill="1" applyBorder="1" applyAlignment="1" applyProtection="1">
      <alignment horizontal="center" vertical="center" wrapText="1"/>
    </xf>
    <xf numFmtId="0" fontId="74" fillId="13" borderId="10" xfId="0" applyFont="1" applyFill="1" applyBorder="1" applyAlignment="1" applyProtection="1">
      <alignment horizontal="center" vertical="center"/>
    </xf>
    <xf numFmtId="0" fontId="74" fillId="13" borderId="14" xfId="0" applyFont="1" applyFill="1" applyBorder="1" applyAlignment="1" applyProtection="1">
      <alignment horizontal="center" vertical="center"/>
    </xf>
    <xf numFmtId="0" fontId="74" fillId="13" borderId="11" xfId="0" applyFont="1" applyFill="1" applyBorder="1" applyAlignment="1" applyProtection="1">
      <alignment horizontal="center" vertical="center"/>
    </xf>
    <xf numFmtId="1" fontId="75" fillId="14" borderId="7" xfId="0" applyNumberFormat="1" applyFont="1" applyFill="1" applyBorder="1" applyAlignment="1" applyProtection="1">
      <alignment horizontal="center" vertical="center"/>
    </xf>
    <xf numFmtId="1" fontId="75" fillId="14" borderId="26" xfId="0" applyNumberFormat="1" applyFont="1" applyFill="1" applyBorder="1" applyAlignment="1" applyProtection="1">
      <alignment horizontal="center" vertical="center"/>
    </xf>
    <xf numFmtId="1" fontId="75" fillId="14" borderId="8" xfId="0" applyNumberFormat="1" applyFont="1" applyFill="1" applyBorder="1" applyAlignment="1" applyProtection="1">
      <alignment horizontal="center" vertical="center"/>
    </xf>
    <xf numFmtId="0" fontId="21" fillId="15" borderId="115" xfId="0" applyNumberFormat="1" applyFont="1" applyFill="1" applyBorder="1" applyAlignment="1" applyProtection="1">
      <alignment horizontal="center" vertical="center" shrinkToFit="1"/>
    </xf>
    <xf numFmtId="0" fontId="21" fillId="15" borderId="116" xfId="0" applyNumberFormat="1" applyFont="1" applyFill="1" applyBorder="1" applyAlignment="1" applyProtection="1">
      <alignment horizontal="center" vertical="center" shrinkToFit="1"/>
    </xf>
    <xf numFmtId="0" fontId="21" fillId="15" borderId="117" xfId="0" applyNumberFormat="1" applyFont="1" applyFill="1" applyBorder="1" applyAlignment="1" applyProtection="1">
      <alignment horizontal="center" vertical="center" shrinkToFit="1"/>
    </xf>
    <xf numFmtId="0" fontId="116" fillId="12" borderId="0" xfId="0" applyFont="1" applyFill="1" applyAlignment="1">
      <alignment horizontal="center" wrapText="1"/>
    </xf>
    <xf numFmtId="0" fontId="87" fillId="22" borderId="114" xfId="0" applyFont="1" applyFill="1" applyBorder="1" applyAlignment="1" applyProtection="1">
      <alignment horizontal="center" vertical="center" wrapText="1" shrinkToFit="1"/>
    </xf>
    <xf numFmtId="0" fontId="87" fillId="22" borderId="94" xfId="0" applyFont="1" applyFill="1" applyBorder="1" applyAlignment="1" applyProtection="1">
      <alignment horizontal="center" vertical="center" wrapText="1" shrinkToFit="1"/>
    </xf>
    <xf numFmtId="0" fontId="85" fillId="22" borderId="26" xfId="0" applyNumberFormat="1" applyFont="1" applyFill="1" applyBorder="1" applyAlignment="1" applyProtection="1">
      <alignment horizontal="center" wrapText="1"/>
    </xf>
    <xf numFmtId="0" fontId="85" fillId="22" borderId="8" xfId="0" applyFont="1" applyFill="1" applyBorder="1" applyProtection="1"/>
    <xf numFmtId="0" fontId="44" fillId="22" borderId="7" xfId="0" applyNumberFormat="1" applyFont="1" applyFill="1" applyBorder="1" applyAlignment="1" applyProtection="1">
      <alignment horizontal="center" wrapText="1"/>
    </xf>
    <xf numFmtId="0" fontId="44" fillId="22" borderId="26" xfId="0" applyNumberFormat="1" applyFont="1" applyFill="1" applyBorder="1" applyAlignment="1" applyProtection="1">
      <alignment horizontal="center" wrapText="1"/>
    </xf>
    <xf numFmtId="0" fontId="45" fillId="22" borderId="26" xfId="0" applyNumberFormat="1" applyFont="1" applyFill="1" applyBorder="1" applyAlignment="1" applyProtection="1">
      <alignment horizontal="center" wrapText="1"/>
    </xf>
    <xf numFmtId="0" fontId="45" fillId="22" borderId="8" xfId="0" applyNumberFormat="1" applyFont="1" applyFill="1" applyBorder="1" applyAlignment="1" applyProtection="1">
      <alignment horizontal="center" wrapText="1"/>
    </xf>
    <xf numFmtId="0" fontId="46" fillId="22" borderId="7" xfId="0" applyNumberFormat="1" applyFont="1" applyFill="1" applyBorder="1" applyAlignment="1" applyProtection="1">
      <alignment horizontal="center" vertical="center" wrapText="1"/>
    </xf>
    <xf numFmtId="0" fontId="46" fillId="22" borderId="26" xfId="0" applyNumberFormat="1" applyFont="1" applyFill="1" applyBorder="1" applyAlignment="1" applyProtection="1">
      <alignment horizontal="center" vertical="center" wrapText="1"/>
    </xf>
    <xf numFmtId="0" fontId="46" fillId="22" borderId="8" xfId="0" applyNumberFormat="1" applyFont="1" applyFill="1" applyBorder="1" applyAlignment="1" applyProtection="1">
      <alignment horizontal="center" vertical="center" wrapText="1"/>
    </xf>
    <xf numFmtId="0" fontId="10" fillId="29" borderId="111" xfId="0" applyFont="1" applyFill="1" applyBorder="1" applyAlignment="1" applyProtection="1">
      <alignment horizontal="center" vertical="center" wrapText="1"/>
    </xf>
    <xf numFmtId="0" fontId="10" fillId="29" borderId="112" xfId="0" applyFont="1" applyFill="1" applyBorder="1" applyAlignment="1" applyProtection="1">
      <alignment horizontal="center" vertical="center" wrapText="1"/>
    </xf>
    <xf numFmtId="0" fontId="89" fillId="11" borderId="2" xfId="0" applyFont="1" applyFill="1" applyBorder="1" applyAlignment="1" applyProtection="1">
      <alignment horizontal="center" vertical="center" wrapText="1"/>
    </xf>
    <xf numFmtId="2" fontId="22" fillId="2" borderId="77" xfId="0" applyNumberFormat="1" applyFont="1" applyFill="1" applyBorder="1" applyAlignment="1" applyProtection="1">
      <alignment horizontal="center" vertical="center" wrapText="1"/>
    </xf>
    <xf numFmtId="0" fontId="55" fillId="11" borderId="91" xfId="0" applyNumberFormat="1" applyFont="1" applyFill="1" applyBorder="1" applyAlignment="1" applyProtection="1">
      <alignment horizontal="center" vertical="center" wrapText="1"/>
    </xf>
    <xf numFmtId="0" fontId="55" fillId="11" borderId="1" xfId="0" applyNumberFormat="1" applyFont="1" applyFill="1" applyBorder="1" applyAlignment="1" applyProtection="1">
      <alignment horizontal="center" vertical="center" wrapText="1"/>
    </xf>
    <xf numFmtId="0" fontId="29" fillId="2" borderId="91" xfId="0" applyNumberFormat="1" applyFont="1" applyFill="1" applyBorder="1" applyAlignment="1" applyProtection="1">
      <alignment horizontal="center" vertical="center" shrinkToFit="1"/>
    </xf>
    <xf numFmtId="0" fontId="29" fillId="2" borderId="1" xfId="0" applyNumberFormat="1" applyFont="1" applyFill="1" applyBorder="1" applyAlignment="1" applyProtection="1">
      <alignment horizontal="center" vertical="center" shrinkToFit="1"/>
    </xf>
    <xf numFmtId="0" fontId="25" fillId="6" borderId="24" xfId="0" applyFont="1" applyFill="1" applyBorder="1" applyAlignment="1" applyProtection="1">
      <alignment horizontal="center" vertical="center" wrapText="1" shrinkToFit="1"/>
    </xf>
    <xf numFmtId="0" fontId="25" fillId="6" borderId="0" xfId="0" applyFont="1" applyFill="1" applyBorder="1" applyAlignment="1" applyProtection="1">
      <alignment horizontal="center" vertical="center" wrapText="1" shrinkToFit="1"/>
    </xf>
    <xf numFmtId="0" fontId="25" fillId="6" borderId="25" xfId="0" applyFont="1" applyFill="1" applyBorder="1" applyAlignment="1" applyProtection="1">
      <alignment horizontal="center" vertical="center" wrapText="1" shrinkToFit="1"/>
    </xf>
    <xf numFmtId="0" fontId="25" fillId="6" borderId="10" xfId="0" applyFont="1" applyFill="1" applyBorder="1" applyAlignment="1" applyProtection="1">
      <alignment horizontal="center" vertical="center" wrapText="1" shrinkToFit="1"/>
    </xf>
    <xf numFmtId="0" fontId="25" fillId="6" borderId="14" xfId="0" applyFont="1" applyFill="1" applyBorder="1" applyAlignment="1" applyProtection="1">
      <alignment horizontal="center" vertical="center" wrapText="1" shrinkToFit="1"/>
    </xf>
    <xf numFmtId="0" fontId="25" fillId="6" borderId="11" xfId="0" applyFont="1" applyFill="1" applyBorder="1" applyAlignment="1" applyProtection="1">
      <alignment horizontal="center" vertical="center" wrapText="1" shrinkToFit="1"/>
    </xf>
    <xf numFmtId="2" fontId="43" fillId="15" borderId="24" xfId="0" applyNumberFormat="1" applyFont="1" applyFill="1" applyBorder="1" applyAlignment="1" applyProtection="1">
      <alignment horizontal="center" textRotation="90" wrapText="1"/>
    </xf>
    <xf numFmtId="2" fontId="43" fillId="15" borderId="123" xfId="0" applyNumberFormat="1" applyFont="1" applyFill="1" applyBorder="1" applyAlignment="1" applyProtection="1">
      <alignment horizontal="center" textRotation="90" wrapText="1"/>
    </xf>
    <xf numFmtId="2" fontId="21" fillId="15" borderId="77" xfId="0" applyNumberFormat="1" applyFont="1" applyFill="1" applyBorder="1" applyAlignment="1" applyProtection="1">
      <alignment horizontal="center" textRotation="90" wrapText="1"/>
    </xf>
    <xf numFmtId="2" fontId="21" fillId="15" borderId="74" xfId="0" applyNumberFormat="1" applyFont="1" applyFill="1" applyBorder="1" applyAlignment="1" applyProtection="1">
      <alignment horizontal="center" textRotation="90" wrapText="1"/>
    </xf>
    <xf numFmtId="0" fontId="25" fillId="6" borderId="24" xfId="0" applyFont="1" applyFill="1" applyBorder="1" applyAlignment="1" applyProtection="1">
      <alignment horizontal="center" vertical="center" shrinkToFit="1"/>
    </xf>
    <xf numFmtId="0" fontId="25" fillId="6" borderId="0" xfId="0" applyFont="1" applyFill="1" applyBorder="1" applyAlignment="1" applyProtection="1">
      <alignment horizontal="center" vertical="center" shrinkToFit="1"/>
    </xf>
    <xf numFmtId="0" fontId="25" fillId="6" borderId="25" xfId="0" applyFont="1" applyFill="1" applyBorder="1" applyAlignment="1" applyProtection="1">
      <alignment horizontal="center" vertical="center" shrinkToFit="1"/>
    </xf>
    <xf numFmtId="0" fontId="46" fillId="2" borderId="0" xfId="0" applyNumberFormat="1" applyFont="1" applyFill="1" applyBorder="1" applyAlignment="1" applyProtection="1">
      <alignment horizontal="center" wrapText="1"/>
    </xf>
    <xf numFmtId="0" fontId="70" fillId="2" borderId="0" xfId="0" applyNumberFormat="1" applyFont="1" applyFill="1" applyBorder="1" applyAlignment="1" applyProtection="1">
      <alignment horizontal="center" wrapText="1"/>
    </xf>
    <xf numFmtId="0" fontId="44" fillId="2" borderId="0" xfId="0" applyNumberFormat="1" applyFont="1" applyFill="1" applyBorder="1" applyAlignment="1" applyProtection="1">
      <alignment horizontal="center" wrapText="1"/>
    </xf>
    <xf numFmtId="0" fontId="78" fillId="22" borderId="6" xfId="0" applyNumberFormat="1" applyFont="1" applyFill="1" applyBorder="1" applyAlignment="1" applyProtection="1">
      <alignment horizontal="center" vertical="center" wrapText="1"/>
    </xf>
    <xf numFmtId="0" fontId="18" fillId="6" borderId="12" xfId="0" applyNumberFormat="1" applyFont="1" applyFill="1" applyBorder="1" applyAlignment="1" applyProtection="1">
      <alignment horizontal="center" wrapText="1"/>
    </xf>
    <xf numFmtId="0" fontId="18" fillId="6" borderId="9" xfId="0" applyNumberFormat="1" applyFont="1" applyFill="1" applyBorder="1" applyAlignment="1" applyProtection="1">
      <alignment horizontal="center" wrapText="1"/>
    </xf>
    <xf numFmtId="0" fontId="18" fillId="6" borderId="13" xfId="0" applyNumberFormat="1" applyFont="1" applyFill="1" applyBorder="1" applyAlignment="1" applyProtection="1">
      <alignment horizontal="center" wrapText="1"/>
    </xf>
    <xf numFmtId="14" fontId="17" fillId="6" borderId="24" xfId="0" applyNumberFormat="1" applyFont="1" applyFill="1" applyBorder="1" applyAlignment="1" applyProtection="1">
      <alignment horizontal="center" vertical="center" wrapText="1"/>
      <protection locked="0"/>
    </xf>
    <xf numFmtId="0" fontId="17" fillId="6" borderId="0" xfId="0" applyNumberFormat="1" applyFont="1" applyFill="1" applyBorder="1" applyAlignment="1" applyProtection="1">
      <alignment horizontal="center" vertical="center" wrapText="1"/>
      <protection locked="0"/>
    </xf>
    <xf numFmtId="0" fontId="17" fillId="6" borderId="25" xfId="0" applyNumberFormat="1" applyFont="1" applyFill="1" applyBorder="1" applyAlignment="1" applyProtection="1">
      <alignment horizontal="center" vertical="center" wrapText="1"/>
      <protection locked="0"/>
    </xf>
    <xf numFmtId="0" fontId="15" fillId="2" borderId="0" xfId="0" applyNumberFormat="1" applyFont="1" applyFill="1" applyBorder="1" applyAlignment="1" applyProtection="1">
      <alignment horizontal="center" wrapText="1"/>
    </xf>
    <xf numFmtId="0" fontId="15" fillId="2" borderId="24" xfId="0" applyNumberFormat="1" applyFont="1" applyFill="1" applyBorder="1" applyAlignment="1" applyProtection="1">
      <alignment wrapText="1"/>
    </xf>
    <xf numFmtId="0" fontId="15" fillId="2" borderId="0" xfId="0" applyNumberFormat="1" applyFont="1" applyFill="1" applyBorder="1" applyAlignment="1" applyProtection="1">
      <alignment wrapText="1"/>
    </xf>
    <xf numFmtId="2" fontId="15" fillId="2" borderId="24" xfId="0" applyNumberFormat="1" applyFont="1" applyFill="1" applyBorder="1" applyAlignment="1" applyProtection="1">
      <alignment wrapText="1"/>
    </xf>
    <xf numFmtId="2" fontId="15" fillId="2" borderId="0" xfId="0" applyNumberFormat="1" applyFont="1" applyFill="1" applyBorder="1" applyAlignment="1" applyProtection="1">
      <alignment wrapText="1"/>
    </xf>
    <xf numFmtId="0" fontId="84" fillId="22" borderId="6" xfId="0" applyNumberFormat="1" applyFont="1" applyFill="1" applyBorder="1" applyAlignment="1" applyProtection="1">
      <alignment horizontal="center" vertical="center" wrapText="1"/>
    </xf>
    <xf numFmtId="0" fontId="70" fillId="25" borderId="0" xfId="0" applyFont="1" applyFill="1" applyBorder="1" applyAlignment="1" applyProtection="1">
      <alignment horizontal="center" vertical="center" wrapText="1" shrinkToFit="1"/>
    </xf>
    <xf numFmtId="14" fontId="46" fillId="25" borderId="0" xfId="0" applyNumberFormat="1" applyFont="1" applyFill="1" applyBorder="1" applyAlignment="1" applyProtection="1">
      <alignment horizontal="center" vertical="center" wrapText="1" shrinkToFit="1"/>
    </xf>
    <xf numFmtId="0" fontId="46" fillId="25" borderId="0" xfId="0" applyFont="1" applyFill="1" applyBorder="1" applyAlignment="1" applyProtection="1">
      <alignment horizontal="center" vertical="center" wrapText="1" shrinkToFit="1"/>
    </xf>
    <xf numFmtId="0" fontId="72" fillId="33" borderId="0" xfId="0" applyFont="1" applyFill="1" applyBorder="1" applyAlignment="1" applyProtection="1">
      <alignment horizontal="center" vertical="center" wrapText="1" shrinkToFit="1"/>
    </xf>
    <xf numFmtId="0" fontId="43" fillId="25" borderId="0" xfId="0" applyFont="1" applyFill="1" applyBorder="1" applyAlignment="1" applyProtection="1">
      <alignment horizontal="center" vertical="center" wrapText="1"/>
    </xf>
    <xf numFmtId="14" fontId="73" fillId="33" borderId="0" xfId="0" applyNumberFormat="1" applyFont="1" applyFill="1" applyBorder="1" applyAlignment="1" applyProtection="1">
      <alignment horizontal="center" vertical="center" wrapText="1"/>
    </xf>
    <xf numFmtId="14" fontId="54" fillId="25" borderId="0" xfId="0" applyNumberFormat="1" applyFont="1" applyFill="1" applyBorder="1" applyAlignment="1" applyProtection="1">
      <alignment horizontal="center" vertical="center" wrapText="1"/>
    </xf>
    <xf numFmtId="0" fontId="32" fillId="20" borderId="34" xfId="0" applyFont="1" applyFill="1" applyBorder="1" applyAlignment="1" applyProtection="1">
      <alignment horizontal="center" vertical="center" textRotation="90" wrapText="1"/>
      <protection hidden="1"/>
    </xf>
    <xf numFmtId="0" fontId="32" fillId="20" borderId="35" xfId="0" applyFont="1" applyFill="1" applyBorder="1" applyAlignment="1" applyProtection="1">
      <alignment horizontal="center" vertical="center" textRotation="90" wrapText="1"/>
      <protection hidden="1"/>
    </xf>
    <xf numFmtId="0" fontId="32" fillId="20" borderId="36" xfId="0" applyFont="1" applyFill="1" applyBorder="1" applyAlignment="1" applyProtection="1">
      <alignment horizontal="center" vertical="center" textRotation="90" wrapText="1"/>
      <protection hidden="1"/>
    </xf>
    <xf numFmtId="0" fontId="1" fillId="11" borderId="33" xfId="0" applyFont="1" applyFill="1" applyBorder="1" applyAlignment="1" applyProtection="1">
      <alignment horizontal="center"/>
      <protection hidden="1"/>
    </xf>
    <xf numFmtId="0" fontId="1" fillId="11" borderId="30" xfId="0" applyFont="1" applyFill="1" applyBorder="1" applyAlignment="1" applyProtection="1">
      <alignment horizontal="center"/>
      <protection hidden="1"/>
    </xf>
    <xf numFmtId="49" fontId="1" fillId="11" borderId="7" xfId="0" applyNumberFormat="1" applyFont="1" applyFill="1" applyBorder="1" applyAlignment="1" applyProtection="1">
      <alignment horizontal="center"/>
      <protection hidden="1"/>
    </xf>
    <xf numFmtId="49" fontId="1" fillId="11" borderId="8" xfId="0" applyNumberFormat="1" applyFont="1" applyFill="1" applyBorder="1" applyAlignment="1" applyProtection="1">
      <alignment horizontal="center"/>
      <protection hidden="1"/>
    </xf>
    <xf numFmtId="0" fontId="1" fillId="11" borderId="7" xfId="0" applyFont="1" applyFill="1" applyBorder="1" applyAlignment="1" applyProtection="1">
      <alignment horizontal="center"/>
      <protection hidden="1"/>
    </xf>
    <xf numFmtId="0" fontId="1" fillId="11" borderId="8" xfId="0" applyFont="1" applyFill="1" applyBorder="1" applyAlignment="1" applyProtection="1">
      <alignment horizontal="center"/>
      <protection hidden="1"/>
    </xf>
    <xf numFmtId="0" fontId="1" fillId="11" borderId="32" xfId="0" applyFont="1" applyFill="1" applyBorder="1" applyAlignment="1" applyProtection="1">
      <alignment horizontal="center"/>
      <protection hidden="1"/>
    </xf>
    <xf numFmtId="0" fontId="1" fillId="11" borderId="31" xfId="0" applyFont="1" applyFill="1" applyBorder="1" applyAlignment="1" applyProtection="1">
      <alignment horizontal="center"/>
      <protection hidden="1"/>
    </xf>
    <xf numFmtId="0" fontId="52" fillId="33" borderId="52" xfId="0" applyFont="1" applyFill="1" applyBorder="1" applyAlignment="1" applyProtection="1">
      <alignment horizontal="center" vertical="center" shrinkToFit="1"/>
    </xf>
    <xf numFmtId="0" fontId="52" fillId="33" borderId="106" xfId="0" applyFont="1" applyFill="1" applyBorder="1" applyAlignment="1" applyProtection="1">
      <alignment horizontal="center" vertical="center" shrinkToFit="1"/>
    </xf>
    <xf numFmtId="0" fontId="52" fillId="33" borderId="107" xfId="0" applyFont="1" applyFill="1" applyBorder="1" applyAlignment="1" applyProtection="1">
      <alignment horizontal="center" vertical="center" shrinkToFit="1"/>
    </xf>
    <xf numFmtId="14" fontId="27" fillId="33" borderId="109" xfId="0" quotePrefix="1" applyNumberFormat="1" applyFont="1" applyFill="1" applyBorder="1" applyAlignment="1" applyProtection="1">
      <alignment horizontal="center" vertical="center" shrinkToFit="1"/>
    </xf>
    <xf numFmtId="14" fontId="27" fillId="33" borderId="110" xfId="0" applyNumberFormat="1" applyFont="1" applyFill="1" applyBorder="1" applyAlignment="1" applyProtection="1">
      <alignment horizontal="center" vertical="center" shrinkToFit="1"/>
    </xf>
    <xf numFmtId="0" fontId="44" fillId="2" borderId="118" xfId="0" applyNumberFormat="1" applyFont="1" applyFill="1" applyBorder="1" applyAlignment="1" applyProtection="1">
      <alignment horizontal="center" vertical="center" wrapText="1"/>
    </xf>
    <xf numFmtId="0" fontId="44" fillId="2" borderId="2" xfId="0" applyNumberFormat="1" applyFont="1" applyFill="1" applyBorder="1" applyAlignment="1" applyProtection="1">
      <alignment horizontal="center" vertical="center" wrapText="1"/>
    </xf>
    <xf numFmtId="0" fontId="10" fillId="15" borderId="0" xfId="0" applyFont="1" applyFill="1" applyAlignment="1" applyProtection="1">
      <alignment horizontal="center" vertical="center"/>
    </xf>
    <xf numFmtId="0" fontId="97" fillId="15" borderId="0" xfId="0" applyFont="1" applyFill="1" applyAlignment="1">
      <alignment horizontal="center" vertical="top"/>
    </xf>
    <xf numFmtId="0" fontId="78" fillId="11" borderId="6" xfId="0" applyFont="1" applyFill="1" applyBorder="1" applyAlignment="1" applyProtection="1">
      <alignment horizontal="center" vertical="center"/>
    </xf>
    <xf numFmtId="0" fontId="79" fillId="11" borderId="6" xfId="0" applyFont="1" applyFill="1" applyBorder="1" applyAlignment="1" applyProtection="1">
      <alignment horizontal="center" vertical="center"/>
    </xf>
    <xf numFmtId="0" fontId="115" fillId="15" borderId="0" xfId="0" applyFont="1" applyFill="1" applyAlignment="1">
      <alignment horizontal="center" wrapText="1"/>
    </xf>
    <xf numFmtId="0" fontId="78" fillId="11" borderId="100" xfId="0" applyFont="1" applyFill="1" applyBorder="1" applyAlignment="1" applyProtection="1">
      <alignment horizontal="center"/>
    </xf>
    <xf numFmtId="0" fontId="78" fillId="11" borderId="27" xfId="0" applyFont="1" applyFill="1" applyBorder="1" applyAlignment="1" applyProtection="1">
      <alignment horizontal="center"/>
    </xf>
    <xf numFmtId="0" fontId="78" fillId="11" borderId="29" xfId="0" applyFont="1" applyFill="1" applyBorder="1" applyAlignment="1" applyProtection="1">
      <alignment horizontal="center"/>
    </xf>
    <xf numFmtId="0" fontId="79" fillId="11" borderId="12" xfId="0" applyFont="1" applyFill="1" applyBorder="1" applyAlignment="1" applyProtection="1">
      <alignment horizontal="center" vertical="center"/>
    </xf>
    <xf numFmtId="0" fontId="79" fillId="11" borderId="13" xfId="0" applyFont="1" applyFill="1" applyBorder="1" applyAlignment="1" applyProtection="1">
      <alignment horizontal="center" vertical="center"/>
    </xf>
    <xf numFmtId="0" fontId="79" fillId="11" borderId="10" xfId="0" applyFont="1" applyFill="1" applyBorder="1" applyAlignment="1" applyProtection="1">
      <alignment horizontal="center" vertical="center"/>
    </xf>
    <xf numFmtId="0" fontId="79" fillId="11" borderId="11" xfId="0" applyFont="1" applyFill="1" applyBorder="1" applyAlignment="1" applyProtection="1">
      <alignment horizontal="center" vertical="center"/>
    </xf>
    <xf numFmtId="0" fontId="81" fillId="15" borderId="0" xfId="0" applyFont="1" applyFill="1" applyAlignment="1" applyProtection="1">
      <alignment horizontal="center" vertical="center"/>
    </xf>
    <xf numFmtId="0" fontId="34" fillId="0" borderId="9" xfId="0" applyFont="1" applyBorder="1" applyAlignment="1">
      <alignment vertical="top" wrapText="1"/>
    </xf>
    <xf numFmtId="0" fontId="36" fillId="40" borderId="27" xfId="0" applyFont="1" applyFill="1" applyBorder="1" applyAlignment="1" applyProtection="1">
      <alignment horizontal="left" vertical="center" wrapText="1"/>
    </xf>
    <xf numFmtId="0" fontId="38" fillId="40" borderId="27" xfId="0" applyFont="1" applyFill="1" applyBorder="1" applyAlignment="1" applyProtection="1">
      <alignment horizontal="center" vertical="center"/>
      <protection locked="0"/>
    </xf>
    <xf numFmtId="0" fontId="38" fillId="40" borderId="29" xfId="0" applyFont="1" applyFill="1" applyBorder="1" applyAlignment="1" applyProtection="1">
      <alignment horizontal="center" vertical="center"/>
      <protection locked="0"/>
    </xf>
    <xf numFmtId="0" fontId="52" fillId="11" borderId="3" xfId="0" applyFont="1" applyFill="1" applyBorder="1" applyAlignment="1" applyProtection="1">
      <alignment horizontal="center" vertical="center" wrapText="1" shrinkToFit="1"/>
    </xf>
    <xf numFmtId="0" fontId="52" fillId="11" borderId="20" xfId="0" applyFont="1" applyFill="1" applyBorder="1" applyAlignment="1" applyProtection="1">
      <alignment horizontal="center" vertical="center" wrapText="1" shrinkToFit="1"/>
    </xf>
    <xf numFmtId="0" fontId="52" fillId="11" borderId="21" xfId="0" applyFont="1" applyFill="1" applyBorder="1" applyAlignment="1" applyProtection="1">
      <alignment horizontal="center" vertical="center" wrapText="1" shrinkToFit="1"/>
    </xf>
    <xf numFmtId="0" fontId="18" fillId="22" borderId="6" xfId="0" applyNumberFormat="1" applyFont="1" applyFill="1" applyBorder="1" applyAlignment="1" applyProtection="1">
      <alignment horizontal="center" vertical="center" wrapText="1"/>
    </xf>
    <xf numFmtId="0" fontId="44" fillId="22" borderId="6" xfId="0" applyNumberFormat="1" applyFont="1" applyFill="1" applyBorder="1" applyAlignment="1" applyProtection="1">
      <alignment horizontal="center" vertical="center" wrapText="1"/>
    </xf>
    <xf numFmtId="0" fontId="18" fillId="22" borderId="26" xfId="0" applyNumberFormat="1" applyFont="1" applyFill="1" applyBorder="1" applyAlignment="1" applyProtection="1">
      <alignment horizontal="center" vertical="center" wrapText="1"/>
    </xf>
    <xf numFmtId="2" fontId="18" fillId="22" borderId="26" xfId="0" applyNumberFormat="1" applyFont="1" applyFill="1" applyBorder="1" applyAlignment="1" applyProtection="1">
      <alignment horizontal="center" vertical="center" wrapText="1"/>
    </xf>
    <xf numFmtId="2" fontId="18" fillId="22" borderId="8" xfId="0" applyNumberFormat="1" applyFont="1" applyFill="1" applyBorder="1" applyAlignment="1" applyProtection="1">
      <alignment horizontal="center" vertical="center" wrapText="1"/>
    </xf>
    <xf numFmtId="0" fontId="28" fillId="22" borderId="6" xfId="0" applyNumberFormat="1" applyFont="1" applyFill="1" applyBorder="1" applyAlignment="1" applyProtection="1">
      <alignment horizontal="center" vertical="center" wrapText="1"/>
    </xf>
    <xf numFmtId="0" fontId="18" fillId="22" borderId="26" xfId="0" applyNumberFormat="1" applyFont="1" applyFill="1" applyBorder="1" applyAlignment="1" applyProtection="1">
      <alignment horizontal="center" wrapText="1"/>
    </xf>
    <xf numFmtId="0" fontId="0" fillId="22" borderId="8" xfId="0" applyFont="1" applyFill="1" applyBorder="1" applyProtection="1"/>
    <xf numFmtId="2" fontId="24" fillId="3" borderId="6" xfId="0" applyNumberFormat="1" applyFont="1" applyFill="1" applyBorder="1" applyAlignment="1" applyProtection="1">
      <alignment horizontal="center" vertical="center" wrapText="1"/>
    </xf>
    <xf numFmtId="2" fontId="43" fillId="11" borderId="6" xfId="0" applyNumberFormat="1" applyFont="1" applyFill="1" applyBorder="1" applyAlignment="1" applyProtection="1">
      <alignment horizontal="center" textRotation="90" wrapText="1"/>
    </xf>
    <xf numFmtId="2" fontId="21" fillId="11" borderId="6" xfId="0" applyNumberFormat="1" applyFont="1" applyFill="1" applyBorder="1" applyAlignment="1" applyProtection="1">
      <alignment horizontal="center" textRotation="90" wrapText="1"/>
    </xf>
    <xf numFmtId="2" fontId="43" fillId="2" borderId="1" xfId="0" applyNumberFormat="1" applyFont="1" applyFill="1" applyBorder="1" applyAlignment="1" applyProtection="1">
      <alignment horizontal="center" vertical="center" wrapText="1"/>
    </xf>
    <xf numFmtId="2" fontId="22" fillId="2" borderId="1" xfId="0" applyNumberFormat="1" applyFont="1" applyFill="1" applyBorder="1" applyAlignment="1" applyProtection="1">
      <alignment horizontal="center" vertical="center" wrapText="1"/>
    </xf>
    <xf numFmtId="0" fontId="28" fillId="2" borderId="1" xfId="0" applyNumberFormat="1" applyFont="1" applyFill="1" applyBorder="1" applyAlignment="1" applyProtection="1">
      <alignment horizontal="center" vertical="center" wrapText="1"/>
    </xf>
    <xf numFmtId="0" fontId="28" fillId="2" borderId="2" xfId="0" applyNumberFormat="1" applyFont="1" applyFill="1" applyBorder="1" applyAlignment="1" applyProtection="1">
      <alignment horizontal="center" vertical="center" wrapText="1"/>
    </xf>
    <xf numFmtId="2" fontId="43" fillId="2" borderId="2" xfId="0" applyNumberFormat="1" applyFont="1" applyFill="1" applyBorder="1" applyAlignment="1" applyProtection="1">
      <alignment horizontal="center" vertical="center" wrapText="1"/>
    </xf>
    <xf numFmtId="2" fontId="22" fillId="2" borderId="2" xfId="0" applyNumberFormat="1" applyFont="1" applyFill="1" applyBorder="1" applyAlignment="1" applyProtection="1">
      <alignment horizontal="center" vertical="center" wrapText="1"/>
    </xf>
    <xf numFmtId="164" fontId="54" fillId="15" borderId="3" xfId="0" applyNumberFormat="1" applyFont="1" applyFill="1" applyBorder="1" applyAlignment="1" applyProtection="1">
      <alignment horizontal="left" vertical="center" shrinkToFit="1"/>
    </xf>
    <xf numFmtId="164" fontId="54" fillId="15" borderId="20" xfId="0" applyNumberFormat="1" applyFont="1" applyFill="1" applyBorder="1" applyAlignment="1" applyProtection="1">
      <alignment horizontal="left" vertical="center" shrinkToFit="1"/>
    </xf>
    <xf numFmtId="164" fontId="54" fillId="15" borderId="21" xfId="0" applyNumberFormat="1" applyFont="1" applyFill="1" applyBorder="1" applyAlignment="1" applyProtection="1">
      <alignment horizontal="left" vertical="center" shrinkToFit="1"/>
    </xf>
    <xf numFmtId="0" fontId="68" fillId="3" borderId="3" xfId="0" applyNumberFormat="1" applyFont="1" applyFill="1" applyBorder="1" applyAlignment="1" applyProtection="1">
      <alignment horizontal="center" vertical="center" shrinkToFit="1"/>
    </xf>
    <xf numFmtId="0" fontId="68" fillId="3" borderId="20" xfId="0" applyNumberFormat="1" applyFont="1" applyFill="1" applyBorder="1" applyAlignment="1" applyProtection="1">
      <alignment horizontal="center" vertical="center" shrinkToFit="1"/>
    </xf>
    <xf numFmtId="0" fontId="68" fillId="3" borderId="21" xfId="0" applyNumberFormat="1" applyFont="1" applyFill="1" applyBorder="1" applyAlignment="1" applyProtection="1">
      <alignment horizontal="center" vertical="center" shrinkToFit="1"/>
    </xf>
    <xf numFmtId="0" fontId="24" fillId="2" borderId="1" xfId="0" applyNumberFormat="1" applyFont="1" applyFill="1" applyBorder="1" applyAlignment="1" applyProtection="1">
      <alignment horizontal="center" vertical="center" shrinkToFit="1"/>
    </xf>
    <xf numFmtId="0" fontId="107" fillId="2" borderId="1" xfId="0" applyNumberFormat="1" applyFont="1" applyFill="1" applyBorder="1" applyAlignment="1" applyProtection="1">
      <alignment horizontal="center" vertical="center" wrapText="1"/>
    </xf>
    <xf numFmtId="0" fontId="10" fillId="29" borderId="1" xfId="0" applyFont="1" applyFill="1" applyBorder="1" applyAlignment="1" applyProtection="1">
      <alignment horizontal="center" vertical="center" wrapText="1"/>
    </xf>
    <xf numFmtId="0" fontId="87" fillId="22" borderId="1" xfId="0" applyFont="1" applyFill="1" applyBorder="1" applyAlignment="1" applyProtection="1">
      <alignment horizontal="center" vertical="center" wrapText="1" shrinkToFit="1"/>
    </xf>
    <xf numFmtId="0" fontId="89" fillId="11" borderId="1" xfId="0" applyFont="1" applyFill="1" applyBorder="1" applyAlignment="1" applyProtection="1">
      <alignment horizontal="center" vertical="center" wrapText="1"/>
    </xf>
    <xf numFmtId="0" fontId="109" fillId="11" borderId="3" xfId="0" applyFont="1" applyFill="1" applyBorder="1" applyAlignment="1" applyProtection="1">
      <alignment horizontal="center" vertical="center" wrapText="1"/>
    </xf>
    <xf numFmtId="0" fontId="109" fillId="11" borderId="20" xfId="0" applyFont="1" applyFill="1" applyBorder="1" applyAlignment="1" applyProtection="1">
      <alignment horizontal="center" vertical="center" wrapText="1"/>
    </xf>
    <xf numFmtId="0" fontId="109" fillId="11" borderId="99" xfId="0" applyFont="1" applyFill="1" applyBorder="1" applyAlignment="1" applyProtection="1">
      <alignment horizontal="center" vertical="center" wrapText="1"/>
    </xf>
    <xf numFmtId="14" fontId="54" fillId="11" borderId="6" xfId="0" applyNumberFormat="1" applyFont="1" applyFill="1" applyBorder="1" applyAlignment="1" applyProtection="1">
      <alignment horizontal="center" vertical="center" wrapText="1"/>
    </xf>
    <xf numFmtId="0" fontId="46" fillId="11" borderId="102" xfId="0" applyFont="1" applyFill="1" applyBorder="1" applyAlignment="1" applyProtection="1">
      <alignment horizontal="center" vertical="center" wrapText="1" shrinkToFit="1"/>
    </xf>
    <xf numFmtId="0" fontId="46" fillId="11" borderId="103" xfId="0" applyFont="1" applyFill="1" applyBorder="1" applyAlignment="1" applyProtection="1">
      <alignment horizontal="center" vertical="center" wrapText="1" shrinkToFit="1"/>
    </xf>
    <xf numFmtId="0" fontId="52" fillId="11" borderId="3" xfId="0" applyFont="1" applyFill="1" applyBorder="1" applyAlignment="1" applyProtection="1">
      <alignment horizontal="center" vertical="center" shrinkToFit="1"/>
    </xf>
    <xf numFmtId="0" fontId="52" fillId="11" borderId="20" xfId="0" applyFont="1" applyFill="1" applyBorder="1" applyAlignment="1" applyProtection="1">
      <alignment horizontal="center" vertical="center" shrinkToFit="1"/>
    </xf>
    <xf numFmtId="0" fontId="52" fillId="11" borderId="21" xfId="0" applyFont="1" applyFill="1" applyBorder="1" applyAlignment="1" applyProtection="1">
      <alignment horizontal="center" vertical="center" shrinkToFit="1"/>
    </xf>
    <xf numFmtId="14" fontId="27" fillId="11" borderId="3" xfId="0" quotePrefix="1" applyNumberFormat="1" applyFont="1" applyFill="1" applyBorder="1" applyAlignment="1" applyProtection="1">
      <alignment horizontal="center" vertical="center" shrinkToFit="1"/>
    </xf>
    <xf numFmtId="14" fontId="27" fillId="11" borderId="21" xfId="0" applyNumberFormat="1" applyFont="1" applyFill="1" applyBorder="1" applyAlignment="1" applyProtection="1">
      <alignment horizontal="center" vertical="center" shrinkToFit="1"/>
    </xf>
    <xf numFmtId="0" fontId="116" fillId="15" borderId="0" xfId="0" applyFont="1" applyFill="1" applyAlignment="1">
      <alignment horizontal="center" wrapText="1"/>
    </xf>
    <xf numFmtId="0" fontId="11" fillId="13" borderId="10" xfId="0" applyFont="1" applyFill="1" applyBorder="1" applyAlignment="1" applyProtection="1">
      <alignment horizontal="center" vertical="center"/>
    </xf>
    <xf numFmtId="0" fontId="11" fillId="13" borderId="14" xfId="0" applyFont="1" applyFill="1" applyBorder="1" applyAlignment="1" applyProtection="1">
      <alignment horizontal="center" vertical="center"/>
    </xf>
    <xf numFmtId="0" fontId="11" fillId="13" borderId="11" xfId="0" applyFont="1" applyFill="1" applyBorder="1" applyAlignment="1" applyProtection="1">
      <alignment horizontal="center" vertical="center"/>
    </xf>
    <xf numFmtId="1" fontId="19" fillId="14" borderId="7" xfId="0" applyNumberFormat="1" applyFont="1" applyFill="1" applyBorder="1" applyAlignment="1" applyProtection="1">
      <alignment horizontal="center" vertical="center"/>
    </xf>
    <xf numFmtId="1" fontId="19" fillId="14" borderId="26" xfId="0" applyNumberFormat="1" applyFont="1" applyFill="1" applyBorder="1" applyAlignment="1" applyProtection="1">
      <alignment horizontal="center" vertical="center"/>
    </xf>
    <xf numFmtId="1" fontId="19" fillId="14" borderId="8" xfId="0" applyNumberFormat="1" applyFont="1" applyFill="1" applyBorder="1" applyAlignment="1" applyProtection="1">
      <alignment horizontal="center" vertical="center"/>
    </xf>
    <xf numFmtId="0" fontId="21" fillId="7" borderId="3" xfId="0" applyNumberFormat="1" applyFont="1" applyFill="1" applyBorder="1" applyAlignment="1" applyProtection="1">
      <alignment horizontal="left" vertical="center" shrinkToFit="1"/>
    </xf>
    <xf numFmtId="0" fontId="21" fillId="7" borderId="20" xfId="0" applyNumberFormat="1" applyFont="1" applyFill="1" applyBorder="1" applyAlignment="1" applyProtection="1">
      <alignment horizontal="left" vertical="center" shrinkToFit="1"/>
    </xf>
    <xf numFmtId="0" fontId="21" fillId="7" borderId="21" xfId="0" applyNumberFormat="1" applyFont="1" applyFill="1" applyBorder="1" applyAlignment="1" applyProtection="1">
      <alignment horizontal="left" vertical="center" shrinkToFit="1"/>
    </xf>
    <xf numFmtId="0" fontId="24" fillId="10" borderId="3" xfId="0" applyFont="1" applyFill="1" applyBorder="1" applyAlignment="1" applyProtection="1">
      <alignment horizontal="center" vertical="center" wrapText="1"/>
    </xf>
    <xf numFmtId="0" fontId="24" fillId="10" borderId="20" xfId="0" applyFont="1" applyFill="1" applyBorder="1" applyAlignment="1" applyProtection="1">
      <alignment horizontal="center" vertical="center" wrapText="1"/>
    </xf>
    <xf numFmtId="0" fontId="28" fillId="10" borderId="3" xfId="0" applyFont="1" applyFill="1" applyBorder="1" applyAlignment="1" applyProtection="1">
      <alignment horizontal="center" vertical="center" shrinkToFit="1"/>
    </xf>
    <xf numFmtId="0" fontId="28" fillId="10" borderId="20" xfId="0" applyFont="1" applyFill="1" applyBorder="1" applyAlignment="1" applyProtection="1">
      <alignment horizontal="center" vertical="center" shrinkToFit="1"/>
    </xf>
    <xf numFmtId="0" fontId="53" fillId="11" borderId="3" xfId="0" applyFont="1" applyFill="1" applyBorder="1" applyAlignment="1" applyProtection="1">
      <alignment horizontal="center" vertical="center" shrinkToFit="1"/>
    </xf>
    <xf numFmtId="0" fontId="53" fillId="11" borderId="20" xfId="0" applyFont="1" applyFill="1" applyBorder="1" applyAlignment="1" applyProtection="1">
      <alignment horizontal="center" vertical="center" shrinkToFit="1"/>
    </xf>
    <xf numFmtId="0" fontId="53" fillId="11" borderId="21" xfId="0" applyFont="1" applyFill="1" applyBorder="1" applyAlignment="1" applyProtection="1">
      <alignment horizontal="center" vertical="center" shrinkToFit="1"/>
    </xf>
    <xf numFmtId="14" fontId="51" fillId="11" borderId="3" xfId="0" applyNumberFormat="1" applyFont="1" applyFill="1" applyBorder="1" applyAlignment="1" applyProtection="1">
      <alignment horizontal="center" vertical="center" shrinkToFit="1"/>
    </xf>
    <xf numFmtId="14" fontId="51" fillId="11" borderId="21" xfId="0" applyNumberFormat="1" applyFont="1" applyFill="1" applyBorder="1" applyAlignment="1" applyProtection="1">
      <alignment horizontal="center" vertical="center" shrinkToFit="1"/>
    </xf>
    <xf numFmtId="0" fontId="6" fillId="3" borderId="3" xfId="0" applyFont="1" applyFill="1" applyBorder="1" applyAlignment="1" applyProtection="1">
      <alignment horizontal="center" vertical="center" wrapText="1"/>
    </xf>
    <xf numFmtId="0" fontId="6" fillId="3" borderId="20" xfId="0" applyFont="1" applyFill="1" applyBorder="1" applyAlignment="1" applyProtection="1">
      <alignment horizontal="center" vertical="center" wrapText="1"/>
    </xf>
    <xf numFmtId="0" fontId="6" fillId="3" borderId="21" xfId="0" applyFont="1" applyFill="1" applyBorder="1" applyAlignment="1" applyProtection="1">
      <alignment horizontal="center" vertical="center" wrapText="1"/>
    </xf>
    <xf numFmtId="0" fontId="14" fillId="4" borderId="2" xfId="0" applyFont="1" applyFill="1" applyBorder="1" applyAlignment="1" applyProtection="1">
      <alignment horizontal="center" vertical="center" wrapText="1" shrinkToFit="1"/>
    </xf>
    <xf numFmtId="0" fontId="14" fillId="4" borderId="4" xfId="0" applyFont="1" applyFill="1" applyBorder="1" applyAlignment="1" applyProtection="1">
      <alignment horizontal="center" vertical="center" wrapText="1" shrinkToFit="1"/>
    </xf>
    <xf numFmtId="0" fontId="9" fillId="7" borderId="3" xfId="0" applyFont="1" applyFill="1" applyBorder="1" applyAlignment="1" applyProtection="1">
      <alignment horizontal="center" vertical="center" wrapText="1"/>
    </xf>
    <xf numFmtId="0" fontId="9" fillId="7" borderId="20" xfId="0" applyFont="1" applyFill="1" applyBorder="1" applyAlignment="1" applyProtection="1">
      <alignment horizontal="center" vertical="center" wrapText="1"/>
    </xf>
    <xf numFmtId="0" fontId="9" fillId="7" borderId="21" xfId="0" applyFont="1" applyFill="1" applyBorder="1" applyAlignment="1" applyProtection="1">
      <alignment horizontal="center" vertical="center" wrapText="1"/>
    </xf>
    <xf numFmtId="0" fontId="15" fillId="2" borderId="15" xfId="0" applyNumberFormat="1" applyFont="1" applyFill="1" applyBorder="1" applyAlignment="1" applyProtection="1">
      <alignment horizontal="center" vertical="center" wrapText="1"/>
    </xf>
    <xf numFmtId="0" fontId="15" fillId="2" borderId="16" xfId="0" applyNumberFormat="1" applyFont="1" applyFill="1" applyBorder="1" applyAlignment="1" applyProtection="1">
      <alignment horizontal="center" vertical="center" wrapText="1"/>
    </xf>
    <xf numFmtId="0" fontId="15" fillId="2" borderId="17" xfId="0" applyNumberFormat="1" applyFont="1" applyFill="1" applyBorder="1" applyAlignment="1" applyProtection="1">
      <alignment horizontal="center" vertical="center" wrapText="1"/>
    </xf>
    <xf numFmtId="0" fontId="15" fillId="2" borderId="53" xfId="0" applyNumberFormat="1" applyFont="1" applyFill="1" applyBorder="1" applyAlignment="1" applyProtection="1">
      <alignment horizontal="center" vertical="center" wrapText="1"/>
    </xf>
    <xf numFmtId="0" fontId="15" fillId="2" borderId="18" xfId="0" applyNumberFormat="1" applyFont="1" applyFill="1" applyBorder="1" applyAlignment="1" applyProtection="1">
      <alignment horizontal="center" vertical="center" wrapText="1"/>
    </xf>
    <xf numFmtId="0" fontId="15" fillId="2" borderId="19" xfId="0" applyNumberFormat="1" applyFont="1" applyFill="1" applyBorder="1" applyAlignment="1" applyProtection="1">
      <alignment horizontal="center" vertical="center" wrapText="1"/>
    </xf>
    <xf numFmtId="2" fontId="21" fillId="2" borderId="2" xfId="0" applyNumberFormat="1" applyFont="1" applyFill="1" applyBorder="1" applyAlignment="1" applyProtection="1">
      <alignment horizontal="center" vertical="center" wrapText="1"/>
    </xf>
    <xf numFmtId="2" fontId="21" fillId="2" borderId="4" xfId="0" applyNumberFormat="1" applyFont="1" applyFill="1" applyBorder="1" applyAlignment="1" applyProtection="1">
      <alignment horizontal="center" vertical="center" wrapText="1"/>
    </xf>
    <xf numFmtId="2" fontId="22" fillId="2" borderId="4" xfId="0" applyNumberFormat="1" applyFont="1" applyFill="1" applyBorder="1" applyAlignment="1" applyProtection="1">
      <alignment horizontal="center" vertical="center" wrapText="1"/>
    </xf>
    <xf numFmtId="0" fontId="15" fillId="2" borderId="3" xfId="0" applyNumberFormat="1" applyFont="1" applyFill="1" applyBorder="1" applyAlignment="1" applyProtection="1">
      <alignment horizontal="center" vertical="center" wrapText="1"/>
    </xf>
    <xf numFmtId="0" fontId="15" fillId="2" borderId="20" xfId="0" applyNumberFormat="1" applyFont="1" applyFill="1" applyBorder="1" applyAlignment="1" applyProtection="1">
      <alignment horizontal="center" vertical="center" wrapText="1"/>
    </xf>
    <xf numFmtId="0" fontId="15" fillId="2" borderId="21" xfId="0" applyNumberFormat="1" applyFont="1" applyFill="1" applyBorder="1" applyAlignment="1" applyProtection="1">
      <alignment horizontal="center" vertical="center" wrapText="1"/>
    </xf>
    <xf numFmtId="0" fontId="21" fillId="2" borderId="3" xfId="0" applyNumberFormat="1" applyFont="1" applyFill="1" applyBorder="1" applyAlignment="1" applyProtection="1">
      <alignment horizontal="center" vertical="center" shrinkToFit="1"/>
    </xf>
    <xf numFmtId="0" fontId="21" fillId="2" borderId="20" xfId="0" applyNumberFormat="1" applyFont="1" applyFill="1" applyBorder="1" applyAlignment="1" applyProtection="1">
      <alignment horizontal="center" vertical="center" shrinkToFit="1"/>
    </xf>
    <xf numFmtId="0" fontId="21" fillId="2" borderId="21" xfId="0" applyNumberFormat="1" applyFont="1" applyFill="1" applyBorder="1" applyAlignment="1" applyProtection="1">
      <alignment horizontal="center" vertical="center" shrinkToFit="1"/>
    </xf>
    <xf numFmtId="0" fontId="21" fillId="3" borderId="3" xfId="0" applyNumberFormat="1" applyFont="1" applyFill="1" applyBorder="1" applyAlignment="1" applyProtection="1">
      <alignment horizontal="center" vertical="center" shrinkToFit="1"/>
    </xf>
    <xf numFmtId="0" fontId="21" fillId="3" borderId="20" xfId="0" applyNumberFormat="1" applyFont="1" applyFill="1" applyBorder="1" applyAlignment="1" applyProtection="1">
      <alignment horizontal="center" vertical="center" shrinkToFit="1"/>
    </xf>
    <xf numFmtId="0" fontId="21" fillId="3" borderId="21" xfId="0" applyNumberFormat="1" applyFont="1" applyFill="1" applyBorder="1" applyAlignment="1" applyProtection="1">
      <alignment horizontal="center" vertical="center" shrinkToFit="1"/>
    </xf>
    <xf numFmtId="0" fontId="47" fillId="0" borderId="6" xfId="0" applyNumberFormat="1" applyFont="1" applyFill="1" applyBorder="1" applyAlignment="1" applyProtection="1">
      <alignment horizontal="center" vertical="center" wrapText="1"/>
    </xf>
    <xf numFmtId="0" fontId="47" fillId="2" borderId="6" xfId="0" applyNumberFormat="1" applyFont="1" applyFill="1" applyBorder="1" applyAlignment="1" applyProtection="1">
      <alignment horizontal="center" vertical="center" wrapText="1"/>
    </xf>
    <xf numFmtId="2" fontId="21" fillId="3" borderId="15" xfId="0" applyNumberFormat="1" applyFont="1" applyFill="1" applyBorder="1" applyAlignment="1" applyProtection="1">
      <alignment horizontal="center" vertical="center" wrapText="1"/>
    </xf>
    <xf numFmtId="2" fontId="21" fillId="3" borderId="16" xfId="0" applyNumberFormat="1" applyFont="1" applyFill="1" applyBorder="1" applyAlignment="1" applyProtection="1">
      <alignment horizontal="center" vertical="center" wrapText="1"/>
    </xf>
    <xf numFmtId="2" fontId="21" fillId="3" borderId="17" xfId="0" applyNumberFormat="1" applyFont="1" applyFill="1" applyBorder="1" applyAlignment="1" applyProtection="1">
      <alignment horizontal="center" vertical="center" wrapText="1"/>
    </xf>
    <xf numFmtId="2" fontId="21" fillId="3" borderId="22" xfId="0" applyNumberFormat="1" applyFont="1" applyFill="1" applyBorder="1" applyAlignment="1" applyProtection="1">
      <alignment horizontal="center" vertical="center" wrapText="1"/>
    </xf>
    <xf numFmtId="2" fontId="21" fillId="3" borderId="0" xfId="0" applyNumberFormat="1" applyFont="1" applyFill="1" applyBorder="1" applyAlignment="1" applyProtection="1">
      <alignment horizontal="center" vertical="center" wrapText="1"/>
    </xf>
    <xf numFmtId="2" fontId="21" fillId="3" borderId="23" xfId="0" applyNumberFormat="1" applyFont="1" applyFill="1" applyBorder="1" applyAlignment="1" applyProtection="1">
      <alignment horizontal="center" vertical="center" wrapText="1"/>
    </xf>
    <xf numFmtId="2" fontId="21" fillId="2" borderId="2" xfId="0" applyNumberFormat="1" applyFont="1" applyFill="1" applyBorder="1" applyAlignment="1" applyProtection="1">
      <alignment horizontal="center" textRotation="90" wrapText="1"/>
    </xf>
    <xf numFmtId="2" fontId="21" fillId="2" borderId="5" xfId="0" applyNumberFormat="1" applyFont="1" applyFill="1" applyBorder="1" applyAlignment="1" applyProtection="1">
      <alignment horizontal="center" textRotation="90" wrapText="1"/>
    </xf>
    <xf numFmtId="0" fontId="15" fillId="0" borderId="6" xfId="0" applyNumberFormat="1" applyFont="1" applyFill="1" applyBorder="1" applyAlignment="1" applyProtection="1">
      <alignment horizontal="center" vertical="center" wrapText="1"/>
    </xf>
    <xf numFmtId="0" fontId="44" fillId="2" borderId="7" xfId="0" applyNumberFormat="1" applyFont="1" applyFill="1" applyBorder="1" applyAlignment="1" applyProtection="1">
      <alignment horizontal="center" wrapText="1"/>
    </xf>
    <xf numFmtId="0" fontId="44" fillId="2" borderId="26" xfId="0" applyNumberFormat="1" applyFont="1" applyFill="1" applyBorder="1" applyAlignment="1" applyProtection="1">
      <alignment horizontal="center" wrapText="1"/>
    </xf>
    <xf numFmtId="0" fontId="44" fillId="2" borderId="8" xfId="0" applyNumberFormat="1" applyFont="1" applyFill="1" applyBorder="1" applyAlignment="1" applyProtection="1">
      <alignment horizontal="center" wrapText="1"/>
    </xf>
    <xf numFmtId="0" fontId="47" fillId="2" borderId="26" xfId="0" applyNumberFormat="1" applyFont="1" applyFill="1" applyBorder="1" applyAlignment="1" applyProtection="1">
      <alignment horizontal="center" wrapText="1"/>
    </xf>
    <xf numFmtId="0" fontId="47" fillId="2" borderId="8" xfId="0" applyNumberFormat="1" applyFont="1" applyFill="1" applyBorder="1" applyAlignment="1" applyProtection="1">
      <alignment horizontal="center" wrapText="1"/>
    </xf>
    <xf numFmtId="0" fontId="44" fillId="2" borderId="7" xfId="0" applyNumberFormat="1" applyFont="1" applyFill="1" applyBorder="1" applyAlignment="1" applyProtection="1">
      <alignment horizontal="center" vertical="center" wrapText="1"/>
    </xf>
    <xf numFmtId="0" fontId="44" fillId="2" borderId="26" xfId="0" applyNumberFormat="1" applyFont="1" applyFill="1" applyBorder="1" applyAlignment="1" applyProtection="1">
      <alignment horizontal="center" vertical="center" wrapText="1"/>
    </xf>
    <xf numFmtId="0" fontId="44" fillId="2" borderId="8" xfId="0" applyNumberFormat="1" applyFont="1" applyFill="1" applyBorder="1" applyAlignment="1" applyProtection="1">
      <alignment horizontal="center" vertical="center" wrapText="1"/>
    </xf>
    <xf numFmtId="0" fontId="15" fillId="0" borderId="7" xfId="0" applyNumberFormat="1" applyFont="1" applyFill="1" applyBorder="1" applyAlignment="1" applyProtection="1">
      <alignment horizontal="center" vertical="center" wrapText="1"/>
    </xf>
    <xf numFmtId="0" fontId="15" fillId="0" borderId="26" xfId="0" applyNumberFormat="1" applyFont="1" applyFill="1" applyBorder="1" applyAlignment="1" applyProtection="1">
      <alignment horizontal="center" vertical="center" wrapText="1"/>
    </xf>
    <xf numFmtId="0" fontId="15" fillId="0" borderId="8" xfId="0" applyNumberFormat="1" applyFont="1" applyFill="1" applyBorder="1" applyAlignment="1" applyProtection="1">
      <alignment horizontal="center" vertical="center" wrapText="1"/>
    </xf>
    <xf numFmtId="0" fontId="4" fillId="2" borderId="26" xfId="0" applyNumberFormat="1" applyFont="1" applyFill="1" applyBorder="1" applyAlignment="1" applyProtection="1">
      <alignment horizontal="center" wrapText="1"/>
    </xf>
    <xf numFmtId="0" fontId="4" fillId="2" borderId="8" xfId="0" applyNumberFormat="1" applyFont="1" applyFill="1" applyBorder="1" applyAlignment="1" applyProtection="1">
      <alignment horizontal="center" wrapText="1"/>
    </xf>
    <xf numFmtId="0" fontId="32" fillId="12" borderId="34" xfId="0" applyFont="1" applyFill="1" applyBorder="1" applyAlignment="1" applyProtection="1">
      <alignment horizontal="center" vertical="center" textRotation="90" wrapText="1"/>
      <protection hidden="1"/>
    </xf>
    <xf numFmtId="0" fontId="32" fillId="12" borderId="35" xfId="0" applyFont="1" applyFill="1" applyBorder="1" applyAlignment="1" applyProtection="1">
      <alignment horizontal="center" vertical="center" textRotation="90" wrapText="1"/>
      <protection hidden="1"/>
    </xf>
    <xf numFmtId="0" fontId="32" fillId="12" borderId="36" xfId="0" applyFont="1" applyFill="1" applyBorder="1" applyAlignment="1" applyProtection="1">
      <alignment horizontal="center" vertical="center" textRotation="90" wrapText="1"/>
      <protection hidden="1"/>
    </xf>
    <xf numFmtId="0" fontId="33" fillId="16" borderId="33" xfId="0" applyFont="1" applyFill="1" applyBorder="1" applyAlignment="1" applyProtection="1">
      <alignment horizontal="center"/>
      <protection hidden="1"/>
    </xf>
    <xf numFmtId="0" fontId="33" fillId="16" borderId="30" xfId="0" applyFont="1" applyFill="1" applyBorder="1" applyAlignment="1" applyProtection="1">
      <alignment horizontal="center"/>
      <protection hidden="1"/>
    </xf>
    <xf numFmtId="49" fontId="33" fillId="16" borderId="7" xfId="0" applyNumberFormat="1" applyFont="1" applyFill="1" applyBorder="1" applyAlignment="1" applyProtection="1">
      <alignment horizontal="center"/>
      <protection hidden="1"/>
    </xf>
    <xf numFmtId="49" fontId="33" fillId="16" borderId="8" xfId="0" applyNumberFormat="1" applyFont="1" applyFill="1" applyBorder="1" applyAlignment="1" applyProtection="1">
      <alignment horizontal="center"/>
      <protection hidden="1"/>
    </xf>
    <xf numFmtId="0" fontId="33" fillId="16" borderId="7" xfId="0" applyFont="1" applyFill="1" applyBorder="1" applyAlignment="1" applyProtection="1">
      <alignment horizontal="center"/>
      <protection hidden="1"/>
    </xf>
    <xf numFmtId="0" fontId="33" fillId="16" borderId="8" xfId="0" applyFont="1" applyFill="1" applyBorder="1" applyAlignment="1" applyProtection="1">
      <alignment horizontal="center"/>
      <protection hidden="1"/>
    </xf>
    <xf numFmtId="0" fontId="33" fillId="16" borderId="32" xfId="0" applyFont="1" applyFill="1" applyBorder="1" applyAlignment="1" applyProtection="1">
      <alignment horizontal="center"/>
      <protection hidden="1"/>
    </xf>
    <xf numFmtId="0" fontId="33" fillId="16" borderId="31" xfId="0" applyFont="1" applyFill="1" applyBorder="1" applyAlignment="1" applyProtection="1">
      <alignment horizontal="center"/>
      <protection hidden="1"/>
    </xf>
    <xf numFmtId="14" fontId="27" fillId="10" borderId="53" xfId="0" applyNumberFormat="1" applyFont="1" applyFill="1" applyBorder="1" applyAlignment="1" applyProtection="1">
      <alignment horizontal="center" vertical="center" shrinkToFit="1"/>
    </xf>
    <xf numFmtId="14" fontId="27" fillId="10" borderId="18" xfId="0" applyNumberFormat="1" applyFont="1" applyFill="1" applyBorder="1" applyAlignment="1" applyProtection="1">
      <alignment horizontal="center" vertical="center" shrinkToFit="1"/>
    </xf>
    <xf numFmtId="0" fontId="6" fillId="17" borderId="54" xfId="0" applyFont="1" applyFill="1" applyBorder="1" applyAlignment="1">
      <alignment horizontal="center" vertical="center" wrapText="1"/>
    </xf>
    <xf numFmtId="0" fontId="6" fillId="17" borderId="0" xfId="0" applyFont="1" applyFill="1" applyAlignment="1">
      <alignment horizontal="center" vertical="center" wrapText="1"/>
    </xf>
    <xf numFmtId="0" fontId="6" fillId="17" borderId="0" xfId="0" applyFont="1" applyFill="1" applyBorder="1" applyAlignment="1">
      <alignment horizontal="center" vertical="center" wrapText="1"/>
    </xf>
    <xf numFmtId="0" fontId="70" fillId="2" borderId="0" xfId="0" applyNumberFormat="1" applyFont="1" applyFill="1" applyBorder="1" applyAlignment="1" applyProtection="1">
      <alignment horizontal="left" wrapText="1"/>
    </xf>
    <xf numFmtId="0" fontId="0" fillId="17" borderId="6" xfId="0" applyFill="1" applyBorder="1" applyAlignment="1" applyProtection="1">
      <alignment horizontal="center"/>
    </xf>
    <xf numFmtId="0" fontId="0" fillId="15" borderId="0" xfId="0" applyFill="1" applyAlignment="1">
      <alignment horizontal="left"/>
    </xf>
    <xf numFmtId="0" fontId="0" fillId="15" borderId="0" xfId="0" applyFont="1" applyFill="1" applyAlignment="1">
      <alignment horizontal="center" vertical="center"/>
    </xf>
    <xf numFmtId="0" fontId="121" fillId="0" borderId="9" xfId="0" applyFont="1" applyBorder="1" applyAlignment="1">
      <alignment horizontal="left" vertical="top" wrapText="1"/>
    </xf>
    <xf numFmtId="0" fontId="122" fillId="15" borderId="0" xfId="0" applyFont="1" applyFill="1" applyAlignment="1">
      <alignment horizontal="center" vertical="top"/>
    </xf>
    <xf numFmtId="0" fontId="10" fillId="15" borderId="7" xfId="0" applyFont="1" applyFill="1" applyBorder="1" applyAlignment="1">
      <alignment horizontal="center" vertical="center"/>
    </xf>
    <xf numFmtId="0" fontId="10" fillId="15" borderId="26" xfId="0" applyFont="1" applyFill="1" applyBorder="1" applyAlignment="1">
      <alignment horizontal="center" vertical="center"/>
    </xf>
    <xf numFmtId="0" fontId="10" fillId="15" borderId="8" xfId="0" applyFont="1" applyFill="1" applyBorder="1" applyAlignment="1">
      <alignment horizontal="center" vertical="center"/>
    </xf>
    <xf numFmtId="0" fontId="58" fillId="15" borderId="7" xfId="0" applyFont="1" applyFill="1" applyBorder="1" applyAlignment="1">
      <alignment horizontal="center" vertical="center"/>
    </xf>
    <xf numFmtId="0" fontId="58" fillId="15" borderId="26" xfId="0" applyFont="1" applyFill="1" applyBorder="1" applyAlignment="1">
      <alignment horizontal="center" vertical="center"/>
    </xf>
    <xf numFmtId="0" fontId="58" fillId="15" borderId="8" xfId="0" applyFont="1" applyFill="1" applyBorder="1" applyAlignment="1">
      <alignment horizontal="center" vertical="center"/>
    </xf>
    <xf numFmtId="0" fontId="97" fillId="15" borderId="0" xfId="0" applyFont="1" applyFill="1" applyAlignment="1">
      <alignment horizontal="center"/>
    </xf>
    <xf numFmtId="0" fontId="27" fillId="15" borderId="0" xfId="0" applyFont="1" applyFill="1" applyAlignment="1">
      <alignment horizontal="center"/>
    </xf>
    <xf numFmtId="0" fontId="27" fillId="15" borderId="0" xfId="0" applyFont="1" applyFill="1" applyAlignment="1">
      <alignment horizontal="center"/>
    </xf>
    <xf numFmtId="0" fontId="27" fillId="15" borderId="14" xfId="0" applyFont="1" applyFill="1" applyBorder="1" applyAlignment="1">
      <alignment horizontal="center"/>
    </xf>
  </cellXfs>
  <cellStyles count="7">
    <cellStyle name="Köprü" xfId="1" builtinId="8"/>
    <cellStyle name="Normal" xfId="0" builtinId="0"/>
    <cellStyle name="Normal 2" xfId="2"/>
    <cellStyle name="Normal 2 2" xfId="5"/>
    <cellStyle name="Normal 2 3" xfId="6"/>
    <cellStyle name="Normal 3" xfId="4"/>
    <cellStyle name="Normal 4" xfId="3"/>
  </cellStyles>
  <dxfs count="9">
    <dxf>
      <fill>
        <patternFill>
          <bgColor rgb="FF92D050"/>
        </patternFill>
      </fill>
    </dxf>
    <dxf>
      <fill>
        <patternFill>
          <bgColor indexed="4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patternFill>
          <bgColor rgb="FF92D050"/>
        </patternFill>
      </fill>
    </dxf>
    <dxf>
      <fill>
        <patternFill>
          <bgColor indexed="40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patternFill>
          <bgColor rgb="FF92D050"/>
        </patternFill>
      </fill>
    </dxf>
    <dxf>
      <fill>
        <patternFill>
          <bgColor indexed="40"/>
        </patternFill>
      </fill>
    </dxf>
  </dxfs>
  <tableStyles count="0" defaultTableStyle="TableStyleMedium9" defaultPivotStyle="PivotStyleLight16"/>
  <colors>
    <mruColors>
      <color rgb="FFFFFF99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 Sınav'!$F$5</c:f>
              <c:strCache>
                <c:ptCount val="1"/>
                <c:pt idx="0">
                  <c:v>1.SORU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0" sourceLinked="0"/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'1. Sınav'!$F$55</c:f>
              <c:numCache>
                <c:formatCode>0.00</c:formatCode>
                <c:ptCount val="1"/>
                <c:pt idx="0">
                  <c:v>38.571428571428569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CF-4796-A1B0-E4A37C9663E9}"/>
            </c:ext>
          </c:extLst>
        </c:ser>
        <c:ser>
          <c:idx val="1"/>
          <c:order val="1"/>
          <c:tx>
            <c:strRef>
              <c:f>'1. Sınav'!$G$5</c:f>
              <c:strCache>
                <c:ptCount val="1"/>
                <c:pt idx="0">
                  <c:v>2.SORU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'1. Sınav'!$G$55</c:f>
              <c:numCache>
                <c:formatCode>0.00</c:formatCode>
                <c:ptCount val="1"/>
                <c:pt idx="0">
                  <c:v>50.476190476190474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15-4F9C-B35F-77EC6DD30586}"/>
            </c:ext>
          </c:extLst>
        </c:ser>
        <c:ser>
          <c:idx val="2"/>
          <c:order val="2"/>
          <c:tx>
            <c:strRef>
              <c:f>'1. Sınav'!$H$5</c:f>
              <c:strCache>
                <c:ptCount val="1"/>
                <c:pt idx="0">
                  <c:v>3.SORU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'1. Sınav'!$H$55</c:f>
              <c:numCache>
                <c:formatCode>0.00</c:formatCode>
                <c:ptCount val="1"/>
                <c:pt idx="0">
                  <c:v>56.190476190476183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15-4F9C-B35F-77EC6DD30586}"/>
            </c:ext>
          </c:extLst>
        </c:ser>
        <c:ser>
          <c:idx val="3"/>
          <c:order val="3"/>
          <c:tx>
            <c:strRef>
              <c:f>'1. Sınav'!$I$5</c:f>
              <c:strCache>
                <c:ptCount val="1"/>
                <c:pt idx="0">
                  <c:v>4.SORU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'1. Sınav'!$I$55</c:f>
              <c:numCache>
                <c:formatCode>0.00</c:formatCode>
                <c:ptCount val="1"/>
                <c:pt idx="0">
                  <c:v>60.476190476190467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15-4F9C-B35F-77EC6DD30586}"/>
            </c:ext>
          </c:extLst>
        </c:ser>
        <c:ser>
          <c:idx val="4"/>
          <c:order val="4"/>
          <c:tx>
            <c:strRef>
              <c:f>'1. Sınav'!$J$5</c:f>
              <c:strCache>
                <c:ptCount val="1"/>
                <c:pt idx="0">
                  <c:v>5.SORU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'1. Sınav'!$J$55</c:f>
              <c:numCache>
                <c:formatCode>0.00</c:formatCode>
                <c:ptCount val="1"/>
                <c:pt idx="0">
                  <c:v>49.047619047619051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15-4F9C-B35F-77EC6DD30586}"/>
            </c:ext>
          </c:extLst>
        </c:ser>
        <c:ser>
          <c:idx val="5"/>
          <c:order val="5"/>
          <c:tx>
            <c:strRef>
              <c:f>'1. Sınav'!$K$5</c:f>
              <c:strCache>
                <c:ptCount val="1"/>
                <c:pt idx="0">
                  <c:v>6.SORU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'1. Sınav'!$K$55</c:f>
              <c:numCache>
                <c:formatCode>0.00</c:formatCode>
                <c:ptCount val="1"/>
                <c:pt idx="0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15-4F9C-B35F-77EC6DD30586}"/>
            </c:ext>
          </c:extLst>
        </c:ser>
        <c:ser>
          <c:idx val="6"/>
          <c:order val="6"/>
          <c:tx>
            <c:strRef>
              <c:f>'1. Sınav'!$L$5</c:f>
              <c:strCache>
                <c:ptCount val="1"/>
                <c:pt idx="0">
                  <c:v>7.SORU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'1. Sınav'!$L$55</c:f>
              <c:numCache>
                <c:formatCode>0.00</c:formatCode>
                <c:ptCount val="1"/>
                <c:pt idx="0">
                  <c:v>49.523809523809526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15-4F9C-B35F-77EC6DD30586}"/>
            </c:ext>
          </c:extLst>
        </c:ser>
        <c:ser>
          <c:idx val="7"/>
          <c:order val="7"/>
          <c:tx>
            <c:strRef>
              <c:f>'1. Sınav'!$M$5</c:f>
              <c:strCache>
                <c:ptCount val="1"/>
                <c:pt idx="0">
                  <c:v>8.SORU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'1. Sınav'!$M$55</c:f>
              <c:numCache>
                <c:formatCode>0.00</c:formatCode>
                <c:ptCount val="1"/>
                <c:pt idx="0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D15-4F9C-B35F-77EC6DD30586}"/>
            </c:ext>
          </c:extLst>
        </c:ser>
        <c:ser>
          <c:idx val="8"/>
          <c:order val="8"/>
          <c:tx>
            <c:strRef>
              <c:f>'1. Sınav'!$N$5</c:f>
              <c:strCache>
                <c:ptCount val="1"/>
                <c:pt idx="0">
                  <c:v>9.SORU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'1. Sınav'!$N$55</c:f>
              <c:numCache>
                <c:formatCode>0.00</c:formatCode>
                <c:ptCount val="1"/>
                <c:pt idx="0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D15-4F9C-B35F-77EC6DD30586}"/>
            </c:ext>
          </c:extLst>
        </c:ser>
        <c:ser>
          <c:idx val="9"/>
          <c:order val="9"/>
          <c:tx>
            <c:strRef>
              <c:f>'1. Sınav'!$O$5</c:f>
              <c:strCache>
                <c:ptCount val="1"/>
                <c:pt idx="0">
                  <c:v>10.SORU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'1. Sınav'!$O$55</c:f>
              <c:numCache>
                <c:formatCode>0.00</c:formatCode>
                <c:ptCount val="1"/>
                <c:pt idx="0">
                  <c:v>46.19047619047619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D15-4F9C-B35F-77EC6DD30586}"/>
            </c:ext>
          </c:extLst>
        </c:ser>
        <c:ser>
          <c:idx val="10"/>
          <c:order val="10"/>
          <c:tx>
            <c:strRef>
              <c:f>'1. Sınav'!$P$5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'1. Sınav'!$P$55</c:f>
            </c:numRef>
          </c:val>
          <c:extLst>
            <c:ext xmlns:c16="http://schemas.microsoft.com/office/drawing/2014/chart" uri="{C3380CC4-5D6E-409C-BE32-E72D297353CC}">
              <c16:uniqueId val="{0000000A-AD15-4F9C-B35F-77EC6DD30586}"/>
            </c:ext>
          </c:extLst>
        </c:ser>
        <c:ser>
          <c:idx val="11"/>
          <c:order val="11"/>
          <c:tx>
            <c:strRef>
              <c:f>'1. Sınav'!$Q$5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'1. Sınav'!$Q$55</c:f>
            </c:numRef>
          </c:val>
          <c:extLst>
            <c:ext xmlns:c16="http://schemas.microsoft.com/office/drawing/2014/chart" uri="{C3380CC4-5D6E-409C-BE32-E72D297353CC}">
              <c16:uniqueId val="{0000000B-AD15-4F9C-B35F-77EC6DD30586}"/>
            </c:ext>
          </c:extLst>
        </c:ser>
        <c:ser>
          <c:idx val="12"/>
          <c:order val="12"/>
          <c:tx>
            <c:strRef>
              <c:f>'1. Sınav'!$R$5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'1. Sınav'!$R$55</c:f>
            </c:numRef>
          </c:val>
          <c:extLst>
            <c:ext xmlns:c16="http://schemas.microsoft.com/office/drawing/2014/chart" uri="{C3380CC4-5D6E-409C-BE32-E72D297353CC}">
              <c16:uniqueId val="{0000000C-AD15-4F9C-B35F-77EC6DD30586}"/>
            </c:ext>
          </c:extLst>
        </c:ser>
        <c:ser>
          <c:idx val="13"/>
          <c:order val="13"/>
          <c:tx>
            <c:strRef>
              <c:f>'1. Sınav'!$S$5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'1. Sınav'!$S$55</c:f>
            </c:numRef>
          </c:val>
          <c:extLst>
            <c:ext xmlns:c16="http://schemas.microsoft.com/office/drawing/2014/chart" uri="{C3380CC4-5D6E-409C-BE32-E72D297353CC}">
              <c16:uniqueId val="{0000000D-AD15-4F9C-B35F-77EC6DD30586}"/>
            </c:ext>
          </c:extLst>
        </c:ser>
        <c:ser>
          <c:idx val="14"/>
          <c:order val="14"/>
          <c:tx>
            <c:strRef>
              <c:f>'1. Sınav'!$T$5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'1. Sınav'!$T$55</c:f>
            </c:numRef>
          </c:val>
          <c:extLst>
            <c:ext xmlns:c16="http://schemas.microsoft.com/office/drawing/2014/chart" uri="{C3380CC4-5D6E-409C-BE32-E72D297353CC}">
              <c16:uniqueId val="{0000000E-AD15-4F9C-B35F-77EC6DD30586}"/>
            </c:ext>
          </c:extLst>
        </c:ser>
        <c:ser>
          <c:idx val="15"/>
          <c:order val="15"/>
          <c:tx>
            <c:strRef>
              <c:f>'1. Sınav'!$U$5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'1. Sınav'!$U$55</c:f>
            </c:numRef>
          </c:val>
          <c:extLst>
            <c:ext xmlns:c16="http://schemas.microsoft.com/office/drawing/2014/chart" uri="{C3380CC4-5D6E-409C-BE32-E72D297353CC}">
              <c16:uniqueId val="{0000000F-AD15-4F9C-B35F-77EC6DD30586}"/>
            </c:ext>
          </c:extLst>
        </c:ser>
        <c:ser>
          <c:idx val="16"/>
          <c:order val="16"/>
          <c:tx>
            <c:strRef>
              <c:f>'1. Sınav'!$V$5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'1. Sınav'!$V$55</c:f>
            </c:numRef>
          </c:val>
          <c:extLst>
            <c:ext xmlns:c16="http://schemas.microsoft.com/office/drawing/2014/chart" uri="{C3380CC4-5D6E-409C-BE32-E72D297353CC}">
              <c16:uniqueId val="{00000010-AD15-4F9C-B35F-77EC6DD30586}"/>
            </c:ext>
          </c:extLst>
        </c:ser>
        <c:ser>
          <c:idx val="17"/>
          <c:order val="17"/>
          <c:tx>
            <c:strRef>
              <c:f>'1. Sınav'!$W$5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'1. Sınav'!$W$55</c:f>
            </c:numRef>
          </c:val>
          <c:extLst>
            <c:ext xmlns:c16="http://schemas.microsoft.com/office/drawing/2014/chart" uri="{C3380CC4-5D6E-409C-BE32-E72D297353CC}">
              <c16:uniqueId val="{00000011-AD15-4F9C-B35F-77EC6DD30586}"/>
            </c:ext>
          </c:extLst>
        </c:ser>
        <c:ser>
          <c:idx val="18"/>
          <c:order val="18"/>
          <c:tx>
            <c:strRef>
              <c:f>'1. Sınav'!$X$5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'1. Sınav'!$X$55</c:f>
            </c:numRef>
          </c:val>
          <c:extLst>
            <c:ext xmlns:c16="http://schemas.microsoft.com/office/drawing/2014/chart" uri="{C3380CC4-5D6E-409C-BE32-E72D297353CC}">
              <c16:uniqueId val="{00000012-AD15-4F9C-B35F-77EC6DD30586}"/>
            </c:ext>
          </c:extLst>
        </c:ser>
        <c:ser>
          <c:idx val="19"/>
          <c:order val="19"/>
          <c:tx>
            <c:strRef>
              <c:f>'1. Sınav'!$Y$5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'1. Sınav'!$Y$55</c:f>
            </c:numRef>
          </c:val>
          <c:extLst>
            <c:ext xmlns:c16="http://schemas.microsoft.com/office/drawing/2014/chart" uri="{C3380CC4-5D6E-409C-BE32-E72D297353CC}">
              <c16:uniqueId val="{00000013-AD15-4F9C-B35F-77EC6DD3058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67"/>
        <c:overlap val="-43"/>
        <c:axId val="89142016"/>
        <c:axId val="89143936"/>
      </c:barChart>
      <c:catAx>
        <c:axId val="89142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89143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914393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89142016"/>
        <c:crosses val="autoZero"/>
        <c:crossBetween val="between"/>
        <c:majorUnit val="10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 alignWithMargins="0"/>
    <c:pageMargins b="1" l="0.75000000000000044" r="0.75000000000000044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190526384320394"/>
          <c:y val="9.5541698415413642E-2"/>
          <c:w val="0.80000248016641917"/>
          <c:h val="0.59872797673659162"/>
        </c:manualLayout>
      </c:layout>
      <c:barChart>
        <c:barDir val="col"/>
        <c:grouping val="percentStack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 Sınav'!$D$83:$D$87</c:f>
              <c:strCache>
                <c:ptCount val="5"/>
                <c:pt idx="0">
                  <c:v>PEKİYİ</c:v>
                </c:pt>
                <c:pt idx="1">
                  <c:v>İYİ</c:v>
                </c:pt>
                <c:pt idx="2">
                  <c:v>ORTA</c:v>
                </c:pt>
                <c:pt idx="3">
                  <c:v>GEÇER</c:v>
                </c:pt>
                <c:pt idx="4">
                  <c:v>GEÇMEZ</c:v>
                </c:pt>
              </c:strCache>
            </c:strRef>
          </c:cat>
          <c:val>
            <c:numRef>
              <c:f>'2. Sınav'!$E$83:$E$87</c:f>
              <c:numCache>
                <c:formatCode>General</c:formatCode>
                <c:ptCount val="5"/>
                <c:pt idx="0">
                  <c:v>0</c:v>
                </c:pt>
                <c:pt idx="1">
                  <c:v>17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4C-470B-ACAF-A9E110169F6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9"/>
        <c:overlap val="100"/>
        <c:axId val="97338496"/>
        <c:axId val="97340416"/>
      </c:barChart>
      <c:catAx>
        <c:axId val="97338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NOTLAR</a:t>
                </a:r>
              </a:p>
            </c:rich>
          </c:tx>
          <c:layout>
            <c:manualLayout>
              <c:xMode val="edge"/>
              <c:yMode val="edge"/>
              <c:x val="0.4857159521726454"/>
              <c:y val="0.840767006035074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r-T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97340416"/>
        <c:crosses val="autoZero"/>
        <c:auto val="1"/>
        <c:lblAlgn val="ctr"/>
        <c:lblOffset val="100"/>
        <c:noMultiLvlLbl val="0"/>
      </c:catAx>
      <c:valAx>
        <c:axId val="97340416"/>
        <c:scaling>
          <c:orientation val="minMax"/>
          <c:max val="4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ÖĞRENCİ SAYISI</a:t>
                </a:r>
              </a:p>
            </c:rich>
          </c:tx>
          <c:layout>
            <c:manualLayout>
              <c:xMode val="edge"/>
              <c:yMode val="edge"/>
              <c:x val="2.5396825396825397E-2"/>
              <c:y val="0.114650350234883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r-TR"/>
            </a:p>
          </c:txPr>
        </c:title>
        <c:numFmt formatCode="0%" sourceLinked="1"/>
        <c:majorTickMark val="none"/>
        <c:minorTickMark val="none"/>
        <c:tickLblPos val="nextTo"/>
        <c:crossAx val="9733849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 alignWithMargins="0"/>
    <c:pageMargins b="1" l="0.75000000000000044" r="0.75000000000000044" t="1" header="0.5" footer="0.5"/>
    <c:pageSetup paperSize="9" orientation="landscape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6424594431182231E-2"/>
          <c:y val="0.10892330598529278"/>
          <c:w val="0.97357540556881772"/>
          <c:h val="0.63041207316215508"/>
        </c:manualLayout>
      </c:layout>
      <c:barChart>
        <c:barDir val="col"/>
        <c:grouping val="clustered"/>
        <c:varyColors val="0"/>
        <c:ser>
          <c:idx val="1"/>
          <c:order val="0"/>
          <c:spPr>
            <a:gradFill>
              <a:gsLst>
                <a:gs pos="0">
                  <a:schemeClr val="accent4"/>
                </a:gs>
                <a:gs pos="100000">
                  <a:schemeClr val="accent4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'2. Sınav'!$A$98:$B$107</c:f>
              <c:multiLvlStrCache>
                <c:ptCount val="10"/>
                <c:lvl>
                  <c:pt idx="0">
                    <c:v>0 -10</c:v>
                  </c:pt>
                  <c:pt idx="1">
                    <c:v>11-20</c:v>
                  </c:pt>
                  <c:pt idx="2">
                    <c:v>21-30</c:v>
                  </c:pt>
                  <c:pt idx="3">
                    <c:v>31-40</c:v>
                  </c:pt>
                  <c:pt idx="4">
                    <c:v>41-50</c:v>
                  </c:pt>
                  <c:pt idx="5">
                    <c:v>51-60</c:v>
                  </c:pt>
                  <c:pt idx="6">
                    <c:v>61-70 </c:v>
                  </c:pt>
                  <c:pt idx="7">
                    <c:v>71-80</c:v>
                  </c:pt>
                  <c:pt idx="8">
                    <c:v>81-90</c:v>
                  </c:pt>
                  <c:pt idx="9">
                    <c:v>91-100</c:v>
                  </c:pt>
                </c:lvl>
                <c:lvl>
                  <c:pt idx="0">
                    <c:v>SINAV SONUÇ DAĞILIMI</c:v>
                  </c:pt>
                </c:lvl>
              </c:multiLvlStrCache>
            </c:multiLvlStrRef>
          </c:cat>
          <c:val>
            <c:numRef>
              <c:f>'2. Sınav'!$D$98:$D$107</c:f>
              <c:numCache>
                <c:formatCode>0</c:formatCode>
                <c:ptCount val="10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</c:v>
                </c:pt>
                <c:pt idx="8">
                  <c:v>0</c:v>
                </c:pt>
                <c:pt idx="9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BD-4C8E-AFDE-FDE18AC041A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98249728"/>
        <c:axId val="98267904"/>
      </c:barChart>
      <c:catAx>
        <c:axId val="98249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tr-TR"/>
          </a:p>
        </c:txPr>
        <c:crossAx val="98267904"/>
        <c:crosses val="autoZero"/>
        <c:auto val="1"/>
        <c:lblAlgn val="ctr"/>
        <c:lblOffset val="100"/>
        <c:noMultiLvlLbl val="0"/>
      </c:catAx>
      <c:valAx>
        <c:axId val="982679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8249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07243774263824E-2"/>
          <c:y val="7.8703448342018742E-2"/>
          <c:w val="0.88759273840769903"/>
          <c:h val="0.7357713619130942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'2. Sınav'!$A$95</c:f>
              <c:strCache>
                <c:ptCount val="1"/>
                <c:pt idx="0">
                  <c:v>BAŞARILI ÖĞRENCİ SAYISI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'2. Sınav'!$E$95</c:f>
              <c:numCache>
                <c:formatCode>General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B5-4A7F-8572-EB155BACB933}"/>
            </c:ext>
          </c:extLst>
        </c:ser>
        <c:ser>
          <c:idx val="1"/>
          <c:order val="1"/>
          <c:tx>
            <c:strRef>
              <c:f>'2. Sınav'!$A$96</c:f>
              <c:strCache>
                <c:ptCount val="1"/>
                <c:pt idx="0">
                  <c:v>BAŞARISIZ ÖĞRENCİ SAYISI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'2. Sınav'!$E$96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B5-4A7F-8572-EB155BACB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750463"/>
        <c:axId val="96747967"/>
      </c:barChart>
      <c:catAx>
        <c:axId val="96750463"/>
        <c:scaling>
          <c:orientation val="minMax"/>
        </c:scaling>
        <c:delete val="0"/>
        <c:axPos val="l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96747967"/>
        <c:crosses val="autoZero"/>
        <c:auto val="1"/>
        <c:lblAlgn val="ctr"/>
        <c:lblOffset val="100"/>
        <c:noMultiLvlLbl val="0"/>
      </c:catAx>
      <c:valAx>
        <c:axId val="967479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967504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190526384320394"/>
          <c:y val="0"/>
          <c:w val="0.80000248016641917"/>
          <c:h val="0.7871468724338142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6"/>
                </a:gs>
                <a:gs pos="100000">
                  <a:schemeClr val="accent6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'1. Sınav'!$D$72:$D$76</c:f>
              <c:strCache>
                <c:ptCount val="5"/>
                <c:pt idx="0">
                  <c:v>PEKİYİ</c:v>
                </c:pt>
                <c:pt idx="1">
                  <c:v>İYİ</c:v>
                </c:pt>
                <c:pt idx="2">
                  <c:v>ORTA</c:v>
                </c:pt>
                <c:pt idx="3">
                  <c:v>GEÇER</c:v>
                </c:pt>
                <c:pt idx="4">
                  <c:v>GEÇMEZ</c:v>
                </c:pt>
              </c:strCache>
            </c:strRef>
          </c:cat>
          <c:val>
            <c:numRef>
              <c:f>'1. Sınav'!$E$72:$E$76</c:f>
              <c:numCache>
                <c:formatCode>General</c:formatCode>
                <c:ptCount val="5"/>
                <c:pt idx="0">
                  <c:v>2</c:v>
                </c:pt>
                <c:pt idx="1">
                  <c:v>6</c:v>
                </c:pt>
                <c:pt idx="2">
                  <c:v>9</c:v>
                </c:pt>
                <c:pt idx="3">
                  <c:v>2</c:v>
                </c:pt>
                <c:pt idx="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8D-492B-870B-A04D27433A3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88910464"/>
        <c:axId val="88924928"/>
      </c:barChart>
      <c:catAx>
        <c:axId val="889104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NOTLAR</a:t>
                </a:r>
              </a:p>
            </c:rich>
          </c:tx>
          <c:layout>
            <c:manualLayout>
              <c:xMode val="edge"/>
              <c:yMode val="edge"/>
              <c:x val="0.11338038758314765"/>
              <c:y val="0.85960872690479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r-T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tr-TR"/>
          </a:p>
        </c:txPr>
        <c:crossAx val="8892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924928"/>
        <c:scaling>
          <c:orientation val="minMax"/>
          <c:max val="4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 sz="1050"/>
                  <a:t>ÖĞRENCİ SAYISI</a:t>
                </a:r>
              </a:p>
            </c:rich>
          </c:tx>
          <c:layout>
            <c:manualLayout>
              <c:xMode val="edge"/>
              <c:yMode val="edge"/>
              <c:x val="0.12780997823445164"/>
              <c:y val="4.870402748837034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r-TR"/>
            </a:p>
          </c:txPr>
        </c:title>
        <c:numFmt formatCode="General" sourceLinked="1"/>
        <c:majorTickMark val="none"/>
        <c:minorTickMark val="none"/>
        <c:tickLblPos val="nextTo"/>
        <c:crossAx val="8891046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 alignWithMargins="0"/>
    <c:pageMargins b="1" l="0.75000000000000044" r="0.75000000000000044" t="1" header="0.5" footer="0.5"/>
    <c:pageSetup paperSize="9"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SINAV SONUÇ DAĞILIMI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title>
    <c:autoTitleDeleted val="0"/>
    <c:plotArea>
      <c:layout>
        <c:manualLayout>
          <c:layoutTarget val="inner"/>
          <c:xMode val="edge"/>
          <c:yMode val="edge"/>
          <c:x val="3.1447191088493379E-2"/>
          <c:y val="0.1594324428977672"/>
          <c:w val="0.93712794009354339"/>
          <c:h val="0.4612923195308010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Sınav'!$B$87:$B$96</c:f>
              <c:strCache>
                <c:ptCount val="10"/>
                <c:pt idx="0">
                  <c:v>0 -10</c:v>
                </c:pt>
                <c:pt idx="1">
                  <c:v>11-20</c:v>
                </c:pt>
                <c:pt idx="2">
                  <c:v>21-30</c:v>
                </c:pt>
                <c:pt idx="3">
                  <c:v>31-40</c:v>
                </c:pt>
                <c:pt idx="4">
                  <c:v>41-50</c:v>
                </c:pt>
                <c:pt idx="5">
                  <c:v>51-60</c:v>
                </c:pt>
                <c:pt idx="6">
                  <c:v>61-70 </c:v>
                </c:pt>
                <c:pt idx="7">
                  <c:v>71-80</c:v>
                </c:pt>
                <c:pt idx="8">
                  <c:v>80-90</c:v>
                </c:pt>
                <c:pt idx="9">
                  <c:v>91-100</c:v>
                </c:pt>
              </c:strCache>
            </c:strRef>
          </c:cat>
          <c:val>
            <c:numRef>
              <c:f>'1. Sınav'!$D$87:$D$96</c:f>
              <c:numCache>
                <c:formatCode>0</c:formatCode>
                <c:ptCount val="10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9</c:v>
                </c:pt>
                <c:pt idx="6">
                  <c:v>3</c:v>
                </c:pt>
                <c:pt idx="7">
                  <c:v>5</c:v>
                </c:pt>
                <c:pt idx="8">
                  <c:v>0</c:v>
                </c:pt>
                <c:pt idx="9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5E-4805-B415-DF18768D083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89201280"/>
        <c:axId val="89207168"/>
      </c:barChart>
      <c:catAx>
        <c:axId val="89201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89207168"/>
        <c:crosses val="autoZero"/>
        <c:auto val="1"/>
        <c:lblAlgn val="ctr"/>
        <c:lblOffset val="100"/>
        <c:noMultiLvlLbl val="0"/>
      </c:catAx>
      <c:valAx>
        <c:axId val="89207168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r-TR"/>
            </a:p>
          </c:txPr>
        </c:title>
        <c:numFmt formatCode="General" sourceLinked="1"/>
        <c:majorTickMark val="none"/>
        <c:minorTickMark val="none"/>
        <c:tickLblPos val="nextTo"/>
        <c:crossAx val="892012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  <a:scene3d>
      <a:camera prst="orthographicFront"/>
      <a:lightRig rig="threePt" dir="t"/>
    </a:scene3d>
    <a:sp3d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587041973590146"/>
          <c:y val="7.766984353654649E-2"/>
          <c:w val="0.79832498435096111"/>
          <c:h val="0.78640793027449718"/>
        </c:manualLayout>
      </c:layout>
      <c:barChart>
        <c:barDir val="bar"/>
        <c:grouping val="stacked"/>
        <c:varyColors val="0"/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Sınav'!$A$84:$A$85</c:f>
              <c:strCache>
                <c:ptCount val="2"/>
                <c:pt idx="0">
                  <c:v>BAŞARILI ÖĞRENCİ SAYISI </c:v>
                </c:pt>
                <c:pt idx="1">
                  <c:v>BAŞARISIZ ÖĞRENCİ SAYISI</c:v>
                </c:pt>
              </c:strCache>
            </c:strRef>
          </c:cat>
          <c:val>
            <c:numRef>
              <c:f>'1. Sınav'!$E$84:$E$85</c:f>
              <c:numCache>
                <c:formatCode>General</c:formatCode>
                <c:ptCount val="2"/>
                <c:pt idx="0">
                  <c:v>19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09-429E-8E1F-5589E39B7B87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Sınav'!$A$84:$A$85</c:f>
              <c:strCache>
                <c:ptCount val="2"/>
                <c:pt idx="0">
                  <c:v>BAŞARILI ÖĞRENCİ SAYISI </c:v>
                </c:pt>
                <c:pt idx="1">
                  <c:v>BAŞARISIZ ÖĞRENCİ SAYISI</c:v>
                </c:pt>
              </c:strCache>
            </c:strRef>
          </c:cat>
          <c:val>
            <c:numRef>
              <c:f>'1. Sınav'!$I$84:$I$85</c:f>
              <c:numCache>
                <c:formatCode>0.00</c:formatCode>
                <c:ptCount val="2"/>
                <c:pt idx="0">
                  <c:v>90.476190476190482</c:v>
                </c:pt>
                <c:pt idx="1">
                  <c:v>9.5238095238095237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09-429E-8E1F-5589E39B7B8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9"/>
        <c:overlap val="100"/>
        <c:axId val="1836826959"/>
        <c:axId val="1836831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tr-T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'1. Sınav'!$A$84:$A$85</c15:sqref>
                        </c15:formulaRef>
                      </c:ext>
                    </c:extLst>
                    <c:strCache>
                      <c:ptCount val="2"/>
                      <c:pt idx="0">
                        <c:v>BAŞARILI ÖĞRENCİ SAYISI </c:v>
                      </c:pt>
                      <c:pt idx="1">
                        <c:v>BAŞARISIZ ÖĞRENCİ SAYISI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'1. Sınav'!$B$84:$B$85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4D09-429E-8E1F-5589E39B7B87}"/>
                  </c:ext>
                </c:extLst>
              </c15:ser>
            </c15:filteredBarSeries>
            <c15:filteredBarSeries>
              <c15:ser>
                <c:idx val="1"/>
                <c:order val="1"/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tr-T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'1. Sınav'!$A$84:$A$85</c15:sqref>
                        </c15:formulaRef>
                      </c:ext>
                    </c:extLst>
                    <c:strCache>
                      <c:ptCount val="2"/>
                      <c:pt idx="0">
                        <c:v>BAŞARILI ÖĞRENCİ SAYISI </c:v>
                      </c:pt>
                      <c:pt idx="1">
                        <c:v>BAŞARISIZ ÖĞRENCİ SAYISI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'1. Sınav'!$C$84:$C$85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4D09-429E-8E1F-5589E39B7B87}"/>
                  </c:ext>
                </c:extLst>
              </c15:ser>
            </c15:filteredBarSeries>
            <c15:filteredBarSeries>
              <c15:ser>
                <c:idx val="2"/>
                <c:order val="2"/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tr-T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'1. Sınav'!$A$84:$A$85</c15:sqref>
                        </c15:formulaRef>
                      </c:ext>
                    </c:extLst>
                    <c:strCache>
                      <c:ptCount val="2"/>
                      <c:pt idx="0">
                        <c:v>BAŞARILI ÖĞRENCİ SAYISI </c:v>
                      </c:pt>
                      <c:pt idx="1">
                        <c:v>BAŞARISIZ ÖĞRENCİ SAYISI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'1. Sınav'!$D$84:$D$85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4D09-429E-8E1F-5589E39B7B87}"/>
                  </c:ext>
                </c:extLst>
              </c15:ser>
            </c15:filteredBarSeries>
            <c15:filteredBarSeries>
              <c15:ser>
                <c:idx val="5"/>
                <c:order val="5"/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tr-T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'1. Sınav'!$A$84:$A$85</c15:sqref>
                        </c15:formulaRef>
                      </c:ext>
                    </c:extLst>
                    <c:strCache>
                      <c:ptCount val="2"/>
                      <c:pt idx="0">
                        <c:v>BAŞARILI ÖĞRENCİ SAYISI </c:v>
                      </c:pt>
                      <c:pt idx="1">
                        <c:v>BAŞARISIZ ÖĞRENCİ SAYISI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'1. Sınav'!$J$84:$J$85</c15:sqref>
                        </c15:formulaRef>
                      </c:ext>
                    </c:extLst>
                    <c:numCache>
                      <c:formatCode>0.00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4D09-429E-8E1F-5589E39B7B87}"/>
                  </c:ext>
                </c:extLst>
              </c15:ser>
            </c15:filteredBarSeries>
            <c15:filteredBarSeries>
              <c15:ser>
                <c:idx val="6"/>
                <c:order val="6"/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tr-T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'1. Sınav'!$A$84:$A$85</c15:sqref>
                        </c15:formulaRef>
                      </c:ext>
                    </c:extLst>
                    <c:strCache>
                      <c:ptCount val="2"/>
                      <c:pt idx="0">
                        <c:v>BAŞARILI ÖĞRENCİ SAYISI </c:v>
                      </c:pt>
                      <c:pt idx="1">
                        <c:v>BAŞARISIZ ÖĞRENCİ SAYISI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'1. Sınav'!$K$84:$K$85</c15:sqref>
                        </c15:formulaRef>
                      </c:ext>
                    </c:extLst>
                    <c:numCache>
                      <c:formatCode>0.00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4D09-429E-8E1F-5589E39B7B87}"/>
                  </c:ext>
                </c:extLst>
              </c15:ser>
            </c15:filteredBarSeries>
          </c:ext>
        </c:extLst>
      </c:barChart>
      <c:catAx>
        <c:axId val="1836826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836831119"/>
        <c:crosses val="autoZero"/>
        <c:auto val="1"/>
        <c:lblAlgn val="ctr"/>
        <c:lblOffset val="100"/>
        <c:noMultiLvlLbl val="0"/>
      </c:catAx>
      <c:valAx>
        <c:axId val="1836831119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368269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1"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30"/>
          <c:order val="10"/>
          <c:tx>
            <c:strRef>
              <c:f>'1. Sınav'!$P$5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chemeClr val="accent1">
                <a:lumMod val="5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Sınav'!$P$55</c:f>
            </c:numRef>
          </c:val>
          <c:extLst>
            <c:ext xmlns:c16="http://schemas.microsoft.com/office/drawing/2014/chart" uri="{C3380CC4-5D6E-409C-BE32-E72D297353CC}">
              <c16:uniqueId val="{00000049-82AA-48DA-BE90-7A73B5D4BDFB}"/>
            </c:ext>
          </c:extLst>
        </c:ser>
        <c:ser>
          <c:idx val="31"/>
          <c:order val="11"/>
          <c:tx>
            <c:strRef>
              <c:f>'1. Sınav'!$Q$5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chemeClr val="accent2">
                <a:lumMod val="5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Sınav'!$Q$55</c:f>
            </c:numRef>
          </c:val>
          <c:extLst>
            <c:ext xmlns:c16="http://schemas.microsoft.com/office/drawing/2014/chart" uri="{C3380CC4-5D6E-409C-BE32-E72D297353CC}">
              <c16:uniqueId val="{0000004A-82AA-48DA-BE90-7A73B5D4BDFB}"/>
            </c:ext>
          </c:extLst>
        </c:ser>
        <c:ser>
          <c:idx val="32"/>
          <c:order val="12"/>
          <c:tx>
            <c:strRef>
              <c:f>'1. Sınav'!$R$5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chemeClr val="accent3">
                <a:lumMod val="5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Sınav'!$R$55</c:f>
            </c:numRef>
          </c:val>
          <c:extLst>
            <c:ext xmlns:c16="http://schemas.microsoft.com/office/drawing/2014/chart" uri="{C3380CC4-5D6E-409C-BE32-E72D297353CC}">
              <c16:uniqueId val="{0000004B-82AA-48DA-BE90-7A73B5D4BDFB}"/>
            </c:ext>
          </c:extLst>
        </c:ser>
        <c:ser>
          <c:idx val="33"/>
          <c:order val="13"/>
          <c:tx>
            <c:strRef>
              <c:f>'1. Sınav'!$S$5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chemeClr val="accent4">
                <a:lumMod val="5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Sınav'!$S$55</c:f>
            </c:numRef>
          </c:val>
          <c:extLst>
            <c:ext xmlns:c16="http://schemas.microsoft.com/office/drawing/2014/chart" uri="{C3380CC4-5D6E-409C-BE32-E72D297353CC}">
              <c16:uniqueId val="{0000004C-82AA-48DA-BE90-7A73B5D4BDFB}"/>
            </c:ext>
          </c:extLst>
        </c:ser>
        <c:ser>
          <c:idx val="34"/>
          <c:order val="14"/>
          <c:tx>
            <c:strRef>
              <c:f>'1. Sınav'!$T$5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chemeClr val="accent5">
                <a:lumMod val="5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Sınav'!$T$55</c:f>
            </c:numRef>
          </c:val>
          <c:extLst>
            <c:ext xmlns:c16="http://schemas.microsoft.com/office/drawing/2014/chart" uri="{C3380CC4-5D6E-409C-BE32-E72D297353CC}">
              <c16:uniqueId val="{0000004D-82AA-48DA-BE90-7A73B5D4BDFB}"/>
            </c:ext>
          </c:extLst>
        </c:ser>
        <c:ser>
          <c:idx val="35"/>
          <c:order val="15"/>
          <c:tx>
            <c:strRef>
              <c:f>'1. Sınav'!$U$5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chemeClr val="accent6">
                <a:lumMod val="5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Sınav'!$U$55</c:f>
            </c:numRef>
          </c:val>
          <c:extLst>
            <c:ext xmlns:c16="http://schemas.microsoft.com/office/drawing/2014/chart" uri="{C3380CC4-5D6E-409C-BE32-E72D297353CC}">
              <c16:uniqueId val="{0000004E-82AA-48DA-BE90-7A73B5D4BDFB}"/>
            </c:ext>
          </c:extLst>
        </c:ser>
        <c:ser>
          <c:idx val="36"/>
          <c:order val="16"/>
          <c:tx>
            <c:strRef>
              <c:f>'1. Sınav'!$V$5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chemeClr val="accent1">
                <a:lumMod val="70000"/>
                <a:lumOff val="3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Sınav'!$V$55</c:f>
            </c:numRef>
          </c:val>
          <c:extLst>
            <c:ext xmlns:c16="http://schemas.microsoft.com/office/drawing/2014/chart" uri="{C3380CC4-5D6E-409C-BE32-E72D297353CC}">
              <c16:uniqueId val="{0000004F-82AA-48DA-BE90-7A73B5D4BDFB}"/>
            </c:ext>
          </c:extLst>
        </c:ser>
        <c:ser>
          <c:idx val="37"/>
          <c:order val="17"/>
          <c:tx>
            <c:strRef>
              <c:f>'1. Sınav'!$W$5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chemeClr val="accent2">
                <a:lumMod val="70000"/>
                <a:lumOff val="3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Sınav'!$W$55</c:f>
            </c:numRef>
          </c:val>
          <c:extLst>
            <c:ext xmlns:c16="http://schemas.microsoft.com/office/drawing/2014/chart" uri="{C3380CC4-5D6E-409C-BE32-E72D297353CC}">
              <c16:uniqueId val="{00000050-82AA-48DA-BE90-7A73B5D4BDFB}"/>
            </c:ext>
          </c:extLst>
        </c:ser>
        <c:ser>
          <c:idx val="38"/>
          <c:order val="18"/>
          <c:tx>
            <c:strRef>
              <c:f>'1. Sınav'!$X$5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chemeClr val="accent3">
                <a:lumMod val="70000"/>
                <a:lumOff val="3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Sınav'!$X$55</c:f>
            </c:numRef>
          </c:val>
          <c:extLst>
            <c:ext xmlns:c16="http://schemas.microsoft.com/office/drawing/2014/chart" uri="{C3380CC4-5D6E-409C-BE32-E72D297353CC}">
              <c16:uniqueId val="{00000051-82AA-48DA-BE90-7A73B5D4BDFB}"/>
            </c:ext>
          </c:extLst>
        </c:ser>
        <c:ser>
          <c:idx val="39"/>
          <c:order val="19"/>
          <c:tx>
            <c:strRef>
              <c:f>'1. Sınav'!$Y$5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Sınav'!$Y$55</c:f>
            </c:numRef>
          </c:val>
          <c:extLst>
            <c:ext xmlns:c16="http://schemas.microsoft.com/office/drawing/2014/chart" uri="{C3380CC4-5D6E-409C-BE32-E72D297353CC}">
              <c16:uniqueId val="{00000052-82AA-48DA-BE90-7A73B5D4BDFB}"/>
            </c:ext>
          </c:extLst>
        </c:ser>
        <c:ser>
          <c:idx val="10"/>
          <c:order val="30"/>
          <c:tx>
            <c:strRef>
              <c:f>'1. Sınav'!$P$5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chemeClr val="accent5">
                <a:lumMod val="6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Sınav'!$P$55</c:f>
            </c:numRef>
          </c:val>
          <c:extLst>
            <c:ext xmlns:c16="http://schemas.microsoft.com/office/drawing/2014/chart" uri="{C3380CC4-5D6E-409C-BE32-E72D297353CC}">
              <c16:uniqueId val="{0000002C-82AA-48DA-BE90-7A73B5D4BDFB}"/>
            </c:ext>
          </c:extLst>
        </c:ser>
        <c:ser>
          <c:idx val="11"/>
          <c:order val="31"/>
          <c:tx>
            <c:strRef>
              <c:f>'1. Sınav'!$Q$5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chemeClr val="accent6">
                <a:lumMod val="6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Sınav'!$Q$55</c:f>
            </c:numRef>
          </c:val>
          <c:extLst>
            <c:ext xmlns:c16="http://schemas.microsoft.com/office/drawing/2014/chart" uri="{C3380CC4-5D6E-409C-BE32-E72D297353CC}">
              <c16:uniqueId val="{0000002E-82AA-48DA-BE90-7A73B5D4BDFB}"/>
            </c:ext>
          </c:extLst>
        </c:ser>
        <c:ser>
          <c:idx val="12"/>
          <c:order val="32"/>
          <c:tx>
            <c:strRef>
              <c:f>'1. Sınav'!$R$5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Sınav'!$R$55</c:f>
            </c:numRef>
          </c:val>
          <c:extLst>
            <c:ext xmlns:c16="http://schemas.microsoft.com/office/drawing/2014/chart" uri="{C3380CC4-5D6E-409C-BE32-E72D297353CC}">
              <c16:uniqueId val="{00000030-82AA-48DA-BE90-7A73B5D4BDFB}"/>
            </c:ext>
          </c:extLst>
        </c:ser>
        <c:ser>
          <c:idx val="13"/>
          <c:order val="33"/>
          <c:tx>
            <c:strRef>
              <c:f>'1. Sınav'!$S$5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Sınav'!$S$55</c:f>
            </c:numRef>
          </c:val>
          <c:extLst>
            <c:ext xmlns:c16="http://schemas.microsoft.com/office/drawing/2014/chart" uri="{C3380CC4-5D6E-409C-BE32-E72D297353CC}">
              <c16:uniqueId val="{00000032-82AA-48DA-BE90-7A73B5D4BDFB}"/>
            </c:ext>
          </c:extLst>
        </c:ser>
        <c:ser>
          <c:idx val="14"/>
          <c:order val="34"/>
          <c:tx>
            <c:strRef>
              <c:f>'1. Sınav'!$T$5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Sınav'!$T$55</c:f>
            </c:numRef>
          </c:val>
          <c:extLst>
            <c:ext xmlns:c16="http://schemas.microsoft.com/office/drawing/2014/chart" uri="{C3380CC4-5D6E-409C-BE32-E72D297353CC}">
              <c16:uniqueId val="{00000034-82AA-48DA-BE90-7A73B5D4BDFB}"/>
            </c:ext>
          </c:extLst>
        </c:ser>
        <c:ser>
          <c:idx val="15"/>
          <c:order val="35"/>
          <c:tx>
            <c:strRef>
              <c:f>'1. Sınav'!$U$5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Sınav'!$U$55</c:f>
            </c:numRef>
          </c:val>
          <c:extLst>
            <c:ext xmlns:c16="http://schemas.microsoft.com/office/drawing/2014/chart" uri="{C3380CC4-5D6E-409C-BE32-E72D297353CC}">
              <c16:uniqueId val="{00000036-82AA-48DA-BE90-7A73B5D4BDFB}"/>
            </c:ext>
          </c:extLst>
        </c:ser>
        <c:ser>
          <c:idx val="16"/>
          <c:order val="36"/>
          <c:tx>
            <c:strRef>
              <c:f>'1. Sınav'!$V$5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Sınav'!$V$55</c:f>
            </c:numRef>
          </c:val>
          <c:extLst>
            <c:ext xmlns:c16="http://schemas.microsoft.com/office/drawing/2014/chart" uri="{C3380CC4-5D6E-409C-BE32-E72D297353CC}">
              <c16:uniqueId val="{00000038-82AA-48DA-BE90-7A73B5D4BDFB}"/>
            </c:ext>
          </c:extLst>
        </c:ser>
        <c:ser>
          <c:idx val="17"/>
          <c:order val="37"/>
          <c:tx>
            <c:strRef>
              <c:f>'1. Sınav'!$W$5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Sınav'!$W$55</c:f>
            </c:numRef>
          </c:val>
          <c:extLst>
            <c:ext xmlns:c16="http://schemas.microsoft.com/office/drawing/2014/chart" uri="{C3380CC4-5D6E-409C-BE32-E72D297353CC}">
              <c16:uniqueId val="{0000003A-82AA-48DA-BE90-7A73B5D4BDFB}"/>
            </c:ext>
          </c:extLst>
        </c:ser>
        <c:ser>
          <c:idx val="18"/>
          <c:order val="38"/>
          <c:tx>
            <c:strRef>
              <c:f>'1. Sınav'!$X$5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chemeClr val="accent1">
                <a:lumMod val="8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Sınav'!$X$55</c:f>
            </c:numRef>
          </c:val>
          <c:extLst>
            <c:ext xmlns:c16="http://schemas.microsoft.com/office/drawing/2014/chart" uri="{C3380CC4-5D6E-409C-BE32-E72D297353CC}">
              <c16:uniqueId val="{0000003C-82AA-48DA-BE90-7A73B5D4BDFB}"/>
            </c:ext>
          </c:extLst>
        </c:ser>
        <c:ser>
          <c:idx val="19"/>
          <c:order val="39"/>
          <c:tx>
            <c:strRef>
              <c:f>'1. Sınav'!$Y$5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chemeClr val="accent2">
                <a:lumMod val="8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Sınav'!$Y$55</c:f>
            </c:numRef>
          </c:val>
          <c:extLst>
            <c:ext xmlns:c16="http://schemas.microsoft.com/office/drawing/2014/chart" uri="{C3380CC4-5D6E-409C-BE32-E72D297353CC}">
              <c16:uniqueId val="{0000003E-82AA-48DA-BE90-7A73B5D4BDFB}"/>
            </c:ext>
          </c:extLst>
        </c:ser>
        <c:ser>
          <c:idx val="20"/>
          <c:order val="0"/>
          <c:tx>
            <c:strRef>
              <c:f>'1. Sınav (2)'!$F$5</c:f>
              <c:strCache>
                <c:ptCount val="1"/>
                <c:pt idx="0">
                  <c:v>1.SORU</c:v>
                </c:pt>
              </c:strCache>
            </c:strRef>
          </c:tx>
          <c:spPr>
            <a:solidFill>
              <a:schemeClr val="accent3">
                <a:lumMod val="8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 (2)'!$F$60</c:f>
              <c:numCache>
                <c:formatCode>0.00</c:formatCode>
                <c:ptCount val="1"/>
                <c:pt idx="0">
                  <c:v>66.666666666666671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F-82AA-48DA-BE90-7A73B5D4BDFB}"/>
            </c:ext>
          </c:extLst>
        </c:ser>
        <c:ser>
          <c:idx val="21"/>
          <c:order val="1"/>
          <c:tx>
            <c:strRef>
              <c:f>'1. Sınav (2)'!$G$5</c:f>
              <c:strCache>
                <c:ptCount val="1"/>
                <c:pt idx="0">
                  <c:v>2.SORU</c:v>
                </c:pt>
              </c:strCache>
            </c:strRef>
          </c:tx>
          <c:spPr>
            <a:solidFill>
              <a:schemeClr val="accent4">
                <a:lumMod val="8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 (2)'!$G$60</c:f>
              <c:numCache>
                <c:formatCode>0.00</c:formatCode>
                <c:ptCount val="1"/>
                <c:pt idx="0">
                  <c:v>85.714285714285708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0-82AA-48DA-BE90-7A73B5D4BDFB}"/>
            </c:ext>
          </c:extLst>
        </c:ser>
        <c:ser>
          <c:idx val="22"/>
          <c:order val="2"/>
          <c:tx>
            <c:strRef>
              <c:f>'1. Sınav (2)'!$H$5</c:f>
              <c:strCache>
                <c:ptCount val="1"/>
                <c:pt idx="0">
                  <c:v>3.SORU</c:v>
                </c:pt>
              </c:strCache>
            </c:strRef>
          </c:tx>
          <c:spPr>
            <a:solidFill>
              <a:schemeClr val="accent5">
                <a:lumMod val="8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 (2)'!$H$60</c:f>
              <c:numCache>
                <c:formatCode>0.00</c:formatCode>
                <c:ptCount val="1"/>
                <c:pt idx="0">
                  <c:v>89.523809523809533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1-82AA-48DA-BE90-7A73B5D4BDFB}"/>
            </c:ext>
          </c:extLst>
        </c:ser>
        <c:ser>
          <c:idx val="23"/>
          <c:order val="3"/>
          <c:tx>
            <c:strRef>
              <c:f>'1. Sınav (2)'!$I$5</c:f>
              <c:strCache>
                <c:ptCount val="1"/>
                <c:pt idx="0">
                  <c:v>4.SORU</c:v>
                </c:pt>
              </c:strCache>
            </c:strRef>
          </c:tx>
          <c:spPr>
            <a:solidFill>
              <a:schemeClr val="accent6">
                <a:lumMod val="8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 (2)'!$I$60</c:f>
              <c:numCache>
                <c:formatCode>0.00</c:formatCode>
                <c:ptCount val="1"/>
                <c:pt idx="0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2-82AA-48DA-BE90-7A73B5D4BDFB}"/>
            </c:ext>
          </c:extLst>
        </c:ser>
        <c:ser>
          <c:idx val="24"/>
          <c:order val="4"/>
          <c:tx>
            <c:strRef>
              <c:f>'1. Sınav (2)'!$J$5</c:f>
              <c:strCache>
                <c:ptCount val="1"/>
                <c:pt idx="0">
                  <c:v>5.SORU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 (2)'!$J$60</c:f>
              <c:numCache>
                <c:formatCode>0.00</c:formatCode>
                <c:ptCount val="1"/>
                <c:pt idx="0">
                  <c:v>82.857142857142861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3-82AA-48DA-BE90-7A73B5D4BDFB}"/>
            </c:ext>
          </c:extLst>
        </c:ser>
        <c:ser>
          <c:idx val="25"/>
          <c:order val="5"/>
          <c:tx>
            <c:strRef>
              <c:f>'1. Sınav (2)'!$K$5</c:f>
              <c:strCache>
                <c:ptCount val="1"/>
                <c:pt idx="0">
                  <c:v>6.SORU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 (2)'!$K$60</c:f>
              <c:numCache>
                <c:formatCode>0.00</c:formatCode>
                <c:ptCount val="1"/>
                <c:pt idx="0">
                  <c:v>82.857142857142861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4-82AA-48DA-BE90-7A73B5D4BDFB}"/>
            </c:ext>
          </c:extLst>
        </c:ser>
        <c:ser>
          <c:idx val="26"/>
          <c:order val="6"/>
          <c:tx>
            <c:strRef>
              <c:f>'1. Sınav (2)'!$L$5</c:f>
              <c:strCache>
                <c:ptCount val="1"/>
                <c:pt idx="0">
                  <c:v>7.SORU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 (2)'!$L$60</c:f>
              <c:numCache>
                <c:formatCode>0.00</c:formatCode>
                <c:ptCount val="1"/>
                <c:pt idx="0">
                  <c:v>81.904761904761898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82AA-48DA-BE90-7A73B5D4BDFB}"/>
            </c:ext>
          </c:extLst>
        </c:ser>
        <c:ser>
          <c:idx val="27"/>
          <c:order val="7"/>
          <c:tx>
            <c:strRef>
              <c:f>'1. Sınav (2)'!$M$5</c:f>
              <c:strCache>
                <c:ptCount val="1"/>
                <c:pt idx="0">
                  <c:v>8.SORU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 (2)'!$M$60</c:f>
              <c:numCache>
                <c:formatCode>0.00</c:formatCode>
                <c:ptCount val="1"/>
                <c:pt idx="0">
                  <c:v>80.952380952380949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6-82AA-48DA-BE90-7A73B5D4BDFB}"/>
            </c:ext>
          </c:extLst>
        </c:ser>
        <c:ser>
          <c:idx val="28"/>
          <c:order val="8"/>
          <c:tx>
            <c:strRef>
              <c:f>'1. Sınav (2)'!$N$5</c:f>
              <c:strCache>
                <c:ptCount val="1"/>
                <c:pt idx="0">
                  <c:v>9.SORU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 (2)'!$N$60</c:f>
              <c:numCache>
                <c:formatCode>0.00</c:formatCode>
                <c:ptCount val="1"/>
                <c:pt idx="0">
                  <c:v>79.047619047619051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82AA-48DA-BE90-7A73B5D4BDFB}"/>
            </c:ext>
          </c:extLst>
        </c:ser>
        <c:ser>
          <c:idx val="29"/>
          <c:order val="9"/>
          <c:tx>
            <c:strRef>
              <c:f>'1. Sınav (2)'!$O$5</c:f>
              <c:strCache>
                <c:ptCount val="1"/>
                <c:pt idx="0">
                  <c:v>10.SORU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 (2)'!$O$60</c:f>
              <c:numCache>
                <c:formatCode>0.00</c:formatCode>
                <c:ptCount val="1"/>
                <c:pt idx="0">
                  <c:v>81.904761904761898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82AA-48DA-BE90-7A73B5D4BDFB}"/>
            </c:ext>
          </c:extLst>
        </c:ser>
        <c:ser>
          <c:idx val="0"/>
          <c:order val="20"/>
          <c:tx>
            <c:strRef>
              <c:f>'1. Sınav (2)'!$P$5</c:f>
              <c:strCache>
                <c:ptCount val="1"/>
                <c:pt idx="0">
                  <c:v>11.SORU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'1. Sınav (2)'!$P$60</c:f>
              <c:numCache>
                <c:formatCode>0.00</c:formatCode>
                <c:ptCount val="1"/>
                <c:pt idx="0">
                  <c:v>77.142857142857139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2AA-48DA-BE90-7A73B5D4BDFB}"/>
            </c:ext>
          </c:extLst>
        </c:ser>
        <c:ser>
          <c:idx val="1"/>
          <c:order val="21"/>
          <c:tx>
            <c:strRef>
              <c:f>'1. Sınav (2)'!$Q$5</c:f>
              <c:strCache>
                <c:ptCount val="1"/>
                <c:pt idx="0">
                  <c:v>12.SORU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 (2)'!$Q$60</c:f>
              <c:numCache>
                <c:formatCode>0.00</c:formatCode>
                <c:ptCount val="1"/>
                <c:pt idx="0">
                  <c:v>76.190476190476176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2AA-48DA-BE90-7A73B5D4BDFB}"/>
            </c:ext>
          </c:extLst>
        </c:ser>
        <c:ser>
          <c:idx val="2"/>
          <c:order val="22"/>
          <c:tx>
            <c:strRef>
              <c:f>'1. Sınav (2)'!$R$5</c:f>
              <c:strCache>
                <c:ptCount val="1"/>
                <c:pt idx="0">
                  <c:v>13.SORU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 (2)'!$R$60</c:f>
              <c:numCache>
                <c:formatCode>0.00</c:formatCode>
                <c:ptCount val="1"/>
                <c:pt idx="0">
                  <c:v>74.285714285714292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2AA-48DA-BE90-7A73B5D4BDFB}"/>
            </c:ext>
          </c:extLst>
        </c:ser>
        <c:ser>
          <c:idx val="3"/>
          <c:order val="23"/>
          <c:tx>
            <c:strRef>
              <c:f>'1. Sınav (2)'!$S$5</c:f>
              <c:strCache>
                <c:ptCount val="1"/>
                <c:pt idx="0">
                  <c:v>14.SORU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 (2)'!$S$60</c:f>
              <c:numCache>
                <c:formatCode>0.00</c:formatCode>
                <c:ptCount val="1"/>
                <c:pt idx="0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2AA-48DA-BE90-7A73B5D4BDFB}"/>
            </c:ext>
          </c:extLst>
        </c:ser>
        <c:ser>
          <c:idx val="4"/>
          <c:order val="24"/>
          <c:tx>
            <c:strRef>
              <c:f>'1. Sınav (2)'!$T$5</c:f>
              <c:strCache>
                <c:ptCount val="1"/>
                <c:pt idx="0">
                  <c:v>15.SORU</c:v>
                </c:pt>
              </c:strCache>
            </c:strRef>
          </c:tx>
          <c:spPr>
            <a:solidFill>
              <a:schemeClr val="accent5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 (2)'!$T$60</c:f>
              <c:numCache>
                <c:formatCode>0.00</c:formatCode>
                <c:ptCount val="1"/>
                <c:pt idx="0">
                  <c:v>71.428571428571431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82AA-48DA-BE90-7A73B5D4BDFB}"/>
            </c:ext>
          </c:extLst>
        </c:ser>
        <c:ser>
          <c:idx val="5"/>
          <c:order val="25"/>
          <c:tx>
            <c:strRef>
              <c:f>'1. Sınav (2)'!$U$5</c:f>
              <c:strCache>
                <c:ptCount val="1"/>
                <c:pt idx="0">
                  <c:v>16.SORU</c:v>
                </c:pt>
              </c:strCache>
            </c:strRef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 (2)'!$U$60</c:f>
              <c:numCache>
                <c:formatCode>0.00</c:formatCode>
                <c:ptCount val="1"/>
                <c:pt idx="0">
                  <c:v>23.80952380952381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82AA-48DA-BE90-7A73B5D4BDFB}"/>
            </c:ext>
          </c:extLst>
        </c:ser>
        <c:ser>
          <c:idx val="6"/>
          <c:order val="26"/>
          <c:tx>
            <c:strRef>
              <c:f>'1. Sınav (2)'!$V$5</c:f>
              <c:strCache>
                <c:ptCount val="1"/>
                <c:pt idx="0">
                  <c:v>17.SORU</c:v>
                </c:pt>
              </c:strCache>
            </c:strRef>
          </c:tx>
          <c:spPr>
            <a:solidFill>
              <a:schemeClr val="accent1">
                <a:lumMod val="6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 (2)'!$V$60</c:f>
              <c:numCache>
                <c:formatCode>0.00</c:formatCode>
                <c:ptCount val="1"/>
                <c:pt idx="0">
                  <c:v>75.238095238095241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82AA-48DA-BE90-7A73B5D4BDFB}"/>
            </c:ext>
          </c:extLst>
        </c:ser>
        <c:ser>
          <c:idx val="7"/>
          <c:order val="27"/>
          <c:tx>
            <c:strRef>
              <c:f>'1. Sınav (2)'!$W$5</c:f>
              <c:strCache>
                <c:ptCount val="1"/>
                <c:pt idx="0">
                  <c:v>18.SORU</c:v>
                </c:pt>
              </c:strCache>
            </c:strRef>
          </c:tx>
          <c:spPr>
            <a:solidFill>
              <a:schemeClr val="accent2">
                <a:lumMod val="6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 (2)'!$W$60</c:f>
              <c:numCache>
                <c:formatCode>0.00</c:formatCode>
                <c:ptCount val="1"/>
                <c:pt idx="0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82AA-48DA-BE90-7A73B5D4BDFB}"/>
            </c:ext>
          </c:extLst>
        </c:ser>
        <c:ser>
          <c:idx val="8"/>
          <c:order val="28"/>
          <c:tx>
            <c:strRef>
              <c:f>'1. Sınav (2)'!$X$5</c:f>
              <c:strCache>
                <c:ptCount val="1"/>
                <c:pt idx="0">
                  <c:v>19.SORU</c:v>
                </c:pt>
              </c:strCache>
            </c:strRef>
          </c:tx>
          <c:spPr>
            <a:solidFill>
              <a:schemeClr val="accent3">
                <a:lumMod val="6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'1. Sınav (2)'!$X$60</c:f>
              <c:numCache>
                <c:formatCode>0.00</c:formatCode>
                <c:ptCount val="1"/>
                <c:pt idx="0">
                  <c:v>61.904761904761905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82AA-48DA-BE90-7A73B5D4BDFB}"/>
            </c:ext>
          </c:extLst>
        </c:ser>
        <c:ser>
          <c:idx val="9"/>
          <c:order val="29"/>
          <c:tx>
            <c:strRef>
              <c:f>'1. Sınav (2)'!$Y$5</c:f>
              <c:strCache>
                <c:ptCount val="1"/>
                <c:pt idx="0">
                  <c:v>20.SORU</c:v>
                </c:pt>
              </c:strCache>
            </c:strRef>
          </c:tx>
          <c:spPr>
            <a:solidFill>
              <a:schemeClr val="accent4">
                <a:lumMod val="6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'1. Sınav (2)'!$Y$60</c:f>
              <c:numCache>
                <c:formatCode>0.00</c:formatCode>
                <c:ptCount val="1"/>
                <c:pt idx="0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82AA-48DA-BE90-7A73B5D4BDF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89142016"/>
        <c:axId val="89143936"/>
      </c:barChart>
      <c:catAx>
        <c:axId val="8914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89143936"/>
        <c:crosses val="autoZero"/>
        <c:auto val="1"/>
        <c:lblAlgn val="ctr"/>
        <c:lblOffset val="100"/>
        <c:noMultiLvlLbl val="0"/>
      </c:catAx>
      <c:valAx>
        <c:axId val="89143936"/>
        <c:scaling>
          <c:orientation val="minMax"/>
          <c:max val="100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8914201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520530903169555E-2"/>
          <c:y val="0.79084139879096438"/>
          <c:w val="0.98120545899322686"/>
          <c:h val="0.16576316456381038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tr-TR"/>
    </a:p>
  </c:txPr>
  <c:printSettings>
    <c:headerFooter alignWithMargins="0"/>
    <c:pageMargins b="1" l="0.75000000000000044" r="0.75000000000000044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190526384320394"/>
          <c:y val="0"/>
          <c:w val="0.80000248016641917"/>
          <c:h val="0.7871468724338142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6"/>
                </a:gs>
                <a:gs pos="100000">
                  <a:schemeClr val="accent6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'1. Sınav (2)'!$D$77:$D$81</c:f>
              <c:strCache>
                <c:ptCount val="5"/>
                <c:pt idx="0">
                  <c:v>PEKİYİ</c:v>
                </c:pt>
                <c:pt idx="1">
                  <c:v>İYİ</c:v>
                </c:pt>
                <c:pt idx="2">
                  <c:v>ORTA</c:v>
                </c:pt>
                <c:pt idx="3">
                  <c:v>GEÇER</c:v>
                </c:pt>
                <c:pt idx="4">
                  <c:v>GEÇMEZ</c:v>
                </c:pt>
              </c:strCache>
            </c:strRef>
          </c:cat>
          <c:val>
            <c:numRef>
              <c:f>'1. Sınav (2)'!$E$77:$E$81</c:f>
              <c:numCache>
                <c:formatCode>General</c:formatCode>
                <c:ptCount val="5"/>
                <c:pt idx="0">
                  <c:v>2</c:v>
                </c:pt>
                <c:pt idx="1">
                  <c:v>15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C6-47A4-9343-93679D7F4CE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88910464"/>
        <c:axId val="88924928"/>
      </c:barChart>
      <c:catAx>
        <c:axId val="889104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NOTLAR</a:t>
                </a:r>
              </a:p>
            </c:rich>
          </c:tx>
          <c:layout>
            <c:manualLayout>
              <c:xMode val="edge"/>
              <c:yMode val="edge"/>
              <c:x val="0.11338038758314765"/>
              <c:y val="0.85960872690479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r-T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tr-TR"/>
          </a:p>
        </c:txPr>
        <c:crossAx val="8892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924928"/>
        <c:scaling>
          <c:orientation val="minMax"/>
          <c:max val="4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 sz="1050"/>
                  <a:t>ÖĞRENCİ SAYISI</a:t>
                </a:r>
              </a:p>
            </c:rich>
          </c:tx>
          <c:layout>
            <c:manualLayout>
              <c:xMode val="edge"/>
              <c:yMode val="edge"/>
              <c:x val="0.12780997823445164"/>
              <c:y val="4.870402748837034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r-TR"/>
            </a:p>
          </c:txPr>
        </c:title>
        <c:numFmt formatCode="General" sourceLinked="1"/>
        <c:majorTickMark val="none"/>
        <c:minorTickMark val="none"/>
        <c:tickLblPos val="nextTo"/>
        <c:crossAx val="8891046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 alignWithMargins="0"/>
    <c:pageMargins b="1" l="0.75000000000000044" r="0.75000000000000044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SINAV SONUÇ DAĞILIMI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title>
    <c:autoTitleDeleted val="0"/>
    <c:plotArea>
      <c:layout>
        <c:manualLayout>
          <c:layoutTarget val="inner"/>
          <c:xMode val="edge"/>
          <c:yMode val="edge"/>
          <c:x val="3.1447191088493379E-2"/>
          <c:y val="0.1594324428977672"/>
          <c:w val="0.93712794009354339"/>
          <c:h val="0.4612923195308010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Sınav (2)'!$B$92:$B$101</c:f>
              <c:strCache>
                <c:ptCount val="10"/>
                <c:pt idx="0">
                  <c:v>0 -10</c:v>
                </c:pt>
                <c:pt idx="1">
                  <c:v>11-20</c:v>
                </c:pt>
                <c:pt idx="2">
                  <c:v>21-30</c:v>
                </c:pt>
                <c:pt idx="3">
                  <c:v>31-40</c:v>
                </c:pt>
                <c:pt idx="4">
                  <c:v>41-50</c:v>
                </c:pt>
                <c:pt idx="5">
                  <c:v>51-60</c:v>
                </c:pt>
                <c:pt idx="6">
                  <c:v>61-70 </c:v>
                </c:pt>
                <c:pt idx="7">
                  <c:v>71-80</c:v>
                </c:pt>
                <c:pt idx="8">
                  <c:v>80-90</c:v>
                </c:pt>
                <c:pt idx="9">
                  <c:v>91-100</c:v>
                </c:pt>
              </c:strCache>
            </c:strRef>
          </c:cat>
          <c:val>
            <c:numRef>
              <c:f>'1. Sınav (2)'!$D$92:$D$101</c:f>
              <c:numCache>
                <c:formatCode>0</c:formatCode>
                <c:ptCount val="10"/>
                <c:pt idx="0" formatCode="General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15</c:v>
                </c:pt>
                <c:pt idx="8">
                  <c:v>1</c:v>
                </c:pt>
                <c:pt idx="9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54-43E1-848C-62AF573A9D6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89201280"/>
        <c:axId val="89207168"/>
      </c:barChart>
      <c:catAx>
        <c:axId val="89201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89207168"/>
        <c:crosses val="autoZero"/>
        <c:auto val="1"/>
        <c:lblAlgn val="ctr"/>
        <c:lblOffset val="100"/>
        <c:noMultiLvlLbl val="0"/>
      </c:catAx>
      <c:valAx>
        <c:axId val="89207168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r-TR"/>
            </a:p>
          </c:txPr>
        </c:title>
        <c:numFmt formatCode="General" sourceLinked="1"/>
        <c:majorTickMark val="none"/>
        <c:minorTickMark val="none"/>
        <c:tickLblPos val="nextTo"/>
        <c:crossAx val="892012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  <a:scene3d>
      <a:camera prst="orthographicFront"/>
      <a:lightRig rig="threePt" dir="t"/>
    </a:scene3d>
    <a:sp3d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587041973590146"/>
          <c:y val="7.766984353654649E-2"/>
          <c:w val="0.79832498435096111"/>
          <c:h val="0.78640793027449718"/>
        </c:manualLayout>
      </c:layout>
      <c:barChart>
        <c:barDir val="bar"/>
        <c:grouping val="stacked"/>
        <c:varyColors val="0"/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Sınav (2)'!$A$89:$A$90</c:f>
              <c:strCache>
                <c:ptCount val="2"/>
                <c:pt idx="0">
                  <c:v>BAŞARILI ÖĞRENCİ SAYISI </c:v>
                </c:pt>
                <c:pt idx="1">
                  <c:v>BAŞARISIZ ÖĞRENCİ SAYISI</c:v>
                </c:pt>
              </c:strCache>
            </c:strRef>
          </c:cat>
          <c:val>
            <c:numRef>
              <c:f>'1. Sınav (2)'!$E$89:$E$90</c:f>
              <c:numCache>
                <c:formatCode>General</c:formatCode>
                <c:ptCount val="2"/>
                <c:pt idx="0">
                  <c:v>20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7-465B-97D8-8C82D9BF6E36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1.3661717585250694E-2"/>
                  <c:y val="-9.728617532807272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C357-465B-97D8-8C82D9BF6E36}"/>
                </c:ext>
              </c:extLst>
            </c:dLbl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Sınav (2)'!$A$89:$A$90</c:f>
              <c:strCache>
                <c:ptCount val="2"/>
                <c:pt idx="0">
                  <c:v>BAŞARILI ÖĞRENCİ SAYISI </c:v>
                </c:pt>
                <c:pt idx="1">
                  <c:v>BAŞARISIZ ÖĞRENCİ SAYISI</c:v>
                </c:pt>
              </c:strCache>
            </c:strRef>
          </c:cat>
          <c:val>
            <c:numRef>
              <c:f>'1. Sınav (2)'!$I$89:$I$90</c:f>
              <c:numCache>
                <c:formatCode>0.00</c:formatCode>
                <c:ptCount val="2"/>
                <c:pt idx="0">
                  <c:v>95.238095238095241</c:v>
                </c:pt>
                <c:pt idx="1">
                  <c:v>4.7619047619047619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57-465B-97D8-8C82D9BF6E3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9"/>
        <c:overlap val="100"/>
        <c:axId val="1836826959"/>
        <c:axId val="1836831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tr-T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'1. Sınav (2)'!$A$89:$A$90</c15:sqref>
                        </c15:formulaRef>
                      </c:ext>
                    </c:extLst>
                    <c:strCache>
                      <c:ptCount val="2"/>
                      <c:pt idx="0">
                        <c:v>BAŞARILI ÖĞRENCİ SAYISI </c:v>
                      </c:pt>
                      <c:pt idx="1">
                        <c:v>BAŞARISIZ ÖĞRENCİ SAYISI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'1. Sınav (2)'!$B$89:$B$90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C357-465B-97D8-8C82D9BF6E36}"/>
                  </c:ext>
                </c:extLst>
              </c15:ser>
            </c15:filteredBarSeries>
            <c15:filteredBarSeries>
              <c15:ser>
                <c:idx val="1"/>
                <c:order val="1"/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tr-T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'1. Sınav (2)'!$A$89:$A$90</c15:sqref>
                        </c15:formulaRef>
                      </c:ext>
                    </c:extLst>
                    <c:strCache>
                      <c:ptCount val="2"/>
                      <c:pt idx="0">
                        <c:v>BAŞARILI ÖĞRENCİ SAYISI </c:v>
                      </c:pt>
                      <c:pt idx="1">
                        <c:v>BAŞARISIZ ÖĞRENCİ SAYISI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'1. Sınav (2)'!$C$89:$C$90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357-465B-97D8-8C82D9BF6E36}"/>
                  </c:ext>
                </c:extLst>
              </c15:ser>
            </c15:filteredBarSeries>
            <c15:filteredBarSeries>
              <c15:ser>
                <c:idx val="2"/>
                <c:order val="2"/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tr-T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'1. Sınav (2)'!$A$89:$A$90</c15:sqref>
                        </c15:formulaRef>
                      </c:ext>
                    </c:extLst>
                    <c:strCache>
                      <c:ptCount val="2"/>
                      <c:pt idx="0">
                        <c:v>BAŞARILI ÖĞRENCİ SAYISI </c:v>
                      </c:pt>
                      <c:pt idx="1">
                        <c:v>BAŞARISIZ ÖĞRENCİ SAYISI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'1. Sınav (2)'!$D$89:$D$90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357-465B-97D8-8C82D9BF6E36}"/>
                  </c:ext>
                </c:extLst>
              </c15:ser>
            </c15:filteredBarSeries>
            <c15:filteredBarSeries>
              <c15:ser>
                <c:idx val="5"/>
                <c:order val="5"/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tr-T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'1. Sınav (2)'!$A$89:$A$90</c15:sqref>
                        </c15:formulaRef>
                      </c:ext>
                    </c:extLst>
                    <c:strCache>
                      <c:ptCount val="2"/>
                      <c:pt idx="0">
                        <c:v>BAŞARILI ÖĞRENCİ SAYISI </c:v>
                      </c:pt>
                      <c:pt idx="1">
                        <c:v>BAŞARISIZ ÖĞRENCİ SAYISI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'1. Sınav (2)'!$J$89:$J$90</c15:sqref>
                        </c15:formulaRef>
                      </c:ext>
                    </c:extLst>
                    <c:numCache>
                      <c:formatCode>0.00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357-465B-97D8-8C82D9BF6E36}"/>
                  </c:ext>
                </c:extLst>
              </c15:ser>
            </c15:filteredBarSeries>
            <c15:filteredBarSeries>
              <c15:ser>
                <c:idx val="6"/>
                <c:order val="6"/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tr-T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'1. Sınav (2)'!$A$89:$A$90</c15:sqref>
                        </c15:formulaRef>
                      </c:ext>
                    </c:extLst>
                    <c:strCache>
                      <c:ptCount val="2"/>
                      <c:pt idx="0">
                        <c:v>BAŞARILI ÖĞRENCİ SAYISI </c:v>
                      </c:pt>
                      <c:pt idx="1">
                        <c:v>BAŞARISIZ ÖĞRENCİ SAYISI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'1. Sınav (2)'!$K$89:$K$90</c15:sqref>
                        </c15:formulaRef>
                      </c:ext>
                    </c:extLst>
                    <c:numCache>
                      <c:formatCode>0.00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C357-465B-97D8-8C82D9BF6E36}"/>
                  </c:ext>
                </c:extLst>
              </c15:ser>
            </c15:filteredBarSeries>
          </c:ext>
        </c:extLst>
      </c:barChart>
      <c:catAx>
        <c:axId val="1836826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836831119"/>
        <c:crosses val="autoZero"/>
        <c:auto val="1"/>
        <c:lblAlgn val="ctr"/>
        <c:lblOffset val="100"/>
        <c:noMultiLvlLbl val="0"/>
      </c:catAx>
      <c:valAx>
        <c:axId val="1836831119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368269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tr-TR" b="1"/>
              <a:t>2. SINAV SORU ANALİZİ</a:t>
            </a:r>
          </a:p>
        </c:rich>
      </c:tx>
      <c:layout>
        <c:manualLayout>
          <c:xMode val="edge"/>
          <c:yMode val="edge"/>
          <c:x val="0.42201834862385351"/>
          <c:y val="3.8793103448275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tr-TR"/>
        </a:p>
      </c:txPr>
    </c:title>
    <c:autoTitleDeleted val="0"/>
    <c:plotArea>
      <c:layout>
        <c:manualLayout>
          <c:layoutTarget val="inner"/>
          <c:xMode val="edge"/>
          <c:yMode val="edge"/>
          <c:x val="6.3200878409386152E-2"/>
          <c:y val="0.25000052616624746"/>
          <c:w val="0.93272264104174729"/>
          <c:h val="0.41810432824355181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2"/>
                </a:gs>
                <a:gs pos="100000">
                  <a:schemeClr val="accent2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 Sınav'!$F$5:$Y$5</c:f>
              <c:strCache>
                <c:ptCount val="10"/>
                <c:pt idx="0">
                  <c:v>1.SORU</c:v>
                </c:pt>
                <c:pt idx="1">
                  <c:v>2.SORU</c:v>
                </c:pt>
                <c:pt idx="2">
                  <c:v>3.SORU</c:v>
                </c:pt>
                <c:pt idx="3">
                  <c:v>4.SORU</c:v>
                </c:pt>
                <c:pt idx="4">
                  <c:v>5.SORU</c:v>
                </c:pt>
                <c:pt idx="5">
                  <c:v>6.SORU</c:v>
                </c:pt>
                <c:pt idx="6">
                  <c:v>7.SORU</c:v>
                </c:pt>
                <c:pt idx="7">
                  <c:v>8.SORU</c:v>
                </c:pt>
                <c:pt idx="8">
                  <c:v>9.SORU</c:v>
                </c:pt>
                <c:pt idx="9">
                  <c:v>10.SORU</c:v>
                </c:pt>
              </c:strCache>
            </c:strRef>
          </c:cat>
          <c:val>
            <c:numRef>
              <c:f>'2. Sınav'!$F$60:$Y$60</c:f>
              <c:numCache>
                <c:formatCode>0.00</c:formatCode>
                <c:ptCount val="10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  <c:pt idx="4">
                  <c:v>200</c:v>
                </c:pt>
                <c:pt idx="5">
                  <c:v>200</c:v>
                </c:pt>
                <c:pt idx="6">
                  <c:v>200</c:v>
                </c:pt>
                <c:pt idx="7">
                  <c:v>200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B4-4B62-8281-A7A4C5ADED5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89218432"/>
        <c:axId val="89646592"/>
      </c:barChart>
      <c:catAx>
        <c:axId val="892184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SORULAR</a:t>
                </a:r>
              </a:p>
            </c:rich>
          </c:tx>
          <c:layout>
            <c:manualLayout>
              <c:xMode val="edge"/>
              <c:yMode val="edge"/>
              <c:x val="0.53852971756432699"/>
              <c:y val="0.916184153848618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r-T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tr-TR"/>
          </a:p>
        </c:txPr>
        <c:crossAx val="89646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9646592"/>
        <c:scaling>
          <c:orientation val="minMax"/>
          <c:max val="10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BAŞARI YÜZDESİ</a:t>
                </a:r>
              </a:p>
            </c:rich>
          </c:tx>
          <c:layout>
            <c:manualLayout>
              <c:xMode val="edge"/>
              <c:yMode val="edge"/>
              <c:x val="1.4271151885830785E-2"/>
              <c:y val="0.301724590460675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r-TR"/>
            </a:p>
          </c:txPr>
        </c:title>
        <c:numFmt formatCode="0" sourceLinked="0"/>
        <c:majorTickMark val="none"/>
        <c:minorTickMark val="none"/>
        <c:tickLblPos val="nextTo"/>
        <c:crossAx val="89218432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 alignWithMargins="0"/>
    <c:pageMargins b="1" l="0.75000000000000044" r="0.75000000000000044" t="1" header="0.5" footer="0.5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acebook.com/groups/sosyalbilgilerdunyasi" TargetMode="External"/><Relationship Id="rId13" Type="http://schemas.openxmlformats.org/officeDocument/2006/relationships/hyperlink" Target="https://www.sosyalbilgilerdunyasi.com/acik-uclu-yazili-sinavlar-icin-sinav-analiz-programi/" TargetMode="External"/><Relationship Id="rId18" Type="http://schemas.openxmlformats.org/officeDocument/2006/relationships/image" Target="../media/image5.png"/><Relationship Id="rId3" Type="http://schemas.openxmlformats.org/officeDocument/2006/relationships/hyperlink" Target="#'K. Bilgiler'!A1"/><Relationship Id="rId21" Type="http://schemas.openxmlformats.org/officeDocument/2006/relationships/hyperlink" Target="#'SENARYO G&#304;R'!A1"/><Relationship Id="rId7" Type="http://schemas.openxmlformats.org/officeDocument/2006/relationships/hyperlink" Target="#'1. S&#305;nav'!A1"/><Relationship Id="rId12" Type="http://schemas.openxmlformats.org/officeDocument/2006/relationships/image" Target="../media/image2.png"/><Relationship Id="rId17" Type="http://schemas.openxmlformats.org/officeDocument/2006/relationships/hyperlink" Target="https://www.youtube.com/watch?v=uBndq_I7gRI&amp;t=1s" TargetMode="External"/><Relationship Id="rId2" Type="http://schemas.openxmlformats.org/officeDocument/2006/relationships/hyperlink" Target="#Liste!A1"/><Relationship Id="rId16" Type="http://schemas.openxmlformats.org/officeDocument/2006/relationships/image" Target="../media/image4.png"/><Relationship Id="rId20" Type="http://schemas.openxmlformats.org/officeDocument/2006/relationships/hyperlink" Target="#'SENARYO G&#304;R (2)'!A1"/><Relationship Id="rId1" Type="http://schemas.openxmlformats.org/officeDocument/2006/relationships/hyperlink" Target="https://www.sosyalbilgilerdunyasi.com/" TargetMode="External"/><Relationship Id="rId6" Type="http://schemas.openxmlformats.org/officeDocument/2006/relationships/hyperlink" Target="#'NOT Baremi'!A1"/><Relationship Id="rId11" Type="http://schemas.openxmlformats.org/officeDocument/2006/relationships/hyperlink" Target="https://www.sosyalbilgilerdunyasi.com/seker-portakali-soru-bankasi/" TargetMode="External"/><Relationship Id="rId5" Type="http://schemas.openxmlformats.org/officeDocument/2006/relationships/hyperlink" Target="#'1. S&#305;nav (2)'!A1"/><Relationship Id="rId15" Type="http://schemas.openxmlformats.org/officeDocument/2006/relationships/image" Target="../media/image3.png"/><Relationship Id="rId23" Type="http://schemas.openxmlformats.org/officeDocument/2006/relationships/image" Target="../media/image6.png"/><Relationship Id="rId10" Type="http://schemas.openxmlformats.org/officeDocument/2006/relationships/hyperlink" Target="#'Kaynak '!A1"/><Relationship Id="rId19" Type="http://schemas.openxmlformats.org/officeDocument/2006/relationships/hyperlink" Target="#TEDB&#304;R!A1"/><Relationship Id="rId4" Type="http://schemas.openxmlformats.org/officeDocument/2006/relationships/hyperlink" Target="https://www.sosyalbilgilerdunyasi.com/category/sosyal-bilgiler-yazili/" TargetMode="External"/><Relationship Id="rId9" Type="http://schemas.openxmlformats.org/officeDocument/2006/relationships/image" Target="../media/image1.png"/><Relationship Id="rId14" Type="http://schemas.openxmlformats.org/officeDocument/2006/relationships/hyperlink" Target="https://www.youtube.com/watch?v=Inqz10zHdIE" TargetMode="External"/><Relationship Id="rId22" Type="http://schemas.openxmlformats.org/officeDocument/2006/relationships/hyperlink" Target="#'TEDB&#304;R (3)'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kazan&#305;mlar!A1"/><Relationship Id="rId3" Type="http://schemas.openxmlformats.org/officeDocument/2006/relationships/image" Target="../media/image13.png"/><Relationship Id="rId7" Type="http://schemas.openxmlformats.org/officeDocument/2006/relationships/image" Target="../media/image3.png"/><Relationship Id="rId2" Type="http://schemas.openxmlformats.org/officeDocument/2006/relationships/hyperlink" Target="#G&#304;R&#304;&#350;!A1"/><Relationship Id="rId1" Type="http://schemas.openxmlformats.org/officeDocument/2006/relationships/hyperlink" Target="#'NOT Baremi'!A1"/><Relationship Id="rId6" Type="http://schemas.openxmlformats.org/officeDocument/2006/relationships/hyperlink" Target="https://www.sosyalbilgilerdunyasi.com/" TargetMode="External"/><Relationship Id="rId5" Type="http://schemas.openxmlformats.org/officeDocument/2006/relationships/hyperlink" Target="#'SENARYO G&#304;R'!A1"/><Relationship Id="rId4" Type="http://schemas.openxmlformats.org/officeDocument/2006/relationships/hyperlink" Target="#'1. S&#305;nav (2)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'2. S&#305;nav'!A1"/><Relationship Id="rId13" Type="http://schemas.openxmlformats.org/officeDocument/2006/relationships/image" Target="../media/image18.png"/><Relationship Id="rId3" Type="http://schemas.openxmlformats.org/officeDocument/2006/relationships/chart" Target="../charts/chart7.xml"/><Relationship Id="rId7" Type="http://schemas.openxmlformats.org/officeDocument/2006/relationships/hyperlink" Target="#'SENARYO G&#304;R (2)'!A1"/><Relationship Id="rId12" Type="http://schemas.openxmlformats.org/officeDocument/2006/relationships/hyperlink" Target="#kazan&#305;mlar!A1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hyperlink" Target="#'NOT Baremi'!A1"/><Relationship Id="rId11" Type="http://schemas.openxmlformats.org/officeDocument/2006/relationships/hyperlink" Target="#'TEDB&#304;R (3)'!A1"/><Relationship Id="rId5" Type="http://schemas.openxmlformats.org/officeDocument/2006/relationships/image" Target="../media/image15.png"/><Relationship Id="rId10" Type="http://schemas.openxmlformats.org/officeDocument/2006/relationships/chart" Target="../charts/chart8.xml"/><Relationship Id="rId4" Type="http://schemas.openxmlformats.org/officeDocument/2006/relationships/hyperlink" Target="#G&#304;R&#304;&#350;!A1"/><Relationship Id="rId9" Type="http://schemas.openxmlformats.org/officeDocument/2006/relationships/hyperlink" Target="#'1. S&#305;nav (2)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TEDB&#304;R!A1"/><Relationship Id="rId3" Type="http://schemas.openxmlformats.org/officeDocument/2006/relationships/hyperlink" Target="#'SENARYO G&#304;R'!A1"/><Relationship Id="rId7" Type="http://schemas.openxmlformats.org/officeDocument/2006/relationships/image" Target="../media/image15.png"/><Relationship Id="rId2" Type="http://schemas.openxmlformats.org/officeDocument/2006/relationships/hyperlink" Target="#'NOT Baremi'!A1"/><Relationship Id="rId1" Type="http://schemas.openxmlformats.org/officeDocument/2006/relationships/hyperlink" Target="#G&#304;R&#304;&#350;!A1"/><Relationship Id="rId6" Type="http://schemas.openxmlformats.org/officeDocument/2006/relationships/image" Target="../media/image19.png"/><Relationship Id="rId5" Type="http://schemas.openxmlformats.org/officeDocument/2006/relationships/hyperlink" Target="#'1. S&#305;nav (2)'!A1"/><Relationship Id="rId4" Type="http://schemas.openxmlformats.org/officeDocument/2006/relationships/hyperlink" Target="#'1. S&#305;nav'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#'2. S&#305;nav'!A1"/><Relationship Id="rId3" Type="http://schemas.openxmlformats.org/officeDocument/2006/relationships/chart" Target="../charts/chart11.xml"/><Relationship Id="rId7" Type="http://schemas.openxmlformats.org/officeDocument/2006/relationships/hyperlink" Target="#'SENARYO G&#304;R'!A1"/><Relationship Id="rId12" Type="http://schemas.openxmlformats.org/officeDocument/2006/relationships/hyperlink" Target="#kazan&#305;mlar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hyperlink" Target="#'NOT Baremi'!A1"/><Relationship Id="rId11" Type="http://schemas.openxmlformats.org/officeDocument/2006/relationships/hyperlink" Target="#TEDB&#304;R!A1"/><Relationship Id="rId5" Type="http://schemas.openxmlformats.org/officeDocument/2006/relationships/image" Target="../media/image15.png"/><Relationship Id="rId10" Type="http://schemas.openxmlformats.org/officeDocument/2006/relationships/chart" Target="../charts/chart12.xml"/><Relationship Id="rId4" Type="http://schemas.openxmlformats.org/officeDocument/2006/relationships/hyperlink" Target="#G&#304;R&#304;&#350;!A1"/><Relationship Id="rId9" Type="http://schemas.openxmlformats.org/officeDocument/2006/relationships/hyperlink" Target="#'1. S&#305;nav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SENARYO G&#304;R (2)'!A1"/><Relationship Id="rId2" Type="http://schemas.openxmlformats.org/officeDocument/2006/relationships/image" Target="../media/image15.png"/><Relationship Id="rId1" Type="http://schemas.openxmlformats.org/officeDocument/2006/relationships/hyperlink" Target="#G&#304;R&#304;&#350;!A1"/><Relationship Id="rId4" Type="http://schemas.openxmlformats.org/officeDocument/2006/relationships/hyperlink" Target="#'SENARYO G&#304;R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osyalbilgilerdunyasi.com/" TargetMode="External"/><Relationship Id="rId7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G&#304;R&#304;&#350;!A1"/><Relationship Id="rId6" Type="http://schemas.openxmlformats.org/officeDocument/2006/relationships/hyperlink" Target="https://www.sekerportakali.com.tr/8-sinif-his-inkilap-tarihi-ve-ataturkculuk-18-deneme?search=8.%20S%C4%B1n%C4%B1f%20H%C4%B0S&amp;description=true" TargetMode="External"/><Relationship Id="rId5" Type="http://schemas.openxmlformats.org/officeDocument/2006/relationships/hyperlink" Target="#'K. Bilgiler'!A1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K. Bilgiler'!A1"/><Relationship Id="rId2" Type="http://schemas.openxmlformats.org/officeDocument/2006/relationships/image" Target="../media/image9.png"/><Relationship Id="rId1" Type="http://schemas.openxmlformats.org/officeDocument/2006/relationships/hyperlink" Target="#G&#304;R&#304;&#350;!A1"/><Relationship Id="rId6" Type="http://schemas.openxmlformats.org/officeDocument/2006/relationships/image" Target="../media/image10.png"/><Relationship Id="rId5" Type="http://schemas.openxmlformats.org/officeDocument/2006/relationships/hyperlink" Target="https://www.sosyalbilgilerdunyasi.com/konu-anlatimli-kitap/" TargetMode="External"/><Relationship Id="rId4" Type="http://schemas.openxmlformats.org/officeDocument/2006/relationships/hyperlink" Target="#List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SENARYO G&#304;R'!A1"/><Relationship Id="rId7" Type="http://schemas.openxmlformats.org/officeDocument/2006/relationships/hyperlink" Target="#Liste!A1"/><Relationship Id="rId2" Type="http://schemas.openxmlformats.org/officeDocument/2006/relationships/hyperlink" Target="#'SENARYO G&#304;R (2)'!A1"/><Relationship Id="rId1" Type="http://schemas.openxmlformats.org/officeDocument/2006/relationships/hyperlink" Target="#G&#304;R&#304;&#350;!A1"/><Relationship Id="rId6" Type="http://schemas.openxmlformats.org/officeDocument/2006/relationships/image" Target="../media/image3.png"/><Relationship Id="rId5" Type="http://schemas.openxmlformats.org/officeDocument/2006/relationships/hyperlink" Target="https://www.sosyalbilgilerdunyasi.com/" TargetMode="External"/><Relationship Id="rId4" Type="http://schemas.openxmlformats.org/officeDocument/2006/relationships/hyperlink" Target="#'NOT Baremi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hyperlink" Target="#G&#304;R&#304;&#350;!A1"/><Relationship Id="rId6" Type="http://schemas.openxmlformats.org/officeDocument/2006/relationships/hyperlink" Target="#'K. Bilgiler'!A1"/><Relationship Id="rId5" Type="http://schemas.openxmlformats.org/officeDocument/2006/relationships/hyperlink" Target="#'NOT Baremi'!A1"/><Relationship Id="rId4" Type="http://schemas.openxmlformats.org/officeDocument/2006/relationships/hyperlink" Target="#List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1. S&#305;nav'!A1"/><Relationship Id="rId3" Type="http://schemas.openxmlformats.org/officeDocument/2006/relationships/hyperlink" Target="#'SENARYO G&#304;R'!A1"/><Relationship Id="rId7" Type="http://schemas.openxmlformats.org/officeDocument/2006/relationships/hyperlink" Target="#'NOT Baremi'!A1"/><Relationship Id="rId2" Type="http://schemas.openxmlformats.org/officeDocument/2006/relationships/image" Target="../media/image13.png"/><Relationship Id="rId1" Type="http://schemas.openxmlformats.org/officeDocument/2006/relationships/hyperlink" Target="#G&#304;R&#304;&#350;!A1"/><Relationship Id="rId6" Type="http://schemas.openxmlformats.org/officeDocument/2006/relationships/hyperlink" Target="#kazan&#305;mlar!A1"/><Relationship Id="rId5" Type="http://schemas.openxmlformats.org/officeDocument/2006/relationships/image" Target="../media/image3.png"/><Relationship Id="rId4" Type="http://schemas.openxmlformats.org/officeDocument/2006/relationships/hyperlink" Target="https://www.sosyalbilgilerdunyasi.com/" TargetMode="External"/><Relationship Id="rId9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13" Type="http://schemas.openxmlformats.org/officeDocument/2006/relationships/hyperlink" Target="#'SENARYO G&#304;R'!A1"/><Relationship Id="rId3" Type="http://schemas.openxmlformats.org/officeDocument/2006/relationships/chart" Target="../charts/chart3.xml"/><Relationship Id="rId7" Type="http://schemas.openxmlformats.org/officeDocument/2006/relationships/hyperlink" Target="#'1. S&#305;nav'!A1"/><Relationship Id="rId12" Type="http://schemas.openxmlformats.org/officeDocument/2006/relationships/hyperlink" Target="#'SENARYO G&#304;R (2)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#'2. S&#305;nav'!A1"/><Relationship Id="rId11" Type="http://schemas.openxmlformats.org/officeDocument/2006/relationships/image" Target="../media/image16.png"/><Relationship Id="rId5" Type="http://schemas.openxmlformats.org/officeDocument/2006/relationships/image" Target="../media/image15.png"/><Relationship Id="rId10" Type="http://schemas.openxmlformats.org/officeDocument/2006/relationships/hyperlink" Target="#TEDB&#304;R!A1"/><Relationship Id="rId4" Type="http://schemas.openxmlformats.org/officeDocument/2006/relationships/hyperlink" Target="#G&#304;R&#304;&#350;!A1"/><Relationship Id="rId9" Type="http://schemas.openxmlformats.org/officeDocument/2006/relationships/hyperlink" Target="#kazan&#305;mlar!A1"/><Relationship Id="rId14" Type="http://schemas.openxmlformats.org/officeDocument/2006/relationships/hyperlink" Target="#'NOT Baremi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hyperlink" Target="#TEDB&#304;R!A1"/><Relationship Id="rId7" Type="http://schemas.openxmlformats.org/officeDocument/2006/relationships/hyperlink" Target="#'1. S&#305;nav (2)'!A1"/><Relationship Id="rId2" Type="http://schemas.openxmlformats.org/officeDocument/2006/relationships/hyperlink" Target="#G&#304;R&#304;&#350;!A1"/><Relationship Id="rId1" Type="http://schemas.openxmlformats.org/officeDocument/2006/relationships/hyperlink" Target="#'TEDB&#304;R (2)'!A1"/><Relationship Id="rId6" Type="http://schemas.openxmlformats.org/officeDocument/2006/relationships/hyperlink" Target="#'1. S&#305;nav'!A1"/><Relationship Id="rId5" Type="http://schemas.openxmlformats.org/officeDocument/2006/relationships/hyperlink" Target="#'SENARYO G&#304;R'!A1"/><Relationship Id="rId4" Type="http://schemas.openxmlformats.org/officeDocument/2006/relationships/hyperlink" Target="#'NOT Baremi'!A1"/><Relationship Id="rId9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hyperlink" Target="#TEDB&#304;R!A1"/><Relationship Id="rId7" Type="http://schemas.openxmlformats.org/officeDocument/2006/relationships/hyperlink" Target="#'1. S&#305;nav (2)'!A1"/><Relationship Id="rId2" Type="http://schemas.openxmlformats.org/officeDocument/2006/relationships/image" Target="../media/image15.png"/><Relationship Id="rId1" Type="http://schemas.openxmlformats.org/officeDocument/2006/relationships/hyperlink" Target="#G&#304;R&#304;&#350;!A1"/><Relationship Id="rId6" Type="http://schemas.openxmlformats.org/officeDocument/2006/relationships/hyperlink" Target="#'1. S&#305;nav'!A1"/><Relationship Id="rId5" Type="http://schemas.openxmlformats.org/officeDocument/2006/relationships/hyperlink" Target="#'SENARYO G&#304;R'!A1"/><Relationship Id="rId4" Type="http://schemas.openxmlformats.org/officeDocument/2006/relationships/hyperlink" Target="#'NOT Baremi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8072</xdr:colOff>
      <xdr:row>0</xdr:row>
      <xdr:rowOff>12715</xdr:rowOff>
    </xdr:from>
    <xdr:to>
      <xdr:col>32</xdr:col>
      <xdr:colOff>81936</xdr:colOff>
      <xdr:row>0</xdr:row>
      <xdr:rowOff>499482</xdr:rowOff>
    </xdr:to>
    <xdr:sp macro="" textlink="">
      <xdr:nvSpPr>
        <xdr:cNvPr id="3" name="Dikdörtgen: Köşeleri Yuvarlatılmış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 bwMode="auto">
        <a:xfrm>
          <a:off x="252005" y="12715"/>
          <a:ext cx="11538711" cy="486767"/>
        </a:xfrm>
        <a:prstGeom prst="roundRect">
          <a:avLst/>
        </a:prstGeom>
        <a:solidFill>
          <a:srgbClr val="92D050"/>
        </a:solidFill>
        <a:ln w="2857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txBody>
        <a:bodyPr vertOverflow="clip" wrap="square" lIns="91440" tIns="45720" rIns="91440" bIns="45720" rtlCol="0" anchor="ctr" upright="1">
          <a:scene3d>
            <a:camera prst="perspectiveAbove"/>
            <a:lightRig rig="threePt" dir="t"/>
          </a:scene3d>
        </a:bodyPr>
        <a:lstStyle/>
        <a:p>
          <a:pPr algn="ctr"/>
          <a:r>
            <a:rPr lang="tr-TR" sz="3200" b="1" cap="none" spc="50">
              <a:ln w="0">
                <a:noFill/>
              </a:ln>
              <a:solidFill>
                <a:schemeClr val="tx1"/>
              </a:solidFill>
              <a:effectLst/>
            </a:rPr>
            <a:t>AÇIK UÇLU SINAV ANALİZ PROGRAMI</a:t>
          </a:r>
          <a:r>
            <a:rPr lang="tr-TR" sz="3200" b="1" cap="none" spc="50" baseline="0">
              <a:ln w="0">
                <a:noFill/>
              </a:ln>
              <a:solidFill>
                <a:schemeClr val="tx1"/>
              </a:solidFill>
              <a:effectLst/>
            </a:rPr>
            <a:t> </a:t>
          </a:r>
          <a:r>
            <a:rPr lang="tr-TR" sz="3200" b="1" cap="none" spc="50">
              <a:ln w="0">
                <a:noFill/>
              </a:ln>
              <a:solidFill>
                <a:schemeClr val="tx1"/>
              </a:solidFill>
              <a:effectLst/>
            </a:rPr>
            <a:t>2023 </a:t>
          </a:r>
          <a:r>
            <a:rPr lang="tr-TR" sz="3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V3.4</a:t>
          </a:r>
          <a:endParaRPr lang="tr-TR" sz="3200" b="1" cap="none" spc="50">
            <a:ln w="0">
              <a:noFill/>
            </a:ln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1</xdr:col>
      <xdr:colOff>92456</xdr:colOff>
      <xdr:row>8</xdr:row>
      <xdr:rowOff>69697</xdr:rowOff>
    </xdr:from>
    <xdr:to>
      <xdr:col>7</xdr:col>
      <xdr:colOff>83840</xdr:colOff>
      <xdr:row>12</xdr:row>
      <xdr:rowOff>31209</xdr:rowOff>
    </xdr:to>
    <xdr:sp macro="" textlink="">
      <xdr:nvSpPr>
        <xdr:cNvPr id="4" name="Dikdörtgen: Köşeleri Yuvarlatılmış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 bwMode="auto">
        <a:xfrm>
          <a:off x="336389" y="2021160"/>
          <a:ext cx="1908000" cy="612000"/>
        </a:xfrm>
        <a:prstGeom prst="roundRect">
          <a:avLst/>
        </a:prstGeom>
        <a:ln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1219033472">
                <a:custGeom>
                  <a:avLst/>
                  <a:gdLst>
                    <a:gd name="connsiteX0" fmla="*/ 0 w 1952413"/>
                    <a:gd name="connsiteY0" fmla="*/ 114225 h 685334"/>
                    <a:gd name="connsiteX1" fmla="*/ 114225 w 1952413"/>
                    <a:gd name="connsiteY1" fmla="*/ 0 h 685334"/>
                    <a:gd name="connsiteX2" fmla="*/ 1838188 w 1952413"/>
                    <a:gd name="connsiteY2" fmla="*/ 0 h 685334"/>
                    <a:gd name="connsiteX3" fmla="*/ 1952413 w 1952413"/>
                    <a:gd name="connsiteY3" fmla="*/ 114225 h 685334"/>
                    <a:gd name="connsiteX4" fmla="*/ 1952413 w 1952413"/>
                    <a:gd name="connsiteY4" fmla="*/ 571109 h 685334"/>
                    <a:gd name="connsiteX5" fmla="*/ 1838188 w 1952413"/>
                    <a:gd name="connsiteY5" fmla="*/ 685334 h 685334"/>
                    <a:gd name="connsiteX6" fmla="*/ 114225 w 1952413"/>
                    <a:gd name="connsiteY6" fmla="*/ 685334 h 685334"/>
                    <a:gd name="connsiteX7" fmla="*/ 0 w 1952413"/>
                    <a:gd name="connsiteY7" fmla="*/ 571109 h 685334"/>
                    <a:gd name="connsiteX8" fmla="*/ 0 w 1952413"/>
                    <a:gd name="connsiteY8" fmla="*/ 114225 h 685334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  <a:cxn ang="0">
                      <a:pos x="connsiteX8" y="connsiteY8"/>
                    </a:cxn>
                  </a:cxnLst>
                  <a:rect l="l" t="t" r="r" b="b"/>
                  <a:pathLst>
                    <a:path w="1952413" h="685334" fill="none" extrusionOk="0">
                      <a:moveTo>
                        <a:pt x="0" y="114225"/>
                      </a:moveTo>
                      <a:cubicBezTo>
                        <a:pt x="-2500" y="50736"/>
                        <a:pt x="54071" y="2397"/>
                        <a:pt x="114225" y="0"/>
                      </a:cubicBezTo>
                      <a:cubicBezTo>
                        <a:pt x="620993" y="-3228"/>
                        <a:pt x="1396202" y="-117472"/>
                        <a:pt x="1838188" y="0"/>
                      </a:cubicBezTo>
                      <a:cubicBezTo>
                        <a:pt x="1904654" y="5208"/>
                        <a:pt x="1956957" y="56706"/>
                        <a:pt x="1952413" y="114225"/>
                      </a:cubicBezTo>
                      <a:cubicBezTo>
                        <a:pt x="1967648" y="182759"/>
                        <a:pt x="1912968" y="436895"/>
                        <a:pt x="1952413" y="571109"/>
                      </a:cubicBezTo>
                      <a:cubicBezTo>
                        <a:pt x="1947815" y="634949"/>
                        <a:pt x="1897507" y="682735"/>
                        <a:pt x="1838188" y="685334"/>
                      </a:cubicBezTo>
                      <a:cubicBezTo>
                        <a:pt x="1122698" y="838731"/>
                        <a:pt x="713932" y="712636"/>
                        <a:pt x="114225" y="685334"/>
                      </a:cubicBezTo>
                      <a:cubicBezTo>
                        <a:pt x="51250" y="683852"/>
                        <a:pt x="-10546" y="640352"/>
                        <a:pt x="0" y="571109"/>
                      </a:cubicBezTo>
                      <a:cubicBezTo>
                        <a:pt x="-25753" y="396358"/>
                        <a:pt x="-1960" y="279560"/>
                        <a:pt x="0" y="114225"/>
                      </a:cubicBezTo>
                      <a:close/>
                    </a:path>
                    <a:path w="1952413" h="685334" stroke="0" extrusionOk="0">
                      <a:moveTo>
                        <a:pt x="0" y="114225"/>
                      </a:moveTo>
                      <a:cubicBezTo>
                        <a:pt x="-3446" y="49015"/>
                        <a:pt x="48336" y="1052"/>
                        <a:pt x="114225" y="0"/>
                      </a:cubicBezTo>
                      <a:cubicBezTo>
                        <a:pt x="530293" y="-9577"/>
                        <a:pt x="1470195" y="135777"/>
                        <a:pt x="1838188" y="0"/>
                      </a:cubicBezTo>
                      <a:cubicBezTo>
                        <a:pt x="1897776" y="3415"/>
                        <a:pt x="1950624" y="61026"/>
                        <a:pt x="1952413" y="114225"/>
                      </a:cubicBezTo>
                      <a:cubicBezTo>
                        <a:pt x="1912566" y="305531"/>
                        <a:pt x="1943644" y="523949"/>
                        <a:pt x="1952413" y="571109"/>
                      </a:cubicBezTo>
                      <a:cubicBezTo>
                        <a:pt x="1954324" y="634421"/>
                        <a:pt x="1904489" y="678716"/>
                        <a:pt x="1838188" y="685334"/>
                      </a:cubicBezTo>
                      <a:cubicBezTo>
                        <a:pt x="1041787" y="712744"/>
                        <a:pt x="299988" y="580182"/>
                        <a:pt x="114225" y="685334"/>
                      </a:cubicBezTo>
                      <a:cubicBezTo>
                        <a:pt x="50321" y="677520"/>
                        <a:pt x="-2430" y="637571"/>
                        <a:pt x="0" y="571109"/>
                      </a:cubicBezTo>
                      <a:cubicBezTo>
                        <a:pt x="12226" y="516681"/>
                        <a:pt x="36718" y="336461"/>
                        <a:pt x="0" y="114225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wrap="square" lIns="91440" tIns="45720" rIns="91440" bIns="45720" rtlCol="0" anchor="ctr" upright="1"/>
        <a:lstStyle/>
        <a:p>
          <a:pPr algn="ctr"/>
          <a:r>
            <a:rPr lang="tr-TR" sz="1400" b="1">
              <a:solidFill>
                <a:schemeClr val="bg1"/>
              </a:solidFill>
              <a:effectLst/>
              <a:latin typeface="+mn-lt"/>
              <a:ea typeface="STHupo" panose="02010800040101010101" pitchFamily="2" charset="-122"/>
              <a:cs typeface="+mn-cs"/>
            </a:rPr>
            <a:t>3- SINIF LİSTESİ</a:t>
          </a:r>
          <a:endParaRPr lang="tr-TR" sz="1400" b="1">
            <a:solidFill>
              <a:schemeClr val="bg1"/>
            </a:solidFill>
            <a:effectLst/>
            <a:latin typeface="+mn-lt"/>
            <a:ea typeface="STHupo" panose="02010800040101010101" pitchFamily="2" charset="-122"/>
          </a:endParaRPr>
        </a:p>
      </xdr:txBody>
    </xdr:sp>
    <xdr:clientData/>
  </xdr:twoCellAnchor>
  <xdr:twoCellAnchor>
    <xdr:from>
      <xdr:col>1</xdr:col>
      <xdr:colOff>92456</xdr:colOff>
      <xdr:row>4</xdr:row>
      <xdr:rowOff>54231</xdr:rowOff>
    </xdr:from>
    <xdr:to>
      <xdr:col>7</xdr:col>
      <xdr:colOff>83840</xdr:colOff>
      <xdr:row>7</xdr:row>
      <xdr:rowOff>131902</xdr:rowOff>
    </xdr:to>
    <xdr:sp macro="" textlink="">
      <xdr:nvSpPr>
        <xdr:cNvPr id="5" name="Dikdörtgen: Köşeleri Yuvarlatılmış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 bwMode="auto">
        <a:xfrm>
          <a:off x="336389" y="1308743"/>
          <a:ext cx="1908000" cy="612000"/>
        </a:xfrm>
        <a:prstGeom prst="roundRect">
          <a:avLst/>
        </a:prstGeom>
        <a:ln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1825056982">
                <a:custGeom>
                  <a:avLst/>
                  <a:gdLst>
                    <a:gd name="connsiteX0" fmla="*/ 0 w 1933375"/>
                    <a:gd name="connsiteY0" fmla="*/ 112289 h 673718"/>
                    <a:gd name="connsiteX1" fmla="*/ 112289 w 1933375"/>
                    <a:gd name="connsiteY1" fmla="*/ 0 h 673718"/>
                    <a:gd name="connsiteX2" fmla="*/ 1821086 w 1933375"/>
                    <a:gd name="connsiteY2" fmla="*/ 0 h 673718"/>
                    <a:gd name="connsiteX3" fmla="*/ 1933375 w 1933375"/>
                    <a:gd name="connsiteY3" fmla="*/ 112289 h 673718"/>
                    <a:gd name="connsiteX4" fmla="*/ 1933375 w 1933375"/>
                    <a:gd name="connsiteY4" fmla="*/ 561429 h 673718"/>
                    <a:gd name="connsiteX5" fmla="*/ 1821086 w 1933375"/>
                    <a:gd name="connsiteY5" fmla="*/ 673718 h 673718"/>
                    <a:gd name="connsiteX6" fmla="*/ 112289 w 1933375"/>
                    <a:gd name="connsiteY6" fmla="*/ 673718 h 673718"/>
                    <a:gd name="connsiteX7" fmla="*/ 0 w 1933375"/>
                    <a:gd name="connsiteY7" fmla="*/ 561429 h 673718"/>
                    <a:gd name="connsiteX8" fmla="*/ 0 w 1933375"/>
                    <a:gd name="connsiteY8" fmla="*/ 112289 h 673718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  <a:cxn ang="0">
                      <a:pos x="connsiteX8" y="connsiteY8"/>
                    </a:cxn>
                  </a:cxnLst>
                  <a:rect l="l" t="t" r="r" b="b"/>
                  <a:pathLst>
                    <a:path w="1933375" h="673718" fill="none" extrusionOk="0">
                      <a:moveTo>
                        <a:pt x="0" y="112289"/>
                      </a:moveTo>
                      <a:cubicBezTo>
                        <a:pt x="-532" y="50930"/>
                        <a:pt x="48904" y="2754"/>
                        <a:pt x="112289" y="0"/>
                      </a:cubicBezTo>
                      <a:cubicBezTo>
                        <a:pt x="341002" y="-140245"/>
                        <a:pt x="1187147" y="99983"/>
                        <a:pt x="1821086" y="0"/>
                      </a:cubicBezTo>
                      <a:cubicBezTo>
                        <a:pt x="1881204" y="-8347"/>
                        <a:pt x="1924431" y="57485"/>
                        <a:pt x="1933375" y="112289"/>
                      </a:cubicBezTo>
                      <a:cubicBezTo>
                        <a:pt x="1916783" y="328701"/>
                        <a:pt x="1917494" y="505809"/>
                        <a:pt x="1933375" y="561429"/>
                      </a:cubicBezTo>
                      <a:cubicBezTo>
                        <a:pt x="1944014" y="620973"/>
                        <a:pt x="1885693" y="668527"/>
                        <a:pt x="1821086" y="673718"/>
                      </a:cubicBezTo>
                      <a:cubicBezTo>
                        <a:pt x="1649169" y="676935"/>
                        <a:pt x="841497" y="822364"/>
                        <a:pt x="112289" y="673718"/>
                      </a:cubicBezTo>
                      <a:cubicBezTo>
                        <a:pt x="49845" y="676805"/>
                        <a:pt x="-11876" y="623738"/>
                        <a:pt x="0" y="561429"/>
                      </a:cubicBezTo>
                      <a:cubicBezTo>
                        <a:pt x="-6088" y="490193"/>
                        <a:pt x="-11178" y="260583"/>
                        <a:pt x="0" y="112289"/>
                      </a:cubicBezTo>
                      <a:close/>
                    </a:path>
                    <a:path w="1933375" h="673718" stroke="0" extrusionOk="0">
                      <a:moveTo>
                        <a:pt x="0" y="112289"/>
                      </a:moveTo>
                      <a:cubicBezTo>
                        <a:pt x="7687" y="43546"/>
                        <a:pt x="46573" y="-935"/>
                        <a:pt x="112289" y="0"/>
                      </a:cubicBezTo>
                      <a:cubicBezTo>
                        <a:pt x="418134" y="-20128"/>
                        <a:pt x="1063853" y="124898"/>
                        <a:pt x="1821086" y="0"/>
                      </a:cubicBezTo>
                      <a:cubicBezTo>
                        <a:pt x="1883511" y="-1968"/>
                        <a:pt x="1936534" y="47536"/>
                        <a:pt x="1933375" y="112289"/>
                      </a:cubicBezTo>
                      <a:cubicBezTo>
                        <a:pt x="1961248" y="267249"/>
                        <a:pt x="1937328" y="392901"/>
                        <a:pt x="1933375" y="561429"/>
                      </a:cubicBezTo>
                      <a:cubicBezTo>
                        <a:pt x="1932687" y="615962"/>
                        <a:pt x="1886633" y="669607"/>
                        <a:pt x="1821086" y="673718"/>
                      </a:cubicBezTo>
                      <a:cubicBezTo>
                        <a:pt x="1607526" y="723096"/>
                        <a:pt x="607453" y="636743"/>
                        <a:pt x="112289" y="673718"/>
                      </a:cubicBezTo>
                      <a:cubicBezTo>
                        <a:pt x="54874" y="674730"/>
                        <a:pt x="-3226" y="625336"/>
                        <a:pt x="0" y="561429"/>
                      </a:cubicBezTo>
                      <a:cubicBezTo>
                        <a:pt x="-4930" y="507476"/>
                        <a:pt x="-32116" y="326827"/>
                        <a:pt x="0" y="112289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wrap="square" lIns="91440" tIns="45720" rIns="91440" bIns="45720" rtlCol="0" anchor="ctr" upright="1"/>
        <a:lstStyle/>
        <a:p>
          <a:pPr algn="ctr"/>
          <a:r>
            <a:rPr lang="tr-TR" sz="1400" b="1">
              <a:solidFill>
                <a:schemeClr val="bg1"/>
              </a:solidFill>
              <a:latin typeface="+mn-lt"/>
              <a:ea typeface="STHupo" panose="02010800040101010101" pitchFamily="2" charset="-122"/>
            </a:rPr>
            <a:t>2- KULLANICI</a:t>
          </a:r>
          <a:r>
            <a:rPr lang="tr-TR" sz="1400" b="1" baseline="0">
              <a:solidFill>
                <a:schemeClr val="bg1"/>
              </a:solidFill>
              <a:latin typeface="+mn-lt"/>
              <a:ea typeface="STHupo" panose="02010800040101010101" pitchFamily="2" charset="-122"/>
            </a:rPr>
            <a:t> </a:t>
          </a:r>
          <a:r>
            <a:rPr lang="tr-TR" sz="1400" b="1">
              <a:solidFill>
                <a:schemeClr val="bg1"/>
              </a:solidFill>
              <a:latin typeface="+mn-lt"/>
              <a:ea typeface="STHupo" panose="02010800040101010101" pitchFamily="2" charset="-122"/>
            </a:rPr>
            <a:t>BİLGİLERİ</a:t>
          </a:r>
        </a:p>
      </xdr:txBody>
    </xdr:sp>
    <xdr:clientData/>
  </xdr:twoCellAnchor>
  <xdr:twoCellAnchor>
    <xdr:from>
      <xdr:col>24</xdr:col>
      <xdr:colOff>340061</xdr:colOff>
      <xdr:row>18</xdr:row>
      <xdr:rowOff>62822</xdr:rowOff>
    </xdr:from>
    <xdr:to>
      <xdr:col>27</xdr:col>
      <xdr:colOff>483775</xdr:colOff>
      <xdr:row>21</xdr:row>
      <xdr:rowOff>47566</xdr:rowOff>
    </xdr:to>
    <xdr:sp macro="" textlink="">
      <xdr:nvSpPr>
        <xdr:cNvPr id="7" name="Dikdörtgen: Köşeleri Yuvarlatılmış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 bwMode="auto">
        <a:xfrm>
          <a:off x="7440516" y="3637790"/>
          <a:ext cx="1962123" cy="590880"/>
        </a:xfrm>
        <a:prstGeom prst="roundRect">
          <a:avLst/>
        </a:prstGeom>
        <a:ln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2072432237">
                <a:custGeom>
                  <a:avLst/>
                  <a:gdLst>
                    <a:gd name="connsiteX0" fmla="*/ 0 w 1955787"/>
                    <a:gd name="connsiteY0" fmla="*/ 90927 h 545550"/>
                    <a:gd name="connsiteX1" fmla="*/ 90927 w 1955787"/>
                    <a:gd name="connsiteY1" fmla="*/ 0 h 545550"/>
                    <a:gd name="connsiteX2" fmla="*/ 1864860 w 1955787"/>
                    <a:gd name="connsiteY2" fmla="*/ 0 h 545550"/>
                    <a:gd name="connsiteX3" fmla="*/ 1955787 w 1955787"/>
                    <a:gd name="connsiteY3" fmla="*/ 90927 h 545550"/>
                    <a:gd name="connsiteX4" fmla="*/ 1955787 w 1955787"/>
                    <a:gd name="connsiteY4" fmla="*/ 454623 h 545550"/>
                    <a:gd name="connsiteX5" fmla="*/ 1864860 w 1955787"/>
                    <a:gd name="connsiteY5" fmla="*/ 545550 h 545550"/>
                    <a:gd name="connsiteX6" fmla="*/ 90927 w 1955787"/>
                    <a:gd name="connsiteY6" fmla="*/ 545550 h 545550"/>
                    <a:gd name="connsiteX7" fmla="*/ 0 w 1955787"/>
                    <a:gd name="connsiteY7" fmla="*/ 454623 h 545550"/>
                    <a:gd name="connsiteX8" fmla="*/ 0 w 1955787"/>
                    <a:gd name="connsiteY8" fmla="*/ 90927 h 54555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  <a:cxn ang="0">
                      <a:pos x="connsiteX8" y="connsiteY8"/>
                    </a:cxn>
                  </a:cxnLst>
                  <a:rect l="l" t="t" r="r" b="b"/>
                  <a:pathLst>
                    <a:path w="1955787" h="545550" fill="none" extrusionOk="0">
                      <a:moveTo>
                        <a:pt x="0" y="90927"/>
                      </a:moveTo>
                      <a:cubicBezTo>
                        <a:pt x="5019" y="41491"/>
                        <a:pt x="42195" y="2115"/>
                        <a:pt x="90927" y="0"/>
                      </a:cubicBezTo>
                      <a:cubicBezTo>
                        <a:pt x="856347" y="-116273"/>
                        <a:pt x="1597944" y="38900"/>
                        <a:pt x="1864860" y="0"/>
                      </a:cubicBezTo>
                      <a:cubicBezTo>
                        <a:pt x="1910971" y="-653"/>
                        <a:pt x="1954276" y="42472"/>
                        <a:pt x="1955787" y="90927"/>
                      </a:cubicBezTo>
                      <a:cubicBezTo>
                        <a:pt x="1966686" y="132344"/>
                        <a:pt x="1926372" y="360401"/>
                        <a:pt x="1955787" y="454623"/>
                      </a:cubicBezTo>
                      <a:cubicBezTo>
                        <a:pt x="1957078" y="505583"/>
                        <a:pt x="1916070" y="537785"/>
                        <a:pt x="1864860" y="545550"/>
                      </a:cubicBezTo>
                      <a:cubicBezTo>
                        <a:pt x="1114968" y="630392"/>
                        <a:pt x="569104" y="518008"/>
                        <a:pt x="90927" y="545550"/>
                      </a:cubicBezTo>
                      <a:cubicBezTo>
                        <a:pt x="39617" y="545596"/>
                        <a:pt x="-234" y="506378"/>
                        <a:pt x="0" y="454623"/>
                      </a:cubicBezTo>
                      <a:cubicBezTo>
                        <a:pt x="-10297" y="358419"/>
                        <a:pt x="-3780" y="231770"/>
                        <a:pt x="0" y="90927"/>
                      </a:cubicBezTo>
                      <a:close/>
                    </a:path>
                    <a:path w="1955787" h="545550" stroke="0" extrusionOk="0">
                      <a:moveTo>
                        <a:pt x="0" y="90927"/>
                      </a:moveTo>
                      <a:cubicBezTo>
                        <a:pt x="6125" y="47010"/>
                        <a:pt x="38152" y="-2925"/>
                        <a:pt x="90927" y="0"/>
                      </a:cubicBezTo>
                      <a:cubicBezTo>
                        <a:pt x="637523" y="49252"/>
                        <a:pt x="1211969" y="80788"/>
                        <a:pt x="1864860" y="0"/>
                      </a:cubicBezTo>
                      <a:cubicBezTo>
                        <a:pt x="1913411" y="-9605"/>
                        <a:pt x="1955309" y="38685"/>
                        <a:pt x="1955787" y="90927"/>
                      </a:cubicBezTo>
                      <a:cubicBezTo>
                        <a:pt x="1939316" y="226380"/>
                        <a:pt x="1952987" y="352420"/>
                        <a:pt x="1955787" y="454623"/>
                      </a:cubicBezTo>
                      <a:cubicBezTo>
                        <a:pt x="1951999" y="511829"/>
                        <a:pt x="1917000" y="539051"/>
                        <a:pt x="1864860" y="545550"/>
                      </a:cubicBezTo>
                      <a:cubicBezTo>
                        <a:pt x="1578950" y="589284"/>
                        <a:pt x="956170" y="674773"/>
                        <a:pt x="90927" y="545550"/>
                      </a:cubicBezTo>
                      <a:cubicBezTo>
                        <a:pt x="36247" y="538671"/>
                        <a:pt x="3585" y="495585"/>
                        <a:pt x="0" y="454623"/>
                      </a:cubicBezTo>
                      <a:cubicBezTo>
                        <a:pt x="17233" y="397460"/>
                        <a:pt x="-24867" y="198452"/>
                        <a:pt x="0" y="90927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400" b="1">
              <a:solidFill>
                <a:schemeClr val="bg1"/>
              </a:solidFill>
              <a:effectLst/>
              <a:latin typeface="+mn-lt"/>
              <a:ea typeface="STHupo" panose="02010800040101010101" pitchFamily="2" charset="-122"/>
              <a:cs typeface="+mn-cs"/>
            </a:rPr>
            <a:t>Açık</a:t>
          </a:r>
          <a:r>
            <a:rPr lang="tr-TR" sz="1400" b="1" baseline="0">
              <a:solidFill>
                <a:schemeClr val="bg1"/>
              </a:solidFill>
              <a:effectLst/>
              <a:latin typeface="+mn-lt"/>
              <a:ea typeface="STHupo" panose="02010800040101010101" pitchFamily="2" charset="-122"/>
              <a:cs typeface="+mn-cs"/>
            </a:rPr>
            <a:t> uçlu iNKILAP TARİHİ YAZILILARI</a:t>
          </a:r>
          <a:endParaRPr lang="tr-TR" sz="1400" b="1">
            <a:solidFill>
              <a:schemeClr val="bg1"/>
            </a:solidFill>
            <a:effectLst/>
            <a:latin typeface="+mn-lt"/>
            <a:ea typeface="STHupo" panose="02010800040101010101" pitchFamily="2" charset="-122"/>
          </a:endParaRPr>
        </a:p>
      </xdr:txBody>
    </xdr:sp>
    <xdr:clientData/>
  </xdr:twoCellAnchor>
  <xdr:twoCellAnchor>
    <xdr:from>
      <xdr:col>24</xdr:col>
      <xdr:colOff>347586</xdr:colOff>
      <xdr:row>13</xdr:row>
      <xdr:rowOff>85932</xdr:rowOff>
    </xdr:from>
    <xdr:to>
      <xdr:col>27</xdr:col>
      <xdr:colOff>476249</xdr:colOff>
      <xdr:row>17</xdr:row>
      <xdr:rowOff>47444</xdr:rowOff>
    </xdr:to>
    <xdr:sp macro="" textlink="">
      <xdr:nvSpPr>
        <xdr:cNvPr id="8" name="Dikdörtgen: Köşeleri Yuvarlatılmış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 bwMode="auto">
        <a:xfrm>
          <a:off x="7448041" y="2832101"/>
          <a:ext cx="1947072" cy="604759"/>
        </a:xfrm>
        <a:prstGeom prst="roundRect">
          <a:avLst/>
        </a:prstGeom>
        <a:ln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3372381039">
                <a:custGeom>
                  <a:avLst/>
                  <a:gdLst>
                    <a:gd name="connsiteX0" fmla="*/ 0 w 1940736"/>
                    <a:gd name="connsiteY0" fmla="*/ 93712 h 562258"/>
                    <a:gd name="connsiteX1" fmla="*/ 93712 w 1940736"/>
                    <a:gd name="connsiteY1" fmla="*/ 0 h 562258"/>
                    <a:gd name="connsiteX2" fmla="*/ 1847024 w 1940736"/>
                    <a:gd name="connsiteY2" fmla="*/ 0 h 562258"/>
                    <a:gd name="connsiteX3" fmla="*/ 1940736 w 1940736"/>
                    <a:gd name="connsiteY3" fmla="*/ 93712 h 562258"/>
                    <a:gd name="connsiteX4" fmla="*/ 1940736 w 1940736"/>
                    <a:gd name="connsiteY4" fmla="*/ 468546 h 562258"/>
                    <a:gd name="connsiteX5" fmla="*/ 1847024 w 1940736"/>
                    <a:gd name="connsiteY5" fmla="*/ 562258 h 562258"/>
                    <a:gd name="connsiteX6" fmla="*/ 93712 w 1940736"/>
                    <a:gd name="connsiteY6" fmla="*/ 562258 h 562258"/>
                    <a:gd name="connsiteX7" fmla="*/ 0 w 1940736"/>
                    <a:gd name="connsiteY7" fmla="*/ 468546 h 562258"/>
                    <a:gd name="connsiteX8" fmla="*/ 0 w 1940736"/>
                    <a:gd name="connsiteY8" fmla="*/ 93712 h 562258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  <a:cxn ang="0">
                      <a:pos x="connsiteX8" y="connsiteY8"/>
                    </a:cxn>
                  </a:cxnLst>
                  <a:rect l="l" t="t" r="r" b="b"/>
                  <a:pathLst>
                    <a:path w="1940736" h="562258" fill="none" extrusionOk="0">
                      <a:moveTo>
                        <a:pt x="0" y="93712"/>
                      </a:moveTo>
                      <a:cubicBezTo>
                        <a:pt x="1132" y="45933"/>
                        <a:pt x="40155" y="-311"/>
                        <a:pt x="93712" y="0"/>
                      </a:cubicBezTo>
                      <a:cubicBezTo>
                        <a:pt x="745650" y="102992"/>
                        <a:pt x="1289889" y="-38034"/>
                        <a:pt x="1847024" y="0"/>
                      </a:cubicBezTo>
                      <a:cubicBezTo>
                        <a:pt x="1901003" y="-8388"/>
                        <a:pt x="1938847" y="47535"/>
                        <a:pt x="1940736" y="93712"/>
                      </a:cubicBezTo>
                      <a:cubicBezTo>
                        <a:pt x="1937188" y="268478"/>
                        <a:pt x="1918174" y="390708"/>
                        <a:pt x="1940736" y="468546"/>
                      </a:cubicBezTo>
                      <a:cubicBezTo>
                        <a:pt x="1942420" y="523576"/>
                        <a:pt x="1896339" y="571494"/>
                        <a:pt x="1847024" y="562258"/>
                      </a:cubicBezTo>
                      <a:cubicBezTo>
                        <a:pt x="1064902" y="533039"/>
                        <a:pt x="333218" y="537730"/>
                        <a:pt x="93712" y="562258"/>
                      </a:cubicBezTo>
                      <a:cubicBezTo>
                        <a:pt x="39448" y="560902"/>
                        <a:pt x="-2265" y="511599"/>
                        <a:pt x="0" y="468546"/>
                      </a:cubicBezTo>
                      <a:cubicBezTo>
                        <a:pt x="4055" y="310454"/>
                        <a:pt x="-4515" y="163049"/>
                        <a:pt x="0" y="93712"/>
                      </a:cubicBezTo>
                      <a:close/>
                    </a:path>
                    <a:path w="1940736" h="562258" stroke="0" extrusionOk="0">
                      <a:moveTo>
                        <a:pt x="0" y="93712"/>
                      </a:moveTo>
                      <a:cubicBezTo>
                        <a:pt x="-2631" y="45791"/>
                        <a:pt x="46694" y="-8053"/>
                        <a:pt x="93712" y="0"/>
                      </a:cubicBezTo>
                      <a:cubicBezTo>
                        <a:pt x="727593" y="47595"/>
                        <a:pt x="1425276" y="69052"/>
                        <a:pt x="1847024" y="0"/>
                      </a:cubicBezTo>
                      <a:cubicBezTo>
                        <a:pt x="1897835" y="-769"/>
                        <a:pt x="1948912" y="45866"/>
                        <a:pt x="1940736" y="93712"/>
                      </a:cubicBezTo>
                      <a:cubicBezTo>
                        <a:pt x="1937012" y="225524"/>
                        <a:pt x="1970372" y="411791"/>
                        <a:pt x="1940736" y="468546"/>
                      </a:cubicBezTo>
                      <a:cubicBezTo>
                        <a:pt x="1940839" y="518350"/>
                        <a:pt x="1890216" y="565240"/>
                        <a:pt x="1847024" y="562258"/>
                      </a:cubicBezTo>
                      <a:cubicBezTo>
                        <a:pt x="1417235" y="582671"/>
                        <a:pt x="647598" y="516644"/>
                        <a:pt x="93712" y="562258"/>
                      </a:cubicBezTo>
                      <a:cubicBezTo>
                        <a:pt x="36353" y="566272"/>
                        <a:pt x="2861" y="513644"/>
                        <a:pt x="0" y="468546"/>
                      </a:cubicBezTo>
                      <a:cubicBezTo>
                        <a:pt x="-27621" y="326210"/>
                        <a:pt x="-30348" y="206595"/>
                        <a:pt x="0" y="93712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400" b="1">
              <a:solidFill>
                <a:schemeClr val="bg1"/>
              </a:solidFill>
              <a:effectLst/>
              <a:latin typeface="+mn-lt"/>
              <a:ea typeface="STHupo" panose="02010800040101010101" pitchFamily="2" charset="-122"/>
            </a:rPr>
            <a:t>Açık</a:t>
          </a:r>
          <a:r>
            <a:rPr lang="tr-TR" sz="1400" b="1" baseline="0">
              <a:solidFill>
                <a:schemeClr val="bg1"/>
              </a:solidFill>
              <a:effectLst/>
              <a:latin typeface="+mn-lt"/>
              <a:ea typeface="STHupo" panose="02010800040101010101" pitchFamily="2" charset="-122"/>
            </a:rPr>
            <a:t> uçlu SOSYAL BİLGİLER YAZILILARI</a:t>
          </a:r>
          <a:endParaRPr lang="tr-TR" sz="1400" b="1">
            <a:solidFill>
              <a:schemeClr val="bg1"/>
            </a:solidFill>
            <a:effectLst/>
            <a:latin typeface="+mn-lt"/>
            <a:ea typeface="STHupo" panose="02010800040101010101" pitchFamily="2" charset="-122"/>
          </a:endParaRPr>
        </a:p>
      </xdr:txBody>
    </xdr:sp>
    <xdr:clientData/>
  </xdr:twoCellAnchor>
  <xdr:twoCellAnchor>
    <xdr:from>
      <xdr:col>23</xdr:col>
      <xdr:colOff>490602</xdr:colOff>
      <xdr:row>23</xdr:row>
      <xdr:rowOff>3104</xdr:rowOff>
    </xdr:from>
    <xdr:to>
      <xdr:col>28</xdr:col>
      <xdr:colOff>0</xdr:colOff>
      <xdr:row>26</xdr:row>
      <xdr:rowOff>33827</xdr:rowOff>
    </xdr:to>
    <xdr:sp macro="" textlink="">
      <xdr:nvSpPr>
        <xdr:cNvPr id="10" name="Dikdörtgen: Köşeleri Yuvarlatılmış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 bwMode="auto">
        <a:xfrm>
          <a:off x="6984920" y="4505831"/>
          <a:ext cx="2540080" cy="513158"/>
        </a:xfrm>
        <a:custGeom>
          <a:avLst/>
          <a:gdLst>
            <a:gd name="connsiteX0" fmla="*/ 0 w 2540080"/>
            <a:gd name="connsiteY0" fmla="*/ 85528 h 513158"/>
            <a:gd name="connsiteX1" fmla="*/ 85528 w 2540080"/>
            <a:gd name="connsiteY1" fmla="*/ 0 h 513158"/>
            <a:gd name="connsiteX2" fmla="*/ 654094 w 2540080"/>
            <a:gd name="connsiteY2" fmla="*/ 0 h 513158"/>
            <a:gd name="connsiteX3" fmla="*/ 1293730 w 2540080"/>
            <a:gd name="connsiteY3" fmla="*/ 0 h 513158"/>
            <a:gd name="connsiteX4" fmla="*/ 1862296 w 2540080"/>
            <a:gd name="connsiteY4" fmla="*/ 0 h 513158"/>
            <a:gd name="connsiteX5" fmla="*/ 2454552 w 2540080"/>
            <a:gd name="connsiteY5" fmla="*/ 0 h 513158"/>
            <a:gd name="connsiteX6" fmla="*/ 2540080 w 2540080"/>
            <a:gd name="connsiteY6" fmla="*/ 85528 h 513158"/>
            <a:gd name="connsiteX7" fmla="*/ 2540080 w 2540080"/>
            <a:gd name="connsiteY7" fmla="*/ 427630 h 513158"/>
            <a:gd name="connsiteX8" fmla="*/ 2454552 w 2540080"/>
            <a:gd name="connsiteY8" fmla="*/ 513158 h 513158"/>
            <a:gd name="connsiteX9" fmla="*/ 1862296 w 2540080"/>
            <a:gd name="connsiteY9" fmla="*/ 513158 h 513158"/>
            <a:gd name="connsiteX10" fmla="*/ 1341111 w 2540080"/>
            <a:gd name="connsiteY10" fmla="*/ 513158 h 513158"/>
            <a:gd name="connsiteX11" fmla="*/ 772545 w 2540080"/>
            <a:gd name="connsiteY11" fmla="*/ 513158 h 513158"/>
            <a:gd name="connsiteX12" fmla="*/ 85528 w 2540080"/>
            <a:gd name="connsiteY12" fmla="*/ 513158 h 513158"/>
            <a:gd name="connsiteX13" fmla="*/ 0 w 2540080"/>
            <a:gd name="connsiteY13" fmla="*/ 427630 h 513158"/>
            <a:gd name="connsiteX14" fmla="*/ 0 w 2540080"/>
            <a:gd name="connsiteY14" fmla="*/ 85528 h 5131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540080" h="513158" fill="none" extrusionOk="0">
              <a:moveTo>
                <a:pt x="0" y="85528"/>
              </a:moveTo>
              <a:cubicBezTo>
                <a:pt x="-2384" y="41124"/>
                <a:pt x="45706" y="8906"/>
                <a:pt x="85528" y="0"/>
              </a:cubicBezTo>
              <a:cubicBezTo>
                <a:pt x="209246" y="-27418"/>
                <a:pt x="509220" y="46830"/>
                <a:pt x="654094" y="0"/>
              </a:cubicBezTo>
              <a:cubicBezTo>
                <a:pt x="798968" y="-46830"/>
                <a:pt x="1081970" y="27866"/>
                <a:pt x="1293730" y="0"/>
              </a:cubicBezTo>
              <a:cubicBezTo>
                <a:pt x="1505490" y="-27866"/>
                <a:pt x="1743445" y="21208"/>
                <a:pt x="1862296" y="0"/>
              </a:cubicBezTo>
              <a:cubicBezTo>
                <a:pt x="1981147" y="-21208"/>
                <a:pt x="2249467" y="29367"/>
                <a:pt x="2454552" y="0"/>
              </a:cubicBezTo>
              <a:cubicBezTo>
                <a:pt x="2515593" y="-1863"/>
                <a:pt x="2539657" y="36310"/>
                <a:pt x="2540080" y="85528"/>
              </a:cubicBezTo>
              <a:cubicBezTo>
                <a:pt x="2570947" y="248257"/>
                <a:pt x="2506874" y="328371"/>
                <a:pt x="2540080" y="427630"/>
              </a:cubicBezTo>
              <a:cubicBezTo>
                <a:pt x="2536112" y="473074"/>
                <a:pt x="2496863" y="519615"/>
                <a:pt x="2454552" y="513158"/>
              </a:cubicBezTo>
              <a:cubicBezTo>
                <a:pt x="2274324" y="572173"/>
                <a:pt x="1983139" y="507353"/>
                <a:pt x="1862296" y="513158"/>
              </a:cubicBezTo>
              <a:cubicBezTo>
                <a:pt x="1741453" y="518963"/>
                <a:pt x="1510639" y="485453"/>
                <a:pt x="1341111" y="513158"/>
              </a:cubicBezTo>
              <a:cubicBezTo>
                <a:pt x="1171583" y="540863"/>
                <a:pt x="1027000" y="481907"/>
                <a:pt x="772545" y="513158"/>
              </a:cubicBezTo>
              <a:cubicBezTo>
                <a:pt x="518090" y="544409"/>
                <a:pt x="226757" y="490248"/>
                <a:pt x="85528" y="513158"/>
              </a:cubicBezTo>
              <a:cubicBezTo>
                <a:pt x="30408" y="503244"/>
                <a:pt x="-10405" y="480862"/>
                <a:pt x="0" y="427630"/>
              </a:cubicBezTo>
              <a:cubicBezTo>
                <a:pt x="-13221" y="329002"/>
                <a:pt x="37839" y="160529"/>
                <a:pt x="0" y="85528"/>
              </a:cubicBezTo>
              <a:close/>
            </a:path>
            <a:path w="2540080" h="513158" stroke="0" extrusionOk="0">
              <a:moveTo>
                <a:pt x="0" y="85528"/>
              </a:moveTo>
              <a:cubicBezTo>
                <a:pt x="303" y="37327"/>
                <a:pt x="38203" y="3902"/>
                <a:pt x="85528" y="0"/>
              </a:cubicBezTo>
              <a:cubicBezTo>
                <a:pt x="286650" y="-15364"/>
                <a:pt x="465114" y="37598"/>
                <a:pt x="606713" y="0"/>
              </a:cubicBezTo>
              <a:cubicBezTo>
                <a:pt x="748313" y="-37598"/>
                <a:pt x="1065749" y="14210"/>
                <a:pt x="1246350" y="0"/>
              </a:cubicBezTo>
              <a:cubicBezTo>
                <a:pt x="1426951" y="-14210"/>
                <a:pt x="1648335" y="68493"/>
                <a:pt x="1838606" y="0"/>
              </a:cubicBezTo>
              <a:cubicBezTo>
                <a:pt x="2028877" y="-68493"/>
                <a:pt x="2255297" y="4207"/>
                <a:pt x="2454552" y="0"/>
              </a:cubicBezTo>
              <a:cubicBezTo>
                <a:pt x="2499800" y="-11038"/>
                <a:pt x="2534572" y="41911"/>
                <a:pt x="2540080" y="85528"/>
              </a:cubicBezTo>
              <a:cubicBezTo>
                <a:pt x="2547603" y="168954"/>
                <a:pt x="2535307" y="343406"/>
                <a:pt x="2540080" y="427630"/>
              </a:cubicBezTo>
              <a:cubicBezTo>
                <a:pt x="2529956" y="478404"/>
                <a:pt x="2496104" y="504077"/>
                <a:pt x="2454552" y="513158"/>
              </a:cubicBezTo>
              <a:cubicBezTo>
                <a:pt x="2295233" y="543760"/>
                <a:pt x="2060992" y="471367"/>
                <a:pt x="1933367" y="513158"/>
              </a:cubicBezTo>
              <a:cubicBezTo>
                <a:pt x="1805743" y="554949"/>
                <a:pt x="1522846" y="503414"/>
                <a:pt x="1317420" y="513158"/>
              </a:cubicBezTo>
              <a:cubicBezTo>
                <a:pt x="1111994" y="522902"/>
                <a:pt x="1004326" y="496052"/>
                <a:pt x="701474" y="513158"/>
              </a:cubicBezTo>
              <a:cubicBezTo>
                <a:pt x="398622" y="530264"/>
                <a:pt x="260790" y="500837"/>
                <a:pt x="85528" y="513158"/>
              </a:cubicBezTo>
              <a:cubicBezTo>
                <a:pt x="34659" y="512675"/>
                <a:pt x="1188" y="476415"/>
                <a:pt x="0" y="427630"/>
              </a:cubicBezTo>
              <a:cubicBezTo>
                <a:pt x="-9116" y="289488"/>
                <a:pt x="21215" y="239893"/>
                <a:pt x="0" y="85528"/>
              </a:cubicBezTo>
              <a:close/>
            </a:path>
          </a:pathLst>
        </a:custGeom>
        <a:solidFill>
          <a:srgbClr val="FF000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347286643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400" b="1">
              <a:solidFill>
                <a:schemeClr val="bg1"/>
              </a:solidFill>
              <a:effectLst/>
              <a:latin typeface="+mn-lt"/>
              <a:ea typeface="STHupo" panose="02010800040101010101" pitchFamily="2" charset="-122"/>
            </a:rPr>
            <a:t>muammeraslan@gmail.com</a:t>
          </a:r>
        </a:p>
      </xdr:txBody>
    </xdr:sp>
    <xdr:clientData/>
  </xdr:twoCellAnchor>
  <xdr:twoCellAnchor>
    <xdr:from>
      <xdr:col>15</xdr:col>
      <xdr:colOff>106594</xdr:colOff>
      <xdr:row>6</xdr:row>
      <xdr:rowOff>104566</xdr:rowOff>
    </xdr:from>
    <xdr:to>
      <xdr:col>24</xdr:col>
      <xdr:colOff>40869</xdr:colOff>
      <xdr:row>12</xdr:row>
      <xdr:rowOff>64835</xdr:rowOff>
    </xdr:to>
    <xdr:sp macro="" textlink="">
      <xdr:nvSpPr>
        <xdr:cNvPr id="11" name="Dikdörtgen: Köşeleri Yuvarlatılmış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 bwMode="auto">
        <a:xfrm>
          <a:off x="4590314" y="1730786"/>
          <a:ext cx="2664000" cy="936000"/>
        </a:xfrm>
        <a:prstGeom prst="roundRect">
          <a:avLst/>
        </a:prstGeom>
        <a:ln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2790708863">
                <a:custGeom>
                  <a:avLst/>
                  <a:gdLst>
                    <a:gd name="connsiteX0" fmla="*/ 0 w 2800555"/>
                    <a:gd name="connsiteY0" fmla="*/ 158753 h 952500"/>
                    <a:gd name="connsiteX1" fmla="*/ 158753 w 2800555"/>
                    <a:gd name="connsiteY1" fmla="*/ 0 h 952500"/>
                    <a:gd name="connsiteX2" fmla="*/ 2641802 w 2800555"/>
                    <a:gd name="connsiteY2" fmla="*/ 0 h 952500"/>
                    <a:gd name="connsiteX3" fmla="*/ 2800555 w 2800555"/>
                    <a:gd name="connsiteY3" fmla="*/ 158753 h 952500"/>
                    <a:gd name="connsiteX4" fmla="*/ 2800555 w 2800555"/>
                    <a:gd name="connsiteY4" fmla="*/ 793747 h 952500"/>
                    <a:gd name="connsiteX5" fmla="*/ 2641802 w 2800555"/>
                    <a:gd name="connsiteY5" fmla="*/ 952500 h 952500"/>
                    <a:gd name="connsiteX6" fmla="*/ 158753 w 2800555"/>
                    <a:gd name="connsiteY6" fmla="*/ 952500 h 952500"/>
                    <a:gd name="connsiteX7" fmla="*/ 0 w 2800555"/>
                    <a:gd name="connsiteY7" fmla="*/ 793747 h 952500"/>
                    <a:gd name="connsiteX8" fmla="*/ 0 w 2800555"/>
                    <a:gd name="connsiteY8" fmla="*/ 158753 h 95250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  <a:cxn ang="0">
                      <a:pos x="connsiteX8" y="connsiteY8"/>
                    </a:cxn>
                  </a:cxnLst>
                  <a:rect l="l" t="t" r="r" b="b"/>
                  <a:pathLst>
                    <a:path w="2800555" h="952500" fill="none" extrusionOk="0">
                      <a:moveTo>
                        <a:pt x="0" y="158753"/>
                      </a:moveTo>
                      <a:cubicBezTo>
                        <a:pt x="639" y="76081"/>
                        <a:pt x="80074" y="-13106"/>
                        <a:pt x="158753" y="0"/>
                      </a:cubicBezTo>
                      <a:cubicBezTo>
                        <a:pt x="571798" y="14148"/>
                        <a:pt x="1677501" y="67120"/>
                        <a:pt x="2641802" y="0"/>
                      </a:cubicBezTo>
                      <a:cubicBezTo>
                        <a:pt x="2733770" y="6861"/>
                        <a:pt x="2802837" y="63035"/>
                        <a:pt x="2800555" y="158753"/>
                      </a:cubicBezTo>
                      <a:cubicBezTo>
                        <a:pt x="2797699" y="409139"/>
                        <a:pt x="2837650" y="567979"/>
                        <a:pt x="2800555" y="793747"/>
                      </a:cubicBezTo>
                      <a:cubicBezTo>
                        <a:pt x="2798184" y="873443"/>
                        <a:pt x="2721095" y="942667"/>
                        <a:pt x="2641802" y="952500"/>
                      </a:cubicBezTo>
                      <a:cubicBezTo>
                        <a:pt x="2236588" y="831364"/>
                        <a:pt x="948702" y="1094319"/>
                        <a:pt x="158753" y="952500"/>
                      </a:cubicBezTo>
                      <a:cubicBezTo>
                        <a:pt x="83705" y="955882"/>
                        <a:pt x="6283" y="870121"/>
                        <a:pt x="0" y="793747"/>
                      </a:cubicBezTo>
                      <a:cubicBezTo>
                        <a:pt x="29453" y="683378"/>
                        <a:pt x="-14880" y="422663"/>
                        <a:pt x="0" y="158753"/>
                      </a:cubicBezTo>
                      <a:close/>
                    </a:path>
                    <a:path w="2800555" h="952500" stroke="0" extrusionOk="0">
                      <a:moveTo>
                        <a:pt x="0" y="158753"/>
                      </a:moveTo>
                      <a:cubicBezTo>
                        <a:pt x="9166" y="72668"/>
                        <a:pt x="75270" y="-831"/>
                        <a:pt x="158753" y="0"/>
                      </a:cubicBezTo>
                      <a:cubicBezTo>
                        <a:pt x="447580" y="-68835"/>
                        <a:pt x="1489135" y="-133352"/>
                        <a:pt x="2641802" y="0"/>
                      </a:cubicBezTo>
                      <a:cubicBezTo>
                        <a:pt x="2725748" y="2066"/>
                        <a:pt x="2790683" y="56765"/>
                        <a:pt x="2800555" y="158753"/>
                      </a:cubicBezTo>
                      <a:cubicBezTo>
                        <a:pt x="2816364" y="342666"/>
                        <a:pt x="2751974" y="502445"/>
                        <a:pt x="2800555" y="793747"/>
                      </a:cubicBezTo>
                      <a:cubicBezTo>
                        <a:pt x="2812650" y="876118"/>
                        <a:pt x="2730914" y="952328"/>
                        <a:pt x="2641802" y="952500"/>
                      </a:cubicBezTo>
                      <a:cubicBezTo>
                        <a:pt x="1817490" y="1041635"/>
                        <a:pt x="541958" y="866530"/>
                        <a:pt x="158753" y="952500"/>
                      </a:cubicBezTo>
                      <a:cubicBezTo>
                        <a:pt x="67446" y="968689"/>
                        <a:pt x="-6279" y="877134"/>
                        <a:pt x="0" y="793747"/>
                      </a:cubicBezTo>
                      <a:cubicBezTo>
                        <a:pt x="4514" y="716900"/>
                        <a:pt x="-19415" y="363529"/>
                        <a:pt x="0" y="158753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400" b="1">
              <a:solidFill>
                <a:schemeClr val="bg1"/>
              </a:solidFill>
              <a:effectLst/>
              <a:latin typeface="+mn-lt"/>
              <a:ea typeface="STHupo" panose="02010800040101010101" pitchFamily="2" charset="-122"/>
              <a:cs typeface="+mn-cs"/>
            </a:rPr>
            <a:t>6  - </a:t>
          </a:r>
          <a:r>
            <a:rPr lang="tr-TR" sz="1400" b="1" baseline="0">
              <a:solidFill>
                <a:schemeClr val="bg1"/>
              </a:solidFill>
              <a:effectLst/>
              <a:latin typeface="+mn-lt"/>
              <a:ea typeface="STHupo" panose="02010800040101010101" pitchFamily="2" charset="-122"/>
              <a:cs typeface="+mn-cs"/>
            </a:rPr>
            <a:t>20 SORULUK SINAV ANALİZİ ( 45 KİŞİLİK)</a:t>
          </a:r>
          <a:endParaRPr lang="tr-TR" sz="1400" b="1">
            <a:solidFill>
              <a:schemeClr val="bg1"/>
            </a:solidFill>
            <a:effectLst/>
            <a:latin typeface="+mn-lt"/>
            <a:ea typeface="STHupo" panose="02010800040101010101" pitchFamily="2" charset="-122"/>
          </a:endParaRPr>
        </a:p>
      </xdr:txBody>
    </xdr:sp>
    <xdr:clientData/>
  </xdr:twoCellAnchor>
  <xdr:twoCellAnchor>
    <xdr:from>
      <xdr:col>7</xdr:col>
      <xdr:colOff>284622</xdr:colOff>
      <xdr:row>0</xdr:row>
      <xdr:rowOff>596327</xdr:rowOff>
    </xdr:from>
    <xdr:to>
      <xdr:col>14</xdr:col>
      <xdr:colOff>159848</xdr:colOff>
      <xdr:row>3</xdr:row>
      <xdr:rowOff>116437</xdr:rowOff>
    </xdr:to>
    <xdr:sp macro="" textlink="">
      <xdr:nvSpPr>
        <xdr:cNvPr id="12" name="Dikdörtgen: Köşeleri Yuvarlatılmış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 bwMode="auto">
        <a:xfrm>
          <a:off x="2445171" y="596327"/>
          <a:ext cx="1908000" cy="612000"/>
        </a:xfrm>
        <a:prstGeom prst="roundRect">
          <a:avLst/>
        </a:prstGeom>
        <a:ln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1149807587">
                <a:custGeom>
                  <a:avLst/>
                  <a:gdLst>
                    <a:gd name="connsiteX0" fmla="*/ 0 w 2067622"/>
                    <a:gd name="connsiteY0" fmla="*/ 94212 h 565258"/>
                    <a:gd name="connsiteX1" fmla="*/ 94212 w 2067622"/>
                    <a:gd name="connsiteY1" fmla="*/ 0 h 565258"/>
                    <a:gd name="connsiteX2" fmla="*/ 1973410 w 2067622"/>
                    <a:gd name="connsiteY2" fmla="*/ 0 h 565258"/>
                    <a:gd name="connsiteX3" fmla="*/ 2067622 w 2067622"/>
                    <a:gd name="connsiteY3" fmla="*/ 94212 h 565258"/>
                    <a:gd name="connsiteX4" fmla="*/ 2067622 w 2067622"/>
                    <a:gd name="connsiteY4" fmla="*/ 471046 h 565258"/>
                    <a:gd name="connsiteX5" fmla="*/ 1973410 w 2067622"/>
                    <a:gd name="connsiteY5" fmla="*/ 565258 h 565258"/>
                    <a:gd name="connsiteX6" fmla="*/ 94212 w 2067622"/>
                    <a:gd name="connsiteY6" fmla="*/ 565258 h 565258"/>
                    <a:gd name="connsiteX7" fmla="*/ 0 w 2067622"/>
                    <a:gd name="connsiteY7" fmla="*/ 471046 h 565258"/>
                    <a:gd name="connsiteX8" fmla="*/ 0 w 2067622"/>
                    <a:gd name="connsiteY8" fmla="*/ 94212 h 565258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  <a:cxn ang="0">
                      <a:pos x="connsiteX8" y="connsiteY8"/>
                    </a:cxn>
                  </a:cxnLst>
                  <a:rect l="l" t="t" r="r" b="b"/>
                  <a:pathLst>
                    <a:path w="2067622" h="565258" fill="none" extrusionOk="0">
                      <a:moveTo>
                        <a:pt x="0" y="94212"/>
                      </a:moveTo>
                      <a:cubicBezTo>
                        <a:pt x="-1475" y="48649"/>
                        <a:pt x="51119" y="2582"/>
                        <a:pt x="94212" y="0"/>
                      </a:cubicBezTo>
                      <a:cubicBezTo>
                        <a:pt x="490144" y="93481"/>
                        <a:pt x="1072792" y="-89543"/>
                        <a:pt x="1973410" y="0"/>
                      </a:cubicBezTo>
                      <a:cubicBezTo>
                        <a:pt x="2024944" y="-1028"/>
                        <a:pt x="2072410" y="41705"/>
                        <a:pt x="2067622" y="94212"/>
                      </a:cubicBezTo>
                      <a:cubicBezTo>
                        <a:pt x="2045703" y="167582"/>
                        <a:pt x="2043456" y="402766"/>
                        <a:pt x="2067622" y="471046"/>
                      </a:cubicBezTo>
                      <a:cubicBezTo>
                        <a:pt x="2066977" y="523687"/>
                        <a:pt x="2024003" y="560637"/>
                        <a:pt x="1973410" y="565258"/>
                      </a:cubicBezTo>
                      <a:cubicBezTo>
                        <a:pt x="1212012" y="602824"/>
                        <a:pt x="567635" y="420631"/>
                        <a:pt x="94212" y="565258"/>
                      </a:cubicBezTo>
                      <a:cubicBezTo>
                        <a:pt x="41980" y="560097"/>
                        <a:pt x="-803" y="525240"/>
                        <a:pt x="0" y="471046"/>
                      </a:cubicBezTo>
                      <a:cubicBezTo>
                        <a:pt x="11592" y="358255"/>
                        <a:pt x="-2813" y="147113"/>
                        <a:pt x="0" y="94212"/>
                      </a:cubicBezTo>
                      <a:close/>
                    </a:path>
                    <a:path w="2067622" h="565258" stroke="0" extrusionOk="0">
                      <a:moveTo>
                        <a:pt x="0" y="94212"/>
                      </a:moveTo>
                      <a:cubicBezTo>
                        <a:pt x="58" y="43876"/>
                        <a:pt x="38735" y="2933"/>
                        <a:pt x="94212" y="0"/>
                      </a:cubicBezTo>
                      <a:cubicBezTo>
                        <a:pt x="706221" y="118881"/>
                        <a:pt x="1431590" y="-32769"/>
                        <a:pt x="1973410" y="0"/>
                      </a:cubicBezTo>
                      <a:cubicBezTo>
                        <a:pt x="2026014" y="1159"/>
                        <a:pt x="2063755" y="47272"/>
                        <a:pt x="2067622" y="94212"/>
                      </a:cubicBezTo>
                      <a:cubicBezTo>
                        <a:pt x="2074366" y="174617"/>
                        <a:pt x="2074948" y="354789"/>
                        <a:pt x="2067622" y="471046"/>
                      </a:cubicBezTo>
                      <a:cubicBezTo>
                        <a:pt x="2063439" y="531723"/>
                        <a:pt x="2025582" y="562832"/>
                        <a:pt x="1973410" y="565258"/>
                      </a:cubicBezTo>
                      <a:cubicBezTo>
                        <a:pt x="1748989" y="627841"/>
                        <a:pt x="754066" y="647359"/>
                        <a:pt x="94212" y="565258"/>
                      </a:cubicBezTo>
                      <a:cubicBezTo>
                        <a:pt x="47713" y="559657"/>
                        <a:pt x="7791" y="518738"/>
                        <a:pt x="0" y="471046"/>
                      </a:cubicBezTo>
                      <a:cubicBezTo>
                        <a:pt x="-25950" y="371873"/>
                        <a:pt x="17176" y="192016"/>
                        <a:pt x="0" y="94212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400" b="1">
              <a:solidFill>
                <a:schemeClr val="bg1"/>
              </a:solidFill>
              <a:effectLst/>
              <a:latin typeface="+mn-lt"/>
              <a:ea typeface="STHupo" panose="02010800040101010101" pitchFamily="2" charset="-122"/>
              <a:cs typeface="+mn-cs"/>
            </a:rPr>
            <a:t>4- NOT BAREMİ</a:t>
          </a:r>
          <a:endParaRPr lang="tr-TR" sz="1400" b="1">
            <a:solidFill>
              <a:schemeClr val="bg1"/>
            </a:solidFill>
            <a:effectLst/>
            <a:latin typeface="+mn-lt"/>
            <a:ea typeface="STHupo" panose="02010800040101010101" pitchFamily="2" charset="-122"/>
          </a:endParaRPr>
        </a:p>
      </xdr:txBody>
    </xdr:sp>
    <xdr:clientData/>
  </xdr:twoCellAnchor>
  <xdr:twoCellAnchor>
    <xdr:from>
      <xdr:col>15</xdr:col>
      <xdr:colOff>106594</xdr:colOff>
      <xdr:row>0</xdr:row>
      <xdr:rowOff>592409</xdr:rowOff>
    </xdr:from>
    <xdr:to>
      <xdr:col>24</xdr:col>
      <xdr:colOff>40869</xdr:colOff>
      <xdr:row>5</xdr:row>
      <xdr:rowOff>64811</xdr:rowOff>
    </xdr:to>
    <xdr:sp macro="" textlink="">
      <xdr:nvSpPr>
        <xdr:cNvPr id="13" name="Dikdörtgen: Köşeleri Yuvarlatılmış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 bwMode="auto">
        <a:xfrm>
          <a:off x="4590314" y="592409"/>
          <a:ext cx="2664000" cy="936000"/>
        </a:xfrm>
        <a:prstGeom prst="roundRect">
          <a:avLst/>
        </a:prstGeom>
        <a:ln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727351844">
                <a:custGeom>
                  <a:avLst/>
                  <a:gdLst>
                    <a:gd name="connsiteX0" fmla="*/ 0 w 2779167"/>
                    <a:gd name="connsiteY0" fmla="*/ 164561 h 987347"/>
                    <a:gd name="connsiteX1" fmla="*/ 164561 w 2779167"/>
                    <a:gd name="connsiteY1" fmla="*/ 0 h 987347"/>
                    <a:gd name="connsiteX2" fmla="*/ 2614606 w 2779167"/>
                    <a:gd name="connsiteY2" fmla="*/ 0 h 987347"/>
                    <a:gd name="connsiteX3" fmla="*/ 2779167 w 2779167"/>
                    <a:gd name="connsiteY3" fmla="*/ 164561 h 987347"/>
                    <a:gd name="connsiteX4" fmla="*/ 2779167 w 2779167"/>
                    <a:gd name="connsiteY4" fmla="*/ 822786 h 987347"/>
                    <a:gd name="connsiteX5" fmla="*/ 2614606 w 2779167"/>
                    <a:gd name="connsiteY5" fmla="*/ 987347 h 987347"/>
                    <a:gd name="connsiteX6" fmla="*/ 164561 w 2779167"/>
                    <a:gd name="connsiteY6" fmla="*/ 987347 h 987347"/>
                    <a:gd name="connsiteX7" fmla="*/ 0 w 2779167"/>
                    <a:gd name="connsiteY7" fmla="*/ 822786 h 987347"/>
                    <a:gd name="connsiteX8" fmla="*/ 0 w 2779167"/>
                    <a:gd name="connsiteY8" fmla="*/ 164561 h 987347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  <a:cxn ang="0">
                      <a:pos x="connsiteX8" y="connsiteY8"/>
                    </a:cxn>
                  </a:cxnLst>
                  <a:rect l="l" t="t" r="r" b="b"/>
                  <a:pathLst>
                    <a:path w="2779167" h="987347" fill="none" extrusionOk="0">
                      <a:moveTo>
                        <a:pt x="0" y="164561"/>
                      </a:moveTo>
                      <a:cubicBezTo>
                        <a:pt x="5762" y="77647"/>
                        <a:pt x="64384" y="10545"/>
                        <a:pt x="164561" y="0"/>
                      </a:cubicBezTo>
                      <a:cubicBezTo>
                        <a:pt x="908335" y="-126861"/>
                        <a:pt x="1396081" y="-68536"/>
                        <a:pt x="2614606" y="0"/>
                      </a:cubicBezTo>
                      <a:cubicBezTo>
                        <a:pt x="2713405" y="-3541"/>
                        <a:pt x="2773737" y="85487"/>
                        <a:pt x="2779167" y="164561"/>
                      </a:cubicBezTo>
                      <a:cubicBezTo>
                        <a:pt x="2739216" y="326463"/>
                        <a:pt x="2790174" y="726585"/>
                        <a:pt x="2779167" y="822786"/>
                      </a:cubicBezTo>
                      <a:cubicBezTo>
                        <a:pt x="2773759" y="910584"/>
                        <a:pt x="2699122" y="988553"/>
                        <a:pt x="2614606" y="987347"/>
                      </a:cubicBezTo>
                      <a:cubicBezTo>
                        <a:pt x="2323593" y="1001239"/>
                        <a:pt x="1370647" y="1064892"/>
                        <a:pt x="164561" y="987347"/>
                      </a:cubicBezTo>
                      <a:cubicBezTo>
                        <a:pt x="89993" y="989849"/>
                        <a:pt x="-7137" y="913998"/>
                        <a:pt x="0" y="822786"/>
                      </a:cubicBezTo>
                      <a:cubicBezTo>
                        <a:pt x="28259" y="687331"/>
                        <a:pt x="44379" y="290763"/>
                        <a:pt x="0" y="164561"/>
                      </a:cubicBezTo>
                      <a:close/>
                    </a:path>
                    <a:path w="2779167" h="987347" stroke="0" extrusionOk="0">
                      <a:moveTo>
                        <a:pt x="0" y="164561"/>
                      </a:moveTo>
                      <a:cubicBezTo>
                        <a:pt x="273" y="69979"/>
                        <a:pt x="61336" y="5170"/>
                        <a:pt x="164561" y="0"/>
                      </a:cubicBezTo>
                      <a:cubicBezTo>
                        <a:pt x="800593" y="16724"/>
                        <a:pt x="1917626" y="19115"/>
                        <a:pt x="2614606" y="0"/>
                      </a:cubicBezTo>
                      <a:cubicBezTo>
                        <a:pt x="2693541" y="-4847"/>
                        <a:pt x="2777279" y="62979"/>
                        <a:pt x="2779167" y="164561"/>
                      </a:cubicBezTo>
                      <a:cubicBezTo>
                        <a:pt x="2764476" y="250815"/>
                        <a:pt x="2757946" y="613896"/>
                        <a:pt x="2779167" y="822786"/>
                      </a:cubicBezTo>
                      <a:cubicBezTo>
                        <a:pt x="2781891" y="908074"/>
                        <a:pt x="2692165" y="993530"/>
                        <a:pt x="2614606" y="987347"/>
                      </a:cubicBezTo>
                      <a:cubicBezTo>
                        <a:pt x="1937974" y="918664"/>
                        <a:pt x="824180" y="1091227"/>
                        <a:pt x="164561" y="987347"/>
                      </a:cubicBezTo>
                      <a:cubicBezTo>
                        <a:pt x="77108" y="980316"/>
                        <a:pt x="1548" y="920517"/>
                        <a:pt x="0" y="822786"/>
                      </a:cubicBezTo>
                      <a:cubicBezTo>
                        <a:pt x="13623" y="516745"/>
                        <a:pt x="-33090" y="282671"/>
                        <a:pt x="0" y="164561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400" b="1">
              <a:solidFill>
                <a:schemeClr val="bg1"/>
              </a:solidFill>
              <a:effectLst/>
              <a:latin typeface="+mn-lt"/>
              <a:ea typeface="STHupo" panose="02010800040101010101" pitchFamily="2" charset="-122"/>
              <a:cs typeface="+mn-cs"/>
            </a:rPr>
            <a:t>6  - 10</a:t>
          </a:r>
          <a:r>
            <a:rPr lang="tr-TR" sz="1400" b="1" baseline="0">
              <a:solidFill>
                <a:schemeClr val="bg1"/>
              </a:solidFill>
              <a:effectLst/>
              <a:latin typeface="+mn-lt"/>
              <a:ea typeface="STHupo" panose="02010800040101010101" pitchFamily="2" charset="-122"/>
              <a:cs typeface="+mn-cs"/>
            </a:rPr>
            <a:t> SORULUK  SINAV ANALİZİ</a:t>
          </a:r>
          <a:endParaRPr lang="tr-TR" sz="1400" b="1">
            <a:solidFill>
              <a:schemeClr val="bg1"/>
            </a:solidFill>
            <a:effectLst/>
            <a:latin typeface="+mn-lt"/>
            <a:ea typeface="STHupo" panose="02010800040101010101" pitchFamily="2" charset="-122"/>
          </a:endParaRPr>
        </a:p>
      </xdr:txBody>
    </xdr:sp>
    <xdr:clientData/>
  </xdr:twoCellAnchor>
  <xdr:oneCellAnchor>
    <xdr:from>
      <xdr:col>34</xdr:col>
      <xdr:colOff>35374</xdr:colOff>
      <xdr:row>0</xdr:row>
      <xdr:rowOff>113714</xdr:rowOff>
    </xdr:from>
    <xdr:ext cx="1176898" cy="1123299"/>
    <xdr:pic>
      <xdr:nvPicPr>
        <xdr:cNvPr id="15" name="Resim 1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3199" y="113714"/>
          <a:ext cx="1176898" cy="1123299"/>
        </a:xfrm>
        <a:prstGeom prst="rect">
          <a:avLst/>
        </a:prstGeom>
        <a:effectLst>
          <a:reflection blurRad="6350" stA="50000" endA="275" endPos="40000" dist="101600" dir="5400000" sy="-100000" algn="bl" rotWithShape="0"/>
        </a:effectLst>
      </xdr:spPr>
    </xdr:pic>
    <xdr:clientData/>
  </xdr:oneCellAnchor>
  <xdr:twoCellAnchor>
    <xdr:from>
      <xdr:col>1</xdr:col>
      <xdr:colOff>12363</xdr:colOff>
      <xdr:row>13</xdr:row>
      <xdr:rowOff>23232</xdr:rowOff>
    </xdr:from>
    <xdr:to>
      <xdr:col>14</xdr:col>
      <xdr:colOff>197470</xdr:colOff>
      <xdr:row>21</xdr:row>
      <xdr:rowOff>71634</xdr:rowOff>
    </xdr:to>
    <xdr:sp macro="" textlink="">
      <xdr:nvSpPr>
        <xdr:cNvPr id="17" name="Dikdörtgen: Köşeleri Yuvarlatılmış 9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 bwMode="auto">
        <a:xfrm>
          <a:off x="256296" y="2787805"/>
          <a:ext cx="4134497" cy="1512000"/>
        </a:xfrm>
        <a:prstGeom prst="roundRect">
          <a:avLst/>
        </a:prstGeom>
        <a:ln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3472866437">
                <a:custGeom>
                  <a:avLst/>
                  <a:gdLst>
                    <a:gd name="connsiteX0" fmla="*/ 0 w 4854679"/>
                    <a:gd name="connsiteY0" fmla="*/ 246064 h 1476353"/>
                    <a:gd name="connsiteX1" fmla="*/ 246064 w 4854679"/>
                    <a:gd name="connsiteY1" fmla="*/ 0 h 1476353"/>
                    <a:gd name="connsiteX2" fmla="*/ 4608615 w 4854679"/>
                    <a:gd name="connsiteY2" fmla="*/ 0 h 1476353"/>
                    <a:gd name="connsiteX3" fmla="*/ 4854679 w 4854679"/>
                    <a:gd name="connsiteY3" fmla="*/ 246064 h 1476353"/>
                    <a:gd name="connsiteX4" fmla="*/ 4854679 w 4854679"/>
                    <a:gd name="connsiteY4" fmla="*/ 1230289 h 1476353"/>
                    <a:gd name="connsiteX5" fmla="*/ 4608615 w 4854679"/>
                    <a:gd name="connsiteY5" fmla="*/ 1476353 h 1476353"/>
                    <a:gd name="connsiteX6" fmla="*/ 246064 w 4854679"/>
                    <a:gd name="connsiteY6" fmla="*/ 1476353 h 1476353"/>
                    <a:gd name="connsiteX7" fmla="*/ 0 w 4854679"/>
                    <a:gd name="connsiteY7" fmla="*/ 1230289 h 1476353"/>
                    <a:gd name="connsiteX8" fmla="*/ 0 w 4854679"/>
                    <a:gd name="connsiteY8" fmla="*/ 246064 h 1476353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  <a:cxn ang="0">
                      <a:pos x="connsiteX8" y="connsiteY8"/>
                    </a:cxn>
                  </a:cxnLst>
                  <a:rect l="l" t="t" r="r" b="b"/>
                  <a:pathLst>
                    <a:path w="4854679" h="1476353" fill="none" extrusionOk="0">
                      <a:moveTo>
                        <a:pt x="0" y="246064"/>
                      </a:moveTo>
                      <a:cubicBezTo>
                        <a:pt x="5202" y="99334"/>
                        <a:pt x="120969" y="-3798"/>
                        <a:pt x="246064" y="0"/>
                      </a:cubicBezTo>
                      <a:cubicBezTo>
                        <a:pt x="1015811" y="-79433"/>
                        <a:pt x="3396957" y="-42588"/>
                        <a:pt x="4608615" y="0"/>
                      </a:cubicBezTo>
                      <a:cubicBezTo>
                        <a:pt x="4739430" y="17014"/>
                        <a:pt x="4859742" y="84854"/>
                        <a:pt x="4854679" y="246064"/>
                      </a:cubicBezTo>
                      <a:cubicBezTo>
                        <a:pt x="4772026" y="358905"/>
                        <a:pt x="4941127" y="910196"/>
                        <a:pt x="4854679" y="1230289"/>
                      </a:cubicBezTo>
                      <a:cubicBezTo>
                        <a:pt x="4861754" y="1370460"/>
                        <a:pt x="4723915" y="1486026"/>
                        <a:pt x="4608615" y="1476353"/>
                      </a:cubicBezTo>
                      <a:cubicBezTo>
                        <a:pt x="2472182" y="1354178"/>
                        <a:pt x="1891226" y="1353542"/>
                        <a:pt x="246064" y="1476353"/>
                      </a:cubicBezTo>
                      <a:cubicBezTo>
                        <a:pt x="120126" y="1488315"/>
                        <a:pt x="11106" y="1341721"/>
                        <a:pt x="0" y="1230289"/>
                      </a:cubicBezTo>
                      <a:cubicBezTo>
                        <a:pt x="-63989" y="878282"/>
                        <a:pt x="72696" y="521621"/>
                        <a:pt x="0" y="246064"/>
                      </a:cubicBezTo>
                      <a:close/>
                    </a:path>
                    <a:path w="4854679" h="1476353" stroke="0" extrusionOk="0">
                      <a:moveTo>
                        <a:pt x="0" y="246064"/>
                      </a:moveTo>
                      <a:cubicBezTo>
                        <a:pt x="5786" y="91739"/>
                        <a:pt x="109996" y="7522"/>
                        <a:pt x="246064" y="0"/>
                      </a:cubicBezTo>
                      <a:cubicBezTo>
                        <a:pt x="1598034" y="-56535"/>
                        <a:pt x="4062556" y="-161321"/>
                        <a:pt x="4608615" y="0"/>
                      </a:cubicBezTo>
                      <a:cubicBezTo>
                        <a:pt x="4746609" y="4126"/>
                        <a:pt x="4855760" y="120651"/>
                        <a:pt x="4854679" y="246064"/>
                      </a:cubicBezTo>
                      <a:cubicBezTo>
                        <a:pt x="4904216" y="656467"/>
                        <a:pt x="4808429" y="906036"/>
                        <a:pt x="4854679" y="1230289"/>
                      </a:cubicBezTo>
                      <a:cubicBezTo>
                        <a:pt x="4861510" y="1374859"/>
                        <a:pt x="4741208" y="1458007"/>
                        <a:pt x="4608615" y="1476353"/>
                      </a:cubicBezTo>
                      <a:cubicBezTo>
                        <a:pt x="2909640" y="1368395"/>
                        <a:pt x="2199220" y="1362584"/>
                        <a:pt x="246064" y="1476353"/>
                      </a:cubicBezTo>
                      <a:cubicBezTo>
                        <a:pt x="120467" y="1476865"/>
                        <a:pt x="-13803" y="1358552"/>
                        <a:pt x="0" y="1230289"/>
                      </a:cubicBezTo>
                      <a:cubicBezTo>
                        <a:pt x="-11173" y="1049311"/>
                        <a:pt x="-45325" y="503588"/>
                        <a:pt x="0" y="246064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91440" tIns="45720" rIns="91440" bIns="45720" rtlCol="0" anchor="ctr" upright="1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900" b="1">
              <a:effectLst/>
            </a:rPr>
            <a:t>PROGRAMIN KULLANIMI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900" b="1">
              <a:effectLst/>
            </a:rPr>
            <a:t>1. ADIM : KAYNAKLAR BUTONUNU</a:t>
          </a:r>
          <a:r>
            <a:rPr lang="tr-TR" sz="900" b="1" baseline="0">
              <a:effectLst/>
            </a:rPr>
            <a:t> TIKLAYIP GEREKLİ YERLERİ DOLDURUN.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900" b="1" baseline="0">
              <a:effectLst/>
            </a:rPr>
            <a:t>2. ADIM :</a:t>
          </a:r>
          <a:r>
            <a:rPr lang="tr-TR" sz="1050" b="1" baseline="0">
              <a:effectLst/>
              <a:latin typeface="+mn-lt"/>
              <a:ea typeface="+mn-ea"/>
              <a:cs typeface="+mn-cs"/>
            </a:rPr>
            <a:t>KULLANICI BİLGİLERİNİ SEÇİN</a:t>
          </a:r>
          <a:endParaRPr lang="tr-TR" sz="900"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900" b="1" baseline="0">
              <a:effectLst/>
            </a:rPr>
            <a:t> 3. ADIM : </a:t>
          </a:r>
          <a:r>
            <a:rPr lang="tr-TR" sz="1050" b="1" baseline="0">
              <a:effectLst/>
              <a:latin typeface="+mn-lt"/>
              <a:ea typeface="+mn-ea"/>
              <a:cs typeface="+mn-cs"/>
            </a:rPr>
            <a:t>SINIF LİSTESİ BUTONUNU TIKLAYIP LİSTENİZİ EKLEYİN.</a:t>
          </a:r>
          <a:endParaRPr lang="tr-TR" sz="900"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900" b="1" baseline="0">
              <a:effectLst/>
            </a:rPr>
            <a:t>4. ADIM: SENARYO BAREMİNİZİ GİRİN.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900" b="1" baseline="0">
              <a:effectLst/>
            </a:rPr>
            <a:t>5. ADIM : SENARYODAKİ KAZANIMLARI GİRİN.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900" b="1" baseline="0">
              <a:effectLst/>
            </a:rPr>
            <a:t>6. ADIM: YAZILI NOTLARINIZI YAZILI KISMINA GİRİN. VE ÇIKTILARI ALIN.</a:t>
          </a:r>
        </a:p>
      </xdr:txBody>
    </xdr:sp>
    <xdr:clientData/>
  </xdr:twoCellAnchor>
  <xdr:twoCellAnchor>
    <xdr:from>
      <xdr:col>1</xdr:col>
      <xdr:colOff>92456</xdr:colOff>
      <xdr:row>0</xdr:row>
      <xdr:rowOff>596327</xdr:rowOff>
    </xdr:from>
    <xdr:to>
      <xdr:col>7</xdr:col>
      <xdr:colOff>83840</xdr:colOff>
      <xdr:row>3</xdr:row>
      <xdr:rowOff>116437</xdr:rowOff>
    </xdr:to>
    <xdr:sp macro="" textlink="">
      <xdr:nvSpPr>
        <xdr:cNvPr id="20" name="Dikdörtgen: Köşeleri Yuvarlatılmış 1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 bwMode="auto">
        <a:xfrm>
          <a:off x="336389" y="596327"/>
          <a:ext cx="1908000" cy="612000"/>
        </a:xfrm>
        <a:prstGeom prst="roundRect">
          <a:avLst/>
        </a:prstGeom>
        <a:ln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657299846">
                <a:custGeom>
                  <a:avLst/>
                  <a:gdLst>
                    <a:gd name="connsiteX0" fmla="*/ 0 w 1924090"/>
                    <a:gd name="connsiteY0" fmla="*/ 76738 h 460419"/>
                    <a:gd name="connsiteX1" fmla="*/ 76738 w 1924090"/>
                    <a:gd name="connsiteY1" fmla="*/ 0 h 460419"/>
                    <a:gd name="connsiteX2" fmla="*/ 1847352 w 1924090"/>
                    <a:gd name="connsiteY2" fmla="*/ 0 h 460419"/>
                    <a:gd name="connsiteX3" fmla="*/ 1924090 w 1924090"/>
                    <a:gd name="connsiteY3" fmla="*/ 76738 h 460419"/>
                    <a:gd name="connsiteX4" fmla="*/ 1924090 w 1924090"/>
                    <a:gd name="connsiteY4" fmla="*/ 383681 h 460419"/>
                    <a:gd name="connsiteX5" fmla="*/ 1847352 w 1924090"/>
                    <a:gd name="connsiteY5" fmla="*/ 460419 h 460419"/>
                    <a:gd name="connsiteX6" fmla="*/ 76738 w 1924090"/>
                    <a:gd name="connsiteY6" fmla="*/ 460419 h 460419"/>
                    <a:gd name="connsiteX7" fmla="*/ 0 w 1924090"/>
                    <a:gd name="connsiteY7" fmla="*/ 383681 h 460419"/>
                    <a:gd name="connsiteX8" fmla="*/ 0 w 1924090"/>
                    <a:gd name="connsiteY8" fmla="*/ 76738 h 460419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  <a:cxn ang="0">
                      <a:pos x="connsiteX8" y="connsiteY8"/>
                    </a:cxn>
                  </a:cxnLst>
                  <a:rect l="l" t="t" r="r" b="b"/>
                  <a:pathLst>
                    <a:path w="1924090" h="460419" fill="none" extrusionOk="0">
                      <a:moveTo>
                        <a:pt x="0" y="76738"/>
                      </a:moveTo>
                      <a:cubicBezTo>
                        <a:pt x="3846" y="35183"/>
                        <a:pt x="35992" y="-2767"/>
                        <a:pt x="76738" y="0"/>
                      </a:cubicBezTo>
                      <a:cubicBezTo>
                        <a:pt x="734408" y="132561"/>
                        <a:pt x="1406510" y="-149286"/>
                        <a:pt x="1847352" y="0"/>
                      </a:cubicBezTo>
                      <a:cubicBezTo>
                        <a:pt x="1891452" y="-892"/>
                        <a:pt x="1925270" y="33277"/>
                        <a:pt x="1924090" y="76738"/>
                      </a:cubicBezTo>
                      <a:cubicBezTo>
                        <a:pt x="1917091" y="180774"/>
                        <a:pt x="1910821" y="235891"/>
                        <a:pt x="1924090" y="383681"/>
                      </a:cubicBezTo>
                      <a:cubicBezTo>
                        <a:pt x="1921357" y="433727"/>
                        <a:pt x="1886534" y="453267"/>
                        <a:pt x="1847352" y="460419"/>
                      </a:cubicBezTo>
                      <a:cubicBezTo>
                        <a:pt x="1186812" y="380213"/>
                        <a:pt x="670840" y="335925"/>
                        <a:pt x="76738" y="460419"/>
                      </a:cubicBezTo>
                      <a:cubicBezTo>
                        <a:pt x="34752" y="460859"/>
                        <a:pt x="-1432" y="429392"/>
                        <a:pt x="0" y="383681"/>
                      </a:cubicBezTo>
                      <a:cubicBezTo>
                        <a:pt x="19358" y="307677"/>
                        <a:pt x="-18506" y="208852"/>
                        <a:pt x="0" y="76738"/>
                      </a:cubicBezTo>
                      <a:close/>
                    </a:path>
                    <a:path w="1924090" h="460419" stroke="0" extrusionOk="0">
                      <a:moveTo>
                        <a:pt x="0" y="76738"/>
                      </a:moveTo>
                      <a:cubicBezTo>
                        <a:pt x="-3749" y="27278"/>
                        <a:pt x="40007" y="-186"/>
                        <a:pt x="76738" y="0"/>
                      </a:cubicBezTo>
                      <a:cubicBezTo>
                        <a:pt x="749416" y="81123"/>
                        <a:pt x="1499173" y="-125668"/>
                        <a:pt x="1847352" y="0"/>
                      </a:cubicBezTo>
                      <a:cubicBezTo>
                        <a:pt x="1889558" y="2989"/>
                        <a:pt x="1926109" y="33069"/>
                        <a:pt x="1924090" y="76738"/>
                      </a:cubicBezTo>
                      <a:cubicBezTo>
                        <a:pt x="1901338" y="215927"/>
                        <a:pt x="1912397" y="247412"/>
                        <a:pt x="1924090" y="383681"/>
                      </a:cubicBezTo>
                      <a:cubicBezTo>
                        <a:pt x="1921653" y="429913"/>
                        <a:pt x="1890024" y="452742"/>
                        <a:pt x="1847352" y="460419"/>
                      </a:cubicBezTo>
                      <a:cubicBezTo>
                        <a:pt x="1472555" y="359818"/>
                        <a:pt x="793850" y="360220"/>
                        <a:pt x="76738" y="460419"/>
                      </a:cubicBezTo>
                      <a:cubicBezTo>
                        <a:pt x="33890" y="463608"/>
                        <a:pt x="846" y="426337"/>
                        <a:pt x="0" y="383681"/>
                      </a:cubicBezTo>
                      <a:cubicBezTo>
                        <a:pt x="1522" y="303244"/>
                        <a:pt x="-10593" y="152176"/>
                        <a:pt x="0" y="76738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wrap="square" lIns="91440" tIns="45720" rIns="91440" bIns="45720" rtlCol="0" anchor="ctr" upright="1"/>
        <a:lstStyle/>
        <a:p>
          <a:pPr algn="ctr"/>
          <a:r>
            <a:rPr lang="tr-TR" sz="1400" b="1">
              <a:solidFill>
                <a:schemeClr val="bg1"/>
              </a:solidFill>
              <a:effectLst/>
              <a:latin typeface="+mn-lt"/>
              <a:ea typeface="STHupo" panose="02010800040101010101" pitchFamily="2" charset="-122"/>
              <a:cs typeface="+mn-cs"/>
            </a:rPr>
            <a:t>1- KAYNAKLAR</a:t>
          </a:r>
          <a:endParaRPr lang="tr-TR" sz="1400" b="1">
            <a:solidFill>
              <a:schemeClr val="bg1"/>
            </a:solidFill>
            <a:effectLst/>
            <a:latin typeface="+mn-lt"/>
            <a:ea typeface="STHupo" panose="02010800040101010101" pitchFamily="2" charset="-122"/>
          </a:endParaRPr>
        </a:p>
      </xdr:txBody>
    </xdr:sp>
    <xdr:clientData/>
  </xdr:twoCellAnchor>
  <xdr:twoCellAnchor editAs="oneCell">
    <xdr:from>
      <xdr:col>27</xdr:col>
      <xdr:colOff>271420</xdr:colOff>
      <xdr:row>0</xdr:row>
      <xdr:rowOff>691189</xdr:rowOff>
    </xdr:from>
    <xdr:to>
      <xdr:col>34</xdr:col>
      <xdr:colOff>175927</xdr:colOff>
      <xdr:row>29</xdr:row>
      <xdr:rowOff>20370</xdr:rowOff>
    </xdr:to>
    <xdr:pic>
      <xdr:nvPicPr>
        <xdr:cNvPr id="19" name="Resim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6938" y="691189"/>
          <a:ext cx="3795818" cy="4858327"/>
        </a:xfrm>
        <a:prstGeom prst="rect">
          <a:avLst/>
        </a:prstGeom>
      </xdr:spPr>
    </xdr:pic>
    <xdr:clientData/>
  </xdr:twoCellAnchor>
  <xdr:twoCellAnchor>
    <xdr:from>
      <xdr:col>32</xdr:col>
      <xdr:colOff>68329</xdr:colOff>
      <xdr:row>14</xdr:row>
      <xdr:rowOff>82518</xdr:rowOff>
    </xdr:from>
    <xdr:to>
      <xdr:col>35</xdr:col>
      <xdr:colOff>413082</xdr:colOff>
      <xdr:row>17</xdr:row>
      <xdr:rowOff>160052</xdr:rowOff>
    </xdr:to>
    <xdr:sp macro="" textlink="">
      <xdr:nvSpPr>
        <xdr:cNvPr id="21" name="Dikdörtgen: Köşeleri Yuvarlatılmış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 bwMode="auto">
        <a:xfrm>
          <a:off x="11777109" y="3009713"/>
          <a:ext cx="2156827" cy="565400"/>
        </a:xfrm>
        <a:custGeom>
          <a:avLst/>
          <a:gdLst>
            <a:gd name="connsiteX0" fmla="*/ 0 w 2156827"/>
            <a:gd name="connsiteY0" fmla="*/ 94235 h 565400"/>
            <a:gd name="connsiteX1" fmla="*/ 94235 w 2156827"/>
            <a:gd name="connsiteY1" fmla="*/ 0 h 565400"/>
            <a:gd name="connsiteX2" fmla="*/ 546957 w 2156827"/>
            <a:gd name="connsiteY2" fmla="*/ 0 h 565400"/>
            <a:gd name="connsiteX3" fmla="*/ 1019363 w 2156827"/>
            <a:gd name="connsiteY3" fmla="*/ 0 h 565400"/>
            <a:gd name="connsiteX4" fmla="*/ 1511452 w 2156827"/>
            <a:gd name="connsiteY4" fmla="*/ 0 h 565400"/>
            <a:gd name="connsiteX5" fmla="*/ 2062592 w 2156827"/>
            <a:gd name="connsiteY5" fmla="*/ 0 h 565400"/>
            <a:gd name="connsiteX6" fmla="*/ 2156827 w 2156827"/>
            <a:gd name="connsiteY6" fmla="*/ 94235 h 565400"/>
            <a:gd name="connsiteX7" fmla="*/ 2156827 w 2156827"/>
            <a:gd name="connsiteY7" fmla="*/ 471165 h 565400"/>
            <a:gd name="connsiteX8" fmla="*/ 2062592 w 2156827"/>
            <a:gd name="connsiteY8" fmla="*/ 565400 h 565400"/>
            <a:gd name="connsiteX9" fmla="*/ 1629553 w 2156827"/>
            <a:gd name="connsiteY9" fmla="*/ 565400 h 565400"/>
            <a:gd name="connsiteX10" fmla="*/ 1137464 w 2156827"/>
            <a:gd name="connsiteY10" fmla="*/ 565400 h 565400"/>
            <a:gd name="connsiteX11" fmla="*/ 625691 w 2156827"/>
            <a:gd name="connsiteY11" fmla="*/ 565400 h 565400"/>
            <a:gd name="connsiteX12" fmla="*/ 94235 w 2156827"/>
            <a:gd name="connsiteY12" fmla="*/ 565400 h 565400"/>
            <a:gd name="connsiteX13" fmla="*/ 0 w 2156827"/>
            <a:gd name="connsiteY13" fmla="*/ 471165 h 565400"/>
            <a:gd name="connsiteX14" fmla="*/ 0 w 2156827"/>
            <a:gd name="connsiteY14" fmla="*/ 94235 h 5654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156827" h="565400" fill="none" extrusionOk="0">
              <a:moveTo>
                <a:pt x="0" y="94235"/>
              </a:moveTo>
              <a:cubicBezTo>
                <a:pt x="-2142" y="51823"/>
                <a:pt x="39935" y="-1219"/>
                <a:pt x="94235" y="0"/>
              </a:cubicBezTo>
              <a:cubicBezTo>
                <a:pt x="222159" y="-16"/>
                <a:pt x="362340" y="4551"/>
                <a:pt x="546957" y="0"/>
              </a:cubicBezTo>
              <a:cubicBezTo>
                <a:pt x="731574" y="-4551"/>
                <a:pt x="854765" y="33489"/>
                <a:pt x="1019363" y="0"/>
              </a:cubicBezTo>
              <a:cubicBezTo>
                <a:pt x="1183961" y="-33489"/>
                <a:pt x="1345935" y="15302"/>
                <a:pt x="1511452" y="0"/>
              </a:cubicBezTo>
              <a:cubicBezTo>
                <a:pt x="1676969" y="-15302"/>
                <a:pt x="1787145" y="43554"/>
                <a:pt x="2062592" y="0"/>
              </a:cubicBezTo>
              <a:cubicBezTo>
                <a:pt x="2119808" y="13439"/>
                <a:pt x="2166692" y="44313"/>
                <a:pt x="2156827" y="94235"/>
              </a:cubicBezTo>
              <a:cubicBezTo>
                <a:pt x="2186320" y="235809"/>
                <a:pt x="2130554" y="364035"/>
                <a:pt x="2156827" y="471165"/>
              </a:cubicBezTo>
              <a:cubicBezTo>
                <a:pt x="2159234" y="519751"/>
                <a:pt x="2105695" y="557838"/>
                <a:pt x="2062592" y="565400"/>
              </a:cubicBezTo>
              <a:cubicBezTo>
                <a:pt x="1941788" y="606891"/>
                <a:pt x="1816008" y="554903"/>
                <a:pt x="1629553" y="565400"/>
              </a:cubicBezTo>
              <a:cubicBezTo>
                <a:pt x="1443098" y="575897"/>
                <a:pt x="1336659" y="520818"/>
                <a:pt x="1137464" y="565400"/>
              </a:cubicBezTo>
              <a:cubicBezTo>
                <a:pt x="938269" y="609982"/>
                <a:pt x="787996" y="542926"/>
                <a:pt x="625691" y="565400"/>
              </a:cubicBezTo>
              <a:cubicBezTo>
                <a:pt x="463386" y="587874"/>
                <a:pt x="221983" y="511554"/>
                <a:pt x="94235" y="565400"/>
              </a:cubicBezTo>
              <a:cubicBezTo>
                <a:pt x="37717" y="567447"/>
                <a:pt x="-3302" y="523749"/>
                <a:pt x="0" y="471165"/>
              </a:cubicBezTo>
              <a:cubicBezTo>
                <a:pt x="-14673" y="382228"/>
                <a:pt x="22991" y="181542"/>
                <a:pt x="0" y="94235"/>
              </a:cubicBezTo>
              <a:close/>
            </a:path>
            <a:path w="2156827" h="565400" stroke="0" extrusionOk="0">
              <a:moveTo>
                <a:pt x="0" y="94235"/>
              </a:moveTo>
              <a:cubicBezTo>
                <a:pt x="-7889" y="53689"/>
                <a:pt x="47167" y="-8459"/>
                <a:pt x="94235" y="0"/>
              </a:cubicBezTo>
              <a:cubicBezTo>
                <a:pt x="212830" y="-2443"/>
                <a:pt x="360357" y="41791"/>
                <a:pt x="625691" y="0"/>
              </a:cubicBezTo>
              <a:cubicBezTo>
                <a:pt x="891025" y="-41791"/>
                <a:pt x="909600" y="44451"/>
                <a:pt x="1157148" y="0"/>
              </a:cubicBezTo>
              <a:cubicBezTo>
                <a:pt x="1404696" y="-44451"/>
                <a:pt x="1471737" y="7396"/>
                <a:pt x="1590186" y="0"/>
              </a:cubicBezTo>
              <a:cubicBezTo>
                <a:pt x="1708635" y="-7396"/>
                <a:pt x="1931234" y="13732"/>
                <a:pt x="2062592" y="0"/>
              </a:cubicBezTo>
              <a:cubicBezTo>
                <a:pt x="2101187" y="4683"/>
                <a:pt x="2158092" y="36438"/>
                <a:pt x="2156827" y="94235"/>
              </a:cubicBezTo>
              <a:cubicBezTo>
                <a:pt x="2164159" y="267042"/>
                <a:pt x="2133335" y="384075"/>
                <a:pt x="2156827" y="471165"/>
              </a:cubicBezTo>
              <a:cubicBezTo>
                <a:pt x="2150692" y="511299"/>
                <a:pt x="2109701" y="564445"/>
                <a:pt x="2062592" y="565400"/>
              </a:cubicBezTo>
              <a:cubicBezTo>
                <a:pt x="1889980" y="609084"/>
                <a:pt x="1789589" y="553245"/>
                <a:pt x="1609870" y="565400"/>
              </a:cubicBezTo>
              <a:cubicBezTo>
                <a:pt x="1430151" y="577555"/>
                <a:pt x="1283117" y="546031"/>
                <a:pt x="1078414" y="565400"/>
              </a:cubicBezTo>
              <a:cubicBezTo>
                <a:pt x="873711" y="584769"/>
                <a:pt x="742058" y="529451"/>
                <a:pt x="606008" y="565400"/>
              </a:cubicBezTo>
              <a:cubicBezTo>
                <a:pt x="469958" y="601349"/>
                <a:pt x="238356" y="562132"/>
                <a:pt x="94235" y="565400"/>
              </a:cubicBezTo>
              <a:cubicBezTo>
                <a:pt x="42557" y="562952"/>
                <a:pt x="-1524" y="516869"/>
                <a:pt x="0" y="471165"/>
              </a:cubicBezTo>
              <a:cubicBezTo>
                <a:pt x="-7288" y="306049"/>
                <a:pt x="3761" y="250308"/>
                <a:pt x="0" y="94235"/>
              </a:cubicBezTo>
              <a:close/>
            </a:path>
          </a:pathLst>
        </a:custGeom>
        <a:solidFill>
          <a:srgbClr val="00B05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3372381039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0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</a:rPr>
            <a:t> KİTABI İNCELE</a:t>
          </a:r>
        </a:p>
      </xdr:txBody>
    </xdr:sp>
    <xdr:clientData/>
  </xdr:twoCellAnchor>
  <xdr:twoCellAnchor>
    <xdr:from>
      <xdr:col>2</xdr:col>
      <xdr:colOff>141357</xdr:colOff>
      <xdr:row>22</xdr:row>
      <xdr:rowOff>42993</xdr:rowOff>
    </xdr:from>
    <xdr:to>
      <xdr:col>23</xdr:col>
      <xdr:colOff>471119</xdr:colOff>
      <xdr:row>26</xdr:row>
      <xdr:rowOff>150846</xdr:rowOff>
    </xdr:to>
    <xdr:sp macro="" textlink="">
      <xdr:nvSpPr>
        <xdr:cNvPr id="22" name="Dikdörtgen: Köşeleri Yuvarlatılmış 1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 bwMode="auto">
        <a:xfrm>
          <a:off x="561941" y="4384909"/>
          <a:ext cx="6403496" cy="751099"/>
        </a:xfrm>
        <a:custGeom>
          <a:avLst/>
          <a:gdLst>
            <a:gd name="connsiteX0" fmla="*/ 0 w 6403496"/>
            <a:gd name="connsiteY0" fmla="*/ 125186 h 751099"/>
            <a:gd name="connsiteX1" fmla="*/ 125186 w 6403496"/>
            <a:gd name="connsiteY1" fmla="*/ 0 h 751099"/>
            <a:gd name="connsiteX2" fmla="*/ 561498 w 6403496"/>
            <a:gd name="connsiteY2" fmla="*/ 0 h 751099"/>
            <a:gd name="connsiteX3" fmla="*/ 1243936 w 6403496"/>
            <a:gd name="connsiteY3" fmla="*/ 0 h 751099"/>
            <a:gd name="connsiteX4" fmla="*/ 1803311 w 6403496"/>
            <a:gd name="connsiteY4" fmla="*/ 0 h 751099"/>
            <a:gd name="connsiteX5" fmla="*/ 2178092 w 6403496"/>
            <a:gd name="connsiteY5" fmla="*/ 0 h 751099"/>
            <a:gd name="connsiteX6" fmla="*/ 2552873 w 6403496"/>
            <a:gd name="connsiteY6" fmla="*/ 0 h 751099"/>
            <a:gd name="connsiteX7" fmla="*/ 3235310 w 6403496"/>
            <a:gd name="connsiteY7" fmla="*/ 0 h 751099"/>
            <a:gd name="connsiteX8" fmla="*/ 3794685 w 6403496"/>
            <a:gd name="connsiteY8" fmla="*/ 0 h 751099"/>
            <a:gd name="connsiteX9" fmla="*/ 4415592 w 6403496"/>
            <a:gd name="connsiteY9" fmla="*/ 0 h 751099"/>
            <a:gd name="connsiteX10" fmla="*/ 4974966 w 6403496"/>
            <a:gd name="connsiteY10" fmla="*/ 0 h 751099"/>
            <a:gd name="connsiteX11" fmla="*/ 5472810 w 6403496"/>
            <a:gd name="connsiteY11" fmla="*/ 0 h 751099"/>
            <a:gd name="connsiteX12" fmla="*/ 6278310 w 6403496"/>
            <a:gd name="connsiteY12" fmla="*/ 0 h 751099"/>
            <a:gd name="connsiteX13" fmla="*/ 6403496 w 6403496"/>
            <a:gd name="connsiteY13" fmla="*/ 125186 h 751099"/>
            <a:gd name="connsiteX14" fmla="*/ 6403496 w 6403496"/>
            <a:gd name="connsiteY14" fmla="*/ 625913 h 751099"/>
            <a:gd name="connsiteX15" fmla="*/ 6278310 w 6403496"/>
            <a:gd name="connsiteY15" fmla="*/ 751099 h 751099"/>
            <a:gd name="connsiteX16" fmla="*/ 5595873 w 6403496"/>
            <a:gd name="connsiteY16" fmla="*/ 751099 h 751099"/>
            <a:gd name="connsiteX17" fmla="*/ 5036498 w 6403496"/>
            <a:gd name="connsiteY17" fmla="*/ 751099 h 751099"/>
            <a:gd name="connsiteX18" fmla="*/ 4415592 w 6403496"/>
            <a:gd name="connsiteY18" fmla="*/ 751099 h 751099"/>
            <a:gd name="connsiteX19" fmla="*/ 3979279 w 6403496"/>
            <a:gd name="connsiteY19" fmla="*/ 751099 h 751099"/>
            <a:gd name="connsiteX20" fmla="*/ 3542967 w 6403496"/>
            <a:gd name="connsiteY20" fmla="*/ 751099 h 751099"/>
            <a:gd name="connsiteX21" fmla="*/ 2983592 w 6403496"/>
            <a:gd name="connsiteY21" fmla="*/ 751099 h 751099"/>
            <a:gd name="connsiteX22" fmla="*/ 2547279 w 6403496"/>
            <a:gd name="connsiteY22" fmla="*/ 751099 h 751099"/>
            <a:gd name="connsiteX23" fmla="*/ 1864842 w 6403496"/>
            <a:gd name="connsiteY23" fmla="*/ 751099 h 751099"/>
            <a:gd name="connsiteX24" fmla="*/ 1305467 w 6403496"/>
            <a:gd name="connsiteY24" fmla="*/ 751099 h 751099"/>
            <a:gd name="connsiteX25" fmla="*/ 684561 w 6403496"/>
            <a:gd name="connsiteY25" fmla="*/ 751099 h 751099"/>
            <a:gd name="connsiteX26" fmla="*/ 125186 w 6403496"/>
            <a:gd name="connsiteY26" fmla="*/ 751099 h 751099"/>
            <a:gd name="connsiteX27" fmla="*/ 0 w 6403496"/>
            <a:gd name="connsiteY27" fmla="*/ 625913 h 751099"/>
            <a:gd name="connsiteX28" fmla="*/ 0 w 6403496"/>
            <a:gd name="connsiteY28" fmla="*/ 125186 h 75109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</a:cxnLst>
          <a:rect l="l" t="t" r="r" b="b"/>
          <a:pathLst>
            <a:path w="6403496" h="751099" fill="none" extrusionOk="0">
              <a:moveTo>
                <a:pt x="0" y="125186"/>
              </a:moveTo>
              <a:cubicBezTo>
                <a:pt x="-999" y="54203"/>
                <a:pt x="49844" y="4198"/>
                <a:pt x="125186" y="0"/>
              </a:cubicBezTo>
              <a:cubicBezTo>
                <a:pt x="285359" y="-7407"/>
                <a:pt x="395263" y="7581"/>
                <a:pt x="561498" y="0"/>
              </a:cubicBezTo>
              <a:cubicBezTo>
                <a:pt x="727733" y="-7581"/>
                <a:pt x="1039916" y="16973"/>
                <a:pt x="1243936" y="0"/>
              </a:cubicBezTo>
              <a:cubicBezTo>
                <a:pt x="1447956" y="-16973"/>
                <a:pt x="1680342" y="63821"/>
                <a:pt x="1803311" y="0"/>
              </a:cubicBezTo>
              <a:cubicBezTo>
                <a:pt x="1926280" y="-63821"/>
                <a:pt x="1991746" y="2875"/>
                <a:pt x="2178092" y="0"/>
              </a:cubicBezTo>
              <a:cubicBezTo>
                <a:pt x="2364438" y="-2875"/>
                <a:pt x="2463282" y="36106"/>
                <a:pt x="2552873" y="0"/>
              </a:cubicBezTo>
              <a:cubicBezTo>
                <a:pt x="2642464" y="-36106"/>
                <a:pt x="3015135" y="11676"/>
                <a:pt x="3235310" y="0"/>
              </a:cubicBezTo>
              <a:cubicBezTo>
                <a:pt x="3455485" y="-11676"/>
                <a:pt x="3611033" y="43963"/>
                <a:pt x="3794685" y="0"/>
              </a:cubicBezTo>
              <a:cubicBezTo>
                <a:pt x="3978337" y="-43963"/>
                <a:pt x="4274005" y="55790"/>
                <a:pt x="4415592" y="0"/>
              </a:cubicBezTo>
              <a:cubicBezTo>
                <a:pt x="4557179" y="-55790"/>
                <a:pt x="4695479" y="37429"/>
                <a:pt x="4974966" y="0"/>
              </a:cubicBezTo>
              <a:cubicBezTo>
                <a:pt x="5254453" y="-37429"/>
                <a:pt x="5313499" y="2793"/>
                <a:pt x="5472810" y="0"/>
              </a:cubicBezTo>
              <a:cubicBezTo>
                <a:pt x="5632121" y="-2793"/>
                <a:pt x="5930066" y="78906"/>
                <a:pt x="6278310" y="0"/>
              </a:cubicBezTo>
              <a:cubicBezTo>
                <a:pt x="6341358" y="-9471"/>
                <a:pt x="6409244" y="72832"/>
                <a:pt x="6403496" y="125186"/>
              </a:cubicBezTo>
              <a:cubicBezTo>
                <a:pt x="6415585" y="288230"/>
                <a:pt x="6343411" y="472019"/>
                <a:pt x="6403496" y="625913"/>
              </a:cubicBezTo>
              <a:cubicBezTo>
                <a:pt x="6394790" y="712452"/>
                <a:pt x="6364083" y="757999"/>
                <a:pt x="6278310" y="751099"/>
              </a:cubicBezTo>
              <a:cubicBezTo>
                <a:pt x="6013975" y="766718"/>
                <a:pt x="5771168" y="675189"/>
                <a:pt x="5595873" y="751099"/>
              </a:cubicBezTo>
              <a:cubicBezTo>
                <a:pt x="5420578" y="827009"/>
                <a:pt x="5249832" y="718616"/>
                <a:pt x="5036498" y="751099"/>
              </a:cubicBezTo>
              <a:cubicBezTo>
                <a:pt x="4823165" y="783582"/>
                <a:pt x="4653507" y="685267"/>
                <a:pt x="4415592" y="751099"/>
              </a:cubicBezTo>
              <a:cubicBezTo>
                <a:pt x="4177677" y="816931"/>
                <a:pt x="4129887" y="726544"/>
                <a:pt x="3979279" y="751099"/>
              </a:cubicBezTo>
              <a:cubicBezTo>
                <a:pt x="3828671" y="775654"/>
                <a:pt x="3729438" y="747701"/>
                <a:pt x="3542967" y="751099"/>
              </a:cubicBezTo>
              <a:cubicBezTo>
                <a:pt x="3356496" y="754497"/>
                <a:pt x="3175078" y="704543"/>
                <a:pt x="2983592" y="751099"/>
              </a:cubicBezTo>
              <a:cubicBezTo>
                <a:pt x="2792106" y="797655"/>
                <a:pt x="2648372" y="716551"/>
                <a:pt x="2547279" y="751099"/>
              </a:cubicBezTo>
              <a:cubicBezTo>
                <a:pt x="2446186" y="785647"/>
                <a:pt x="2143197" y="708319"/>
                <a:pt x="1864842" y="751099"/>
              </a:cubicBezTo>
              <a:cubicBezTo>
                <a:pt x="1586487" y="793879"/>
                <a:pt x="1434078" y="738382"/>
                <a:pt x="1305467" y="751099"/>
              </a:cubicBezTo>
              <a:cubicBezTo>
                <a:pt x="1176856" y="763816"/>
                <a:pt x="959924" y="687904"/>
                <a:pt x="684561" y="751099"/>
              </a:cubicBezTo>
              <a:cubicBezTo>
                <a:pt x="409198" y="814294"/>
                <a:pt x="376234" y="722922"/>
                <a:pt x="125186" y="751099"/>
              </a:cubicBezTo>
              <a:cubicBezTo>
                <a:pt x="52413" y="756956"/>
                <a:pt x="-743" y="693087"/>
                <a:pt x="0" y="625913"/>
              </a:cubicBezTo>
              <a:cubicBezTo>
                <a:pt x="-44126" y="457726"/>
                <a:pt x="4764" y="233055"/>
                <a:pt x="0" y="125186"/>
              </a:cubicBezTo>
              <a:close/>
            </a:path>
            <a:path w="6403496" h="751099" stroke="0" extrusionOk="0">
              <a:moveTo>
                <a:pt x="0" y="125186"/>
              </a:moveTo>
              <a:cubicBezTo>
                <a:pt x="1040" y="41967"/>
                <a:pt x="43905" y="5087"/>
                <a:pt x="125186" y="0"/>
              </a:cubicBezTo>
              <a:cubicBezTo>
                <a:pt x="258874" y="-45279"/>
                <a:pt x="619164" y="32114"/>
                <a:pt x="746092" y="0"/>
              </a:cubicBezTo>
              <a:cubicBezTo>
                <a:pt x="873020" y="-32114"/>
                <a:pt x="1070903" y="39060"/>
                <a:pt x="1182405" y="0"/>
              </a:cubicBezTo>
              <a:cubicBezTo>
                <a:pt x="1293907" y="-39060"/>
                <a:pt x="1531943" y="8461"/>
                <a:pt x="1803311" y="0"/>
              </a:cubicBezTo>
              <a:cubicBezTo>
                <a:pt x="2074679" y="-8461"/>
                <a:pt x="2009429" y="28065"/>
                <a:pt x="2178092" y="0"/>
              </a:cubicBezTo>
              <a:cubicBezTo>
                <a:pt x="2346755" y="-28065"/>
                <a:pt x="2542208" y="57449"/>
                <a:pt x="2798998" y="0"/>
              </a:cubicBezTo>
              <a:cubicBezTo>
                <a:pt x="3055788" y="-57449"/>
                <a:pt x="3022798" y="18415"/>
                <a:pt x="3235310" y="0"/>
              </a:cubicBezTo>
              <a:cubicBezTo>
                <a:pt x="3447822" y="-18415"/>
                <a:pt x="3729479" y="57567"/>
                <a:pt x="3917748" y="0"/>
              </a:cubicBezTo>
              <a:cubicBezTo>
                <a:pt x="4106017" y="-57567"/>
                <a:pt x="4186691" y="21132"/>
                <a:pt x="4292529" y="0"/>
              </a:cubicBezTo>
              <a:cubicBezTo>
                <a:pt x="4398367" y="-21132"/>
                <a:pt x="4778095" y="72503"/>
                <a:pt x="4913435" y="0"/>
              </a:cubicBezTo>
              <a:cubicBezTo>
                <a:pt x="5048775" y="-72503"/>
                <a:pt x="5295949" y="39229"/>
                <a:pt x="5411279" y="0"/>
              </a:cubicBezTo>
              <a:cubicBezTo>
                <a:pt x="5526609" y="-39229"/>
                <a:pt x="5967821" y="6240"/>
                <a:pt x="6278310" y="0"/>
              </a:cubicBezTo>
              <a:cubicBezTo>
                <a:pt x="6353655" y="3353"/>
                <a:pt x="6402814" y="59942"/>
                <a:pt x="6403496" y="125186"/>
              </a:cubicBezTo>
              <a:cubicBezTo>
                <a:pt x="6405882" y="233980"/>
                <a:pt x="6389082" y="412287"/>
                <a:pt x="6403496" y="625913"/>
              </a:cubicBezTo>
              <a:cubicBezTo>
                <a:pt x="6397894" y="691853"/>
                <a:pt x="6341980" y="752135"/>
                <a:pt x="6278310" y="751099"/>
              </a:cubicBezTo>
              <a:cubicBezTo>
                <a:pt x="6088487" y="789989"/>
                <a:pt x="5961099" y="749552"/>
                <a:pt x="5841998" y="751099"/>
              </a:cubicBezTo>
              <a:cubicBezTo>
                <a:pt x="5722897" y="752646"/>
                <a:pt x="5500689" y="736156"/>
                <a:pt x="5159560" y="751099"/>
              </a:cubicBezTo>
              <a:cubicBezTo>
                <a:pt x="4818431" y="766042"/>
                <a:pt x="4896297" y="695676"/>
                <a:pt x="4661717" y="751099"/>
              </a:cubicBezTo>
              <a:cubicBezTo>
                <a:pt x="4427137" y="806522"/>
                <a:pt x="4243753" y="726704"/>
                <a:pt x="3979279" y="751099"/>
              </a:cubicBezTo>
              <a:cubicBezTo>
                <a:pt x="3714805" y="775494"/>
                <a:pt x="3663860" y="748802"/>
                <a:pt x="3542967" y="751099"/>
              </a:cubicBezTo>
              <a:cubicBezTo>
                <a:pt x="3422074" y="753396"/>
                <a:pt x="3095332" y="685878"/>
                <a:pt x="2922061" y="751099"/>
              </a:cubicBezTo>
              <a:cubicBezTo>
                <a:pt x="2748790" y="816320"/>
                <a:pt x="2635183" y="744755"/>
                <a:pt x="2547279" y="751099"/>
              </a:cubicBezTo>
              <a:cubicBezTo>
                <a:pt x="2459375" y="757443"/>
                <a:pt x="2139978" y="739330"/>
                <a:pt x="1987904" y="751099"/>
              </a:cubicBezTo>
              <a:cubicBezTo>
                <a:pt x="1835831" y="762868"/>
                <a:pt x="1583714" y="731066"/>
                <a:pt x="1428530" y="751099"/>
              </a:cubicBezTo>
              <a:cubicBezTo>
                <a:pt x="1273346" y="771132"/>
                <a:pt x="999555" y="723834"/>
                <a:pt x="869155" y="751099"/>
              </a:cubicBezTo>
              <a:cubicBezTo>
                <a:pt x="738756" y="778364"/>
                <a:pt x="341030" y="674332"/>
                <a:pt x="125186" y="751099"/>
              </a:cubicBezTo>
              <a:cubicBezTo>
                <a:pt x="68162" y="749415"/>
                <a:pt x="-3778" y="681923"/>
                <a:pt x="0" y="625913"/>
              </a:cubicBezTo>
              <a:cubicBezTo>
                <a:pt x="-50403" y="388120"/>
                <a:pt x="41703" y="283754"/>
                <a:pt x="0" y="125186"/>
              </a:cubicBezTo>
              <a:close/>
            </a:path>
          </a:pathLst>
        </a:custGeom>
        <a:gradFill flip="none" rotWithShape="1">
          <a:gsLst>
            <a:gs pos="0">
              <a:srgbClr val="FF0000"/>
            </a:gs>
            <a:gs pos="48000">
              <a:schemeClr val="accent2">
                <a:lumMod val="97000"/>
                <a:lumOff val="3000"/>
              </a:schemeClr>
            </a:gs>
            <a:gs pos="82000">
              <a:schemeClr val="accent2">
                <a:lumMod val="60000"/>
                <a:lumOff val="40000"/>
              </a:schemeClr>
            </a:gs>
          </a:gsLst>
          <a:lin ang="16200000" scaled="1"/>
          <a:tileRect/>
        </a:gradFill>
        <a:ln w="19050">
          <a:solidFill>
            <a:srgbClr val="002060"/>
          </a:solidFill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727351844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800" b="1">
              <a:solidFill>
                <a:schemeClr val="tx1">
                  <a:lumMod val="95000"/>
                  <a:lumOff val="5000"/>
                </a:schemeClr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PROGRAMIN EN GÜNCEL HALİ İÇİN TIKLAYIN </a:t>
          </a:r>
          <a:endParaRPr lang="tr-TR" sz="3600">
            <a:solidFill>
              <a:schemeClr val="tx1">
                <a:lumMod val="95000"/>
                <a:lumOff val="5000"/>
              </a:schemeClr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15</xdr:col>
      <xdr:colOff>106594</xdr:colOff>
      <xdr:row>13</xdr:row>
      <xdr:rowOff>23232</xdr:rowOff>
    </xdr:from>
    <xdr:to>
      <xdr:col>24</xdr:col>
      <xdr:colOff>40869</xdr:colOff>
      <xdr:row>21</xdr:row>
      <xdr:rowOff>71634</xdr:rowOff>
    </xdr:to>
    <xdr:sp macro="" textlink="">
      <xdr:nvSpPr>
        <xdr:cNvPr id="6" name="Dikdörtgen: Köşeleri Yuvarlatılmış 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 bwMode="auto">
        <a:xfrm>
          <a:off x="4590314" y="2787805"/>
          <a:ext cx="2664000" cy="1512000"/>
        </a:xfrm>
        <a:prstGeom prst="roundRect">
          <a:avLst/>
        </a:prstGeom>
        <a:ln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3313070379">
                <a:custGeom>
                  <a:avLst/>
                  <a:gdLst>
                    <a:gd name="connsiteX0" fmla="*/ 0 w 2102029"/>
                    <a:gd name="connsiteY0" fmla="*/ 229375 h 1376220"/>
                    <a:gd name="connsiteX1" fmla="*/ 229375 w 2102029"/>
                    <a:gd name="connsiteY1" fmla="*/ 0 h 1376220"/>
                    <a:gd name="connsiteX2" fmla="*/ 1872654 w 2102029"/>
                    <a:gd name="connsiteY2" fmla="*/ 0 h 1376220"/>
                    <a:gd name="connsiteX3" fmla="*/ 2102029 w 2102029"/>
                    <a:gd name="connsiteY3" fmla="*/ 229375 h 1376220"/>
                    <a:gd name="connsiteX4" fmla="*/ 2102029 w 2102029"/>
                    <a:gd name="connsiteY4" fmla="*/ 1146845 h 1376220"/>
                    <a:gd name="connsiteX5" fmla="*/ 1872654 w 2102029"/>
                    <a:gd name="connsiteY5" fmla="*/ 1376220 h 1376220"/>
                    <a:gd name="connsiteX6" fmla="*/ 229375 w 2102029"/>
                    <a:gd name="connsiteY6" fmla="*/ 1376220 h 1376220"/>
                    <a:gd name="connsiteX7" fmla="*/ 0 w 2102029"/>
                    <a:gd name="connsiteY7" fmla="*/ 1146845 h 1376220"/>
                    <a:gd name="connsiteX8" fmla="*/ 0 w 2102029"/>
                    <a:gd name="connsiteY8" fmla="*/ 229375 h 137622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  <a:cxn ang="0">
                      <a:pos x="connsiteX8" y="connsiteY8"/>
                    </a:cxn>
                  </a:cxnLst>
                  <a:rect l="l" t="t" r="r" b="b"/>
                  <a:pathLst>
                    <a:path w="2102029" h="1376220" fill="none" extrusionOk="0">
                      <a:moveTo>
                        <a:pt x="0" y="229375"/>
                      </a:moveTo>
                      <a:cubicBezTo>
                        <a:pt x="-180" y="104530"/>
                        <a:pt x="101284" y="10210"/>
                        <a:pt x="229375" y="0"/>
                      </a:cubicBezTo>
                      <a:cubicBezTo>
                        <a:pt x="876537" y="-103797"/>
                        <a:pt x="1677232" y="-57121"/>
                        <a:pt x="1872654" y="0"/>
                      </a:cubicBezTo>
                      <a:cubicBezTo>
                        <a:pt x="1994247" y="-6171"/>
                        <a:pt x="2098380" y="94779"/>
                        <a:pt x="2102029" y="229375"/>
                      </a:cubicBezTo>
                      <a:cubicBezTo>
                        <a:pt x="2113765" y="574659"/>
                        <a:pt x="2129801" y="762484"/>
                        <a:pt x="2102029" y="1146845"/>
                      </a:cubicBezTo>
                      <a:cubicBezTo>
                        <a:pt x="2096468" y="1276291"/>
                        <a:pt x="1985915" y="1368143"/>
                        <a:pt x="1872654" y="1376220"/>
                      </a:cubicBezTo>
                      <a:cubicBezTo>
                        <a:pt x="1597155" y="1523461"/>
                        <a:pt x="681811" y="1296755"/>
                        <a:pt x="229375" y="1376220"/>
                      </a:cubicBezTo>
                      <a:cubicBezTo>
                        <a:pt x="85922" y="1362798"/>
                        <a:pt x="4575" y="1270893"/>
                        <a:pt x="0" y="1146845"/>
                      </a:cubicBezTo>
                      <a:cubicBezTo>
                        <a:pt x="-45449" y="841407"/>
                        <a:pt x="-57436" y="506405"/>
                        <a:pt x="0" y="229375"/>
                      </a:cubicBezTo>
                      <a:close/>
                    </a:path>
                    <a:path w="2102029" h="1376220" stroke="0" extrusionOk="0">
                      <a:moveTo>
                        <a:pt x="0" y="229375"/>
                      </a:moveTo>
                      <a:cubicBezTo>
                        <a:pt x="-18541" y="102711"/>
                        <a:pt x="107117" y="7270"/>
                        <a:pt x="229375" y="0"/>
                      </a:cubicBezTo>
                      <a:cubicBezTo>
                        <a:pt x="659395" y="120077"/>
                        <a:pt x="1082719" y="4004"/>
                        <a:pt x="1872654" y="0"/>
                      </a:cubicBezTo>
                      <a:cubicBezTo>
                        <a:pt x="2009732" y="1821"/>
                        <a:pt x="2100649" y="103595"/>
                        <a:pt x="2102029" y="229375"/>
                      </a:cubicBezTo>
                      <a:cubicBezTo>
                        <a:pt x="2138396" y="412774"/>
                        <a:pt x="2086471" y="965773"/>
                        <a:pt x="2102029" y="1146845"/>
                      </a:cubicBezTo>
                      <a:cubicBezTo>
                        <a:pt x="2102290" y="1279922"/>
                        <a:pt x="1989002" y="1371329"/>
                        <a:pt x="1872654" y="1376220"/>
                      </a:cubicBezTo>
                      <a:cubicBezTo>
                        <a:pt x="1247614" y="1388663"/>
                        <a:pt x="727023" y="1502036"/>
                        <a:pt x="229375" y="1376220"/>
                      </a:cubicBezTo>
                      <a:cubicBezTo>
                        <a:pt x="97175" y="1369850"/>
                        <a:pt x="-265" y="1293417"/>
                        <a:pt x="0" y="1146845"/>
                      </a:cubicBezTo>
                      <a:cubicBezTo>
                        <a:pt x="-18898" y="1000109"/>
                        <a:pt x="12235" y="409549"/>
                        <a:pt x="0" y="229375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91440" tIns="45720" rIns="91440" bIns="45720" rtlCol="0" anchor="t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400" b="1">
              <a:solidFill>
                <a:sysClr val="windowText" lastClr="000000"/>
              </a:solidFill>
              <a:effectLst/>
              <a:latin typeface="+mn-lt"/>
              <a:ea typeface="STHupo" panose="02010800040101010101" pitchFamily="2" charset="-122"/>
            </a:rPr>
            <a:t>NASIL</a:t>
          </a:r>
          <a:r>
            <a:rPr lang="tr-TR" sz="1400" b="1" baseline="0">
              <a:solidFill>
                <a:sysClr val="windowText" lastClr="000000"/>
              </a:solidFill>
              <a:effectLst/>
              <a:latin typeface="+mn-lt"/>
              <a:ea typeface="STHupo" panose="02010800040101010101" pitchFamily="2" charset="-122"/>
            </a:rPr>
            <a:t> KULLANILIR VİDEOSU İÇİN TIKLA </a:t>
          </a:r>
          <a:endParaRPr lang="tr-TR" sz="1400" b="1">
            <a:solidFill>
              <a:sysClr val="windowText" lastClr="000000"/>
            </a:solidFill>
            <a:effectLst/>
            <a:latin typeface="+mn-lt"/>
            <a:ea typeface="STHupo" panose="02010800040101010101" pitchFamily="2" charset="-122"/>
          </a:endParaRPr>
        </a:p>
      </xdr:txBody>
    </xdr:sp>
    <xdr:clientData/>
  </xdr:twoCellAnchor>
  <xdr:oneCellAnchor>
    <xdr:from>
      <xdr:col>23</xdr:col>
      <xdr:colOff>537268</xdr:colOff>
      <xdr:row>27</xdr:row>
      <xdr:rowOff>146539</xdr:rowOff>
    </xdr:from>
    <xdr:ext cx="3495949" cy="479251"/>
    <xdr:pic>
      <xdr:nvPicPr>
        <xdr:cNvPr id="24" name="Resim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5869B2A-B44F-4A5D-A215-624D4CDDC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894" y="5223050"/>
          <a:ext cx="3495949" cy="479251"/>
        </a:xfrm>
        <a:prstGeom prst="rect">
          <a:avLst/>
        </a:prstGeom>
      </xdr:spPr>
    </xdr:pic>
    <xdr:clientData/>
  </xdr:oneCellAnchor>
  <xdr:oneCellAnchor>
    <xdr:from>
      <xdr:col>29</xdr:col>
      <xdr:colOff>401196</xdr:colOff>
      <xdr:row>27</xdr:row>
      <xdr:rowOff>146539</xdr:rowOff>
    </xdr:from>
    <xdr:ext cx="3495949" cy="479251"/>
    <xdr:pic>
      <xdr:nvPicPr>
        <xdr:cNvPr id="25" name="Resim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74D18B-248D-420B-A196-1B3230DA0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2350" y="5223050"/>
          <a:ext cx="3495949" cy="479251"/>
        </a:xfrm>
        <a:prstGeom prst="rect">
          <a:avLst/>
        </a:prstGeom>
      </xdr:spPr>
    </xdr:pic>
    <xdr:clientData/>
  </xdr:oneCellAnchor>
  <xdr:oneCellAnchor>
    <xdr:from>
      <xdr:col>11</xdr:col>
      <xdr:colOff>223257</xdr:colOff>
      <xdr:row>27</xdr:row>
      <xdr:rowOff>146539</xdr:rowOff>
    </xdr:from>
    <xdr:ext cx="3495949" cy="479251"/>
    <xdr:pic>
      <xdr:nvPicPr>
        <xdr:cNvPr id="28" name="Resim 2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7086496-3707-4415-ADC6-2422F5222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8971" y="5223050"/>
          <a:ext cx="3495949" cy="47925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</xdr:row>
      <xdr:rowOff>146539</xdr:rowOff>
    </xdr:from>
    <xdr:ext cx="3495949" cy="479251"/>
    <xdr:pic>
      <xdr:nvPicPr>
        <xdr:cNvPr id="29" name="Resim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F33C7A-3A51-4835-AD30-EA27876D3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23050"/>
          <a:ext cx="3495949" cy="479251"/>
        </a:xfrm>
        <a:prstGeom prst="rect">
          <a:avLst/>
        </a:prstGeom>
      </xdr:spPr>
    </xdr:pic>
    <xdr:clientData/>
  </xdr:oneCellAnchor>
  <xdr:oneCellAnchor>
    <xdr:from>
      <xdr:col>36</xdr:col>
      <xdr:colOff>33247</xdr:colOff>
      <xdr:row>0</xdr:row>
      <xdr:rowOff>0</xdr:rowOff>
    </xdr:from>
    <xdr:ext cx="391702" cy="2809886"/>
    <xdr:pic>
      <xdr:nvPicPr>
        <xdr:cNvPr id="30" name="Resim 2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28FC10-07E3-499A-A6C0-699CA02B7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839512" y="1209092"/>
          <a:ext cx="2809886" cy="391702"/>
        </a:xfrm>
        <a:prstGeom prst="rect">
          <a:avLst/>
        </a:prstGeom>
      </xdr:spPr>
    </xdr:pic>
    <xdr:clientData/>
  </xdr:oneCellAnchor>
  <xdr:oneCellAnchor>
    <xdr:from>
      <xdr:col>36</xdr:col>
      <xdr:colOff>43714</xdr:colOff>
      <xdr:row>13</xdr:row>
      <xdr:rowOff>115140</xdr:rowOff>
    </xdr:from>
    <xdr:ext cx="391702" cy="2809888"/>
    <xdr:pic>
      <xdr:nvPicPr>
        <xdr:cNvPr id="32" name="Resim 3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2CC452-006B-4966-9739-283A3D5E9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849978" y="4035195"/>
          <a:ext cx="2809888" cy="391702"/>
        </a:xfrm>
        <a:prstGeom prst="rect">
          <a:avLst/>
        </a:prstGeom>
      </xdr:spPr>
    </xdr:pic>
    <xdr:clientData/>
  </xdr:oneCellAnchor>
  <xdr:twoCellAnchor editAs="oneCell">
    <xdr:from>
      <xdr:col>17</xdr:col>
      <xdr:colOff>60402</xdr:colOff>
      <xdr:row>16</xdr:row>
      <xdr:rowOff>139391</xdr:rowOff>
    </xdr:from>
    <xdr:to>
      <xdr:col>23</xdr:col>
      <xdr:colOff>91342</xdr:colOff>
      <xdr:row>21</xdr:row>
      <xdr:rowOff>50136</xdr:rowOff>
    </xdr:to>
    <xdr:pic>
      <xdr:nvPicPr>
        <xdr:cNvPr id="36" name="Resim 35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218C4930-360F-4853-BB68-C203F39A4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4914" y="3391830"/>
          <a:ext cx="1575849" cy="886477"/>
        </a:xfrm>
        <a:prstGeom prst="rect">
          <a:avLst/>
        </a:prstGeom>
      </xdr:spPr>
    </xdr:pic>
    <xdr:clientData/>
  </xdr:twoCellAnchor>
  <xdr:twoCellAnchor>
    <xdr:from>
      <xdr:col>24</xdr:col>
      <xdr:colOff>328287</xdr:colOff>
      <xdr:row>0</xdr:row>
      <xdr:rowOff>580791</xdr:rowOff>
    </xdr:from>
    <xdr:to>
      <xdr:col>27</xdr:col>
      <xdr:colOff>467984</xdr:colOff>
      <xdr:row>5</xdr:row>
      <xdr:rowOff>53193</xdr:rowOff>
    </xdr:to>
    <xdr:sp macro="" textlink="">
      <xdr:nvSpPr>
        <xdr:cNvPr id="31" name="Dikdörtgen: Köşeleri Yuvarlatılmış 3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32CD3373-BE50-495E-BA82-B4C0796D5589}"/>
            </a:ext>
          </a:extLst>
        </xdr:cNvPr>
        <xdr:cNvSpPr/>
      </xdr:nvSpPr>
      <xdr:spPr bwMode="auto">
        <a:xfrm>
          <a:off x="7541732" y="580791"/>
          <a:ext cx="1951770" cy="936000"/>
        </a:xfrm>
        <a:prstGeom prst="roundRect">
          <a:avLst/>
        </a:prstGeom>
        <a:ln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727351844">
                <a:custGeom>
                  <a:avLst/>
                  <a:gdLst>
                    <a:gd name="connsiteX0" fmla="*/ 0 w 1951770"/>
                    <a:gd name="connsiteY0" fmla="*/ 149073 h 894421"/>
                    <a:gd name="connsiteX1" fmla="*/ 149073 w 1951770"/>
                    <a:gd name="connsiteY1" fmla="*/ 0 h 894421"/>
                    <a:gd name="connsiteX2" fmla="*/ 1802697 w 1951770"/>
                    <a:gd name="connsiteY2" fmla="*/ 0 h 894421"/>
                    <a:gd name="connsiteX3" fmla="*/ 1951770 w 1951770"/>
                    <a:gd name="connsiteY3" fmla="*/ 149073 h 894421"/>
                    <a:gd name="connsiteX4" fmla="*/ 1951770 w 1951770"/>
                    <a:gd name="connsiteY4" fmla="*/ 745348 h 894421"/>
                    <a:gd name="connsiteX5" fmla="*/ 1802697 w 1951770"/>
                    <a:gd name="connsiteY5" fmla="*/ 894421 h 894421"/>
                    <a:gd name="connsiteX6" fmla="*/ 149073 w 1951770"/>
                    <a:gd name="connsiteY6" fmla="*/ 894421 h 894421"/>
                    <a:gd name="connsiteX7" fmla="*/ 0 w 1951770"/>
                    <a:gd name="connsiteY7" fmla="*/ 745348 h 894421"/>
                    <a:gd name="connsiteX8" fmla="*/ 0 w 1951770"/>
                    <a:gd name="connsiteY8" fmla="*/ 149073 h 894421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  <a:cxn ang="0">
                      <a:pos x="connsiteX8" y="connsiteY8"/>
                    </a:cxn>
                  </a:cxnLst>
                  <a:rect l="l" t="t" r="r" b="b"/>
                  <a:pathLst>
                    <a:path w="1951770" h="894421" fill="none" extrusionOk="0">
                      <a:moveTo>
                        <a:pt x="0" y="149073"/>
                      </a:moveTo>
                      <a:cubicBezTo>
                        <a:pt x="2441" y="68424"/>
                        <a:pt x="66012" y="828"/>
                        <a:pt x="149073" y="0"/>
                      </a:cubicBezTo>
                      <a:cubicBezTo>
                        <a:pt x="550362" y="8061"/>
                        <a:pt x="1236628" y="31920"/>
                        <a:pt x="1802697" y="0"/>
                      </a:cubicBezTo>
                      <a:cubicBezTo>
                        <a:pt x="1894255" y="-4128"/>
                        <a:pt x="1950892" y="68652"/>
                        <a:pt x="1951770" y="149073"/>
                      </a:cubicBezTo>
                      <a:cubicBezTo>
                        <a:pt x="1974765" y="330491"/>
                        <a:pt x="1987010" y="660487"/>
                        <a:pt x="1951770" y="745348"/>
                      </a:cubicBezTo>
                      <a:cubicBezTo>
                        <a:pt x="1949126" y="826170"/>
                        <a:pt x="1877388" y="895868"/>
                        <a:pt x="1802697" y="894421"/>
                      </a:cubicBezTo>
                      <a:cubicBezTo>
                        <a:pt x="1383770" y="764927"/>
                        <a:pt x="953307" y="1016766"/>
                        <a:pt x="149073" y="894421"/>
                      </a:cubicBezTo>
                      <a:cubicBezTo>
                        <a:pt x="81719" y="896718"/>
                        <a:pt x="-11782" y="828219"/>
                        <a:pt x="0" y="745348"/>
                      </a:cubicBezTo>
                      <a:cubicBezTo>
                        <a:pt x="-16858" y="508715"/>
                        <a:pt x="50377" y="253953"/>
                        <a:pt x="0" y="149073"/>
                      </a:cubicBezTo>
                      <a:close/>
                    </a:path>
                    <a:path w="1951770" h="894421" stroke="0" extrusionOk="0">
                      <a:moveTo>
                        <a:pt x="0" y="149073"/>
                      </a:moveTo>
                      <a:cubicBezTo>
                        <a:pt x="1143" y="51266"/>
                        <a:pt x="58952" y="3264"/>
                        <a:pt x="149073" y="0"/>
                      </a:cubicBezTo>
                      <a:cubicBezTo>
                        <a:pt x="865150" y="-135450"/>
                        <a:pt x="997186" y="56508"/>
                        <a:pt x="1802697" y="0"/>
                      </a:cubicBezTo>
                      <a:cubicBezTo>
                        <a:pt x="1870364" y="-5948"/>
                        <a:pt x="1950631" y="60286"/>
                        <a:pt x="1951770" y="149073"/>
                      </a:cubicBezTo>
                      <a:cubicBezTo>
                        <a:pt x="1966914" y="420757"/>
                        <a:pt x="1930157" y="572522"/>
                        <a:pt x="1951770" y="745348"/>
                      </a:cubicBezTo>
                      <a:cubicBezTo>
                        <a:pt x="1954501" y="822069"/>
                        <a:pt x="1872075" y="900431"/>
                        <a:pt x="1802697" y="894421"/>
                      </a:cubicBezTo>
                      <a:cubicBezTo>
                        <a:pt x="1052541" y="928738"/>
                        <a:pt x="950731" y="1006253"/>
                        <a:pt x="149073" y="894421"/>
                      </a:cubicBezTo>
                      <a:cubicBezTo>
                        <a:pt x="72261" y="883113"/>
                        <a:pt x="547" y="830100"/>
                        <a:pt x="0" y="745348"/>
                      </a:cubicBezTo>
                      <a:cubicBezTo>
                        <a:pt x="45604" y="570571"/>
                        <a:pt x="9939" y="264663"/>
                        <a:pt x="0" y="149073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400" b="1">
              <a:solidFill>
                <a:schemeClr val="bg1"/>
              </a:solidFill>
              <a:effectLst/>
              <a:latin typeface="+mn-lt"/>
              <a:ea typeface="STHupo" panose="02010800040101010101" pitchFamily="2" charset="-122"/>
              <a:cs typeface="+mn-cs"/>
            </a:rPr>
            <a:t>7- 10 SORULUK TEDBİR</a:t>
          </a:r>
          <a:r>
            <a:rPr lang="tr-TR" sz="1400" b="1" baseline="0">
              <a:solidFill>
                <a:schemeClr val="bg1"/>
              </a:solidFill>
              <a:effectLst/>
              <a:latin typeface="+mn-lt"/>
              <a:ea typeface="STHupo" panose="02010800040101010101" pitchFamily="2" charset="-122"/>
              <a:cs typeface="+mn-cs"/>
            </a:rPr>
            <a:t> RAPORU</a:t>
          </a:r>
          <a:endParaRPr lang="tr-TR" sz="1400" b="1">
            <a:solidFill>
              <a:schemeClr val="bg1"/>
            </a:solidFill>
            <a:effectLst/>
            <a:latin typeface="+mn-lt"/>
            <a:ea typeface="STHupo" panose="02010800040101010101" pitchFamily="2" charset="-122"/>
          </a:endParaRPr>
        </a:p>
      </xdr:txBody>
    </xdr:sp>
    <xdr:clientData/>
  </xdr:twoCellAnchor>
  <xdr:twoCellAnchor>
    <xdr:from>
      <xdr:col>7</xdr:col>
      <xdr:colOff>284622</xdr:colOff>
      <xdr:row>8</xdr:row>
      <xdr:rowOff>81311</xdr:rowOff>
    </xdr:from>
    <xdr:to>
      <xdr:col>14</xdr:col>
      <xdr:colOff>159848</xdr:colOff>
      <xdr:row>12</xdr:row>
      <xdr:rowOff>42823</xdr:rowOff>
    </xdr:to>
    <xdr:sp macro="" textlink="">
      <xdr:nvSpPr>
        <xdr:cNvPr id="27" name="Dikdörtgen: Köşeleri Yuvarlatılmış 2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B9468C8-B4CC-45E6-B788-51EFF8DAF216}"/>
            </a:ext>
          </a:extLst>
        </xdr:cNvPr>
        <xdr:cNvSpPr/>
      </xdr:nvSpPr>
      <xdr:spPr bwMode="auto">
        <a:xfrm>
          <a:off x="2445171" y="2032774"/>
          <a:ext cx="1908000" cy="612000"/>
        </a:xfrm>
        <a:prstGeom prst="roundRect">
          <a:avLst/>
        </a:prstGeom>
        <a:ln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2790708863">
                <a:custGeom>
                  <a:avLst/>
                  <a:gdLst>
                    <a:gd name="connsiteX0" fmla="*/ 0 w 2032960"/>
                    <a:gd name="connsiteY0" fmla="*/ 106481 h 638871"/>
                    <a:gd name="connsiteX1" fmla="*/ 106481 w 2032960"/>
                    <a:gd name="connsiteY1" fmla="*/ 0 h 638871"/>
                    <a:gd name="connsiteX2" fmla="*/ 1926479 w 2032960"/>
                    <a:gd name="connsiteY2" fmla="*/ 0 h 638871"/>
                    <a:gd name="connsiteX3" fmla="*/ 2032960 w 2032960"/>
                    <a:gd name="connsiteY3" fmla="*/ 106481 h 638871"/>
                    <a:gd name="connsiteX4" fmla="*/ 2032960 w 2032960"/>
                    <a:gd name="connsiteY4" fmla="*/ 532390 h 638871"/>
                    <a:gd name="connsiteX5" fmla="*/ 1926479 w 2032960"/>
                    <a:gd name="connsiteY5" fmla="*/ 638871 h 638871"/>
                    <a:gd name="connsiteX6" fmla="*/ 106481 w 2032960"/>
                    <a:gd name="connsiteY6" fmla="*/ 638871 h 638871"/>
                    <a:gd name="connsiteX7" fmla="*/ 0 w 2032960"/>
                    <a:gd name="connsiteY7" fmla="*/ 532390 h 638871"/>
                    <a:gd name="connsiteX8" fmla="*/ 0 w 2032960"/>
                    <a:gd name="connsiteY8" fmla="*/ 106481 h 638871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  <a:cxn ang="0">
                      <a:pos x="connsiteX8" y="connsiteY8"/>
                    </a:cxn>
                  </a:cxnLst>
                  <a:rect l="l" t="t" r="r" b="b"/>
                  <a:pathLst>
                    <a:path w="2032960" h="638871" fill="none" extrusionOk="0">
                      <a:moveTo>
                        <a:pt x="0" y="106481"/>
                      </a:moveTo>
                      <a:cubicBezTo>
                        <a:pt x="676" y="52964"/>
                        <a:pt x="52866" y="-7564"/>
                        <a:pt x="106481" y="0"/>
                      </a:cubicBezTo>
                      <a:cubicBezTo>
                        <a:pt x="952192" y="-3669"/>
                        <a:pt x="1605529" y="-68948"/>
                        <a:pt x="1926479" y="0"/>
                      </a:cubicBezTo>
                      <a:cubicBezTo>
                        <a:pt x="1989290" y="6400"/>
                        <a:pt x="2033476" y="45856"/>
                        <a:pt x="2032960" y="106481"/>
                      </a:cubicBezTo>
                      <a:cubicBezTo>
                        <a:pt x="2020254" y="209694"/>
                        <a:pt x="2016852" y="365179"/>
                        <a:pt x="2032960" y="532390"/>
                      </a:cubicBezTo>
                      <a:cubicBezTo>
                        <a:pt x="2030133" y="581681"/>
                        <a:pt x="1978715" y="631163"/>
                        <a:pt x="1926479" y="638871"/>
                      </a:cubicBezTo>
                      <a:cubicBezTo>
                        <a:pt x="1188801" y="522356"/>
                        <a:pt x="538488" y="594397"/>
                        <a:pt x="106481" y="638871"/>
                      </a:cubicBezTo>
                      <a:cubicBezTo>
                        <a:pt x="54669" y="640744"/>
                        <a:pt x="896" y="589586"/>
                        <a:pt x="0" y="532390"/>
                      </a:cubicBezTo>
                      <a:cubicBezTo>
                        <a:pt x="14151" y="398908"/>
                        <a:pt x="10989" y="157081"/>
                        <a:pt x="0" y="106481"/>
                      </a:cubicBezTo>
                      <a:close/>
                    </a:path>
                    <a:path w="2032960" h="638871" stroke="0" extrusionOk="0">
                      <a:moveTo>
                        <a:pt x="0" y="106481"/>
                      </a:moveTo>
                      <a:cubicBezTo>
                        <a:pt x="5538" y="48635"/>
                        <a:pt x="52082" y="-874"/>
                        <a:pt x="106481" y="0"/>
                      </a:cubicBezTo>
                      <a:cubicBezTo>
                        <a:pt x="297801" y="144254"/>
                        <a:pt x="1315352" y="148973"/>
                        <a:pt x="1926479" y="0"/>
                      </a:cubicBezTo>
                      <a:cubicBezTo>
                        <a:pt x="1981040" y="2352"/>
                        <a:pt x="2027901" y="40340"/>
                        <a:pt x="2032960" y="106481"/>
                      </a:cubicBezTo>
                      <a:cubicBezTo>
                        <a:pt x="2037636" y="205720"/>
                        <a:pt x="2046725" y="354274"/>
                        <a:pt x="2032960" y="532390"/>
                      </a:cubicBezTo>
                      <a:cubicBezTo>
                        <a:pt x="2036214" y="589771"/>
                        <a:pt x="1989205" y="638401"/>
                        <a:pt x="1926479" y="638871"/>
                      </a:cubicBezTo>
                      <a:cubicBezTo>
                        <a:pt x="1578956" y="557614"/>
                        <a:pt x="844278" y="798980"/>
                        <a:pt x="106481" y="638871"/>
                      </a:cubicBezTo>
                      <a:cubicBezTo>
                        <a:pt x="46835" y="642609"/>
                        <a:pt x="-1502" y="590172"/>
                        <a:pt x="0" y="532390"/>
                      </a:cubicBezTo>
                      <a:cubicBezTo>
                        <a:pt x="19972" y="351299"/>
                        <a:pt x="-3402" y="275098"/>
                        <a:pt x="0" y="106481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wrap="square" lIns="91440" tIns="45720" rIns="91440" bIns="45720" rtlCol="0" anchor="ctr" upright="1"/>
        <a:lstStyle/>
        <a:p>
          <a:pPr algn="ctr" eaLnBrk="1" fontAlgn="auto" latinLnBrk="0" hangingPunct="1"/>
          <a:r>
            <a:rPr lang="tr-TR" sz="14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5- 20 SORULUK SENARYO GİR</a:t>
          </a:r>
          <a:endParaRPr lang="tr-TR" sz="1400" b="1">
            <a:solidFill>
              <a:schemeClr val="bg1"/>
            </a:solidFill>
            <a:effectLst/>
            <a:latin typeface="+mn-lt"/>
          </a:endParaRPr>
        </a:p>
      </xdr:txBody>
    </xdr:sp>
    <xdr:clientData/>
  </xdr:twoCellAnchor>
  <xdr:twoCellAnchor>
    <xdr:from>
      <xdr:col>7</xdr:col>
      <xdr:colOff>284622</xdr:colOff>
      <xdr:row>4</xdr:row>
      <xdr:rowOff>60038</xdr:rowOff>
    </xdr:from>
    <xdr:to>
      <xdr:col>14</xdr:col>
      <xdr:colOff>159848</xdr:colOff>
      <xdr:row>7</xdr:row>
      <xdr:rowOff>137709</xdr:rowOff>
    </xdr:to>
    <xdr:sp macro="" textlink="">
      <xdr:nvSpPr>
        <xdr:cNvPr id="33" name="Dikdörtgen: Köşeleri Yuvarlatılmış 3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590D647-6894-4D6C-8BE7-AFEC2A7C3D06}"/>
            </a:ext>
          </a:extLst>
        </xdr:cNvPr>
        <xdr:cNvSpPr/>
      </xdr:nvSpPr>
      <xdr:spPr bwMode="auto">
        <a:xfrm>
          <a:off x="2445171" y="1314550"/>
          <a:ext cx="1908000" cy="612000"/>
        </a:xfrm>
        <a:prstGeom prst="roundRect">
          <a:avLst/>
        </a:prstGeom>
        <a:ln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727351844">
                <a:custGeom>
                  <a:avLst/>
                  <a:gdLst>
                    <a:gd name="connsiteX0" fmla="*/ 0 w 2034401"/>
                    <a:gd name="connsiteY0" fmla="*/ 110225 h 661334"/>
                    <a:gd name="connsiteX1" fmla="*/ 110225 w 2034401"/>
                    <a:gd name="connsiteY1" fmla="*/ 0 h 661334"/>
                    <a:gd name="connsiteX2" fmla="*/ 1924176 w 2034401"/>
                    <a:gd name="connsiteY2" fmla="*/ 0 h 661334"/>
                    <a:gd name="connsiteX3" fmla="*/ 2034401 w 2034401"/>
                    <a:gd name="connsiteY3" fmla="*/ 110225 h 661334"/>
                    <a:gd name="connsiteX4" fmla="*/ 2034401 w 2034401"/>
                    <a:gd name="connsiteY4" fmla="*/ 551109 h 661334"/>
                    <a:gd name="connsiteX5" fmla="*/ 1924176 w 2034401"/>
                    <a:gd name="connsiteY5" fmla="*/ 661334 h 661334"/>
                    <a:gd name="connsiteX6" fmla="*/ 110225 w 2034401"/>
                    <a:gd name="connsiteY6" fmla="*/ 661334 h 661334"/>
                    <a:gd name="connsiteX7" fmla="*/ 0 w 2034401"/>
                    <a:gd name="connsiteY7" fmla="*/ 551109 h 661334"/>
                    <a:gd name="connsiteX8" fmla="*/ 0 w 2034401"/>
                    <a:gd name="connsiteY8" fmla="*/ 110225 h 661334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  <a:cxn ang="0">
                      <a:pos x="connsiteX8" y="connsiteY8"/>
                    </a:cxn>
                  </a:cxnLst>
                  <a:rect l="l" t="t" r="r" b="b"/>
                  <a:pathLst>
                    <a:path w="2034401" h="661334" fill="none" extrusionOk="0">
                      <a:moveTo>
                        <a:pt x="0" y="110225"/>
                      </a:moveTo>
                      <a:cubicBezTo>
                        <a:pt x="4504" y="52453"/>
                        <a:pt x="48194" y="1311"/>
                        <a:pt x="110225" y="0"/>
                      </a:cubicBezTo>
                      <a:cubicBezTo>
                        <a:pt x="620974" y="-145290"/>
                        <a:pt x="1474771" y="-148116"/>
                        <a:pt x="1924176" y="0"/>
                      </a:cubicBezTo>
                      <a:cubicBezTo>
                        <a:pt x="1987863" y="-1257"/>
                        <a:pt x="2029341" y="60355"/>
                        <a:pt x="2034401" y="110225"/>
                      </a:cubicBezTo>
                      <a:cubicBezTo>
                        <a:pt x="2018679" y="174585"/>
                        <a:pt x="2037974" y="431304"/>
                        <a:pt x="2034401" y="551109"/>
                      </a:cubicBezTo>
                      <a:cubicBezTo>
                        <a:pt x="2024204" y="606164"/>
                        <a:pt x="1975834" y="663080"/>
                        <a:pt x="1924176" y="661334"/>
                      </a:cubicBezTo>
                      <a:cubicBezTo>
                        <a:pt x="1213490" y="757342"/>
                        <a:pt x="830674" y="692887"/>
                        <a:pt x="110225" y="661334"/>
                      </a:cubicBezTo>
                      <a:cubicBezTo>
                        <a:pt x="60246" y="663005"/>
                        <a:pt x="-10267" y="612456"/>
                        <a:pt x="0" y="551109"/>
                      </a:cubicBezTo>
                      <a:cubicBezTo>
                        <a:pt x="-9157" y="374815"/>
                        <a:pt x="-39522" y="211183"/>
                        <a:pt x="0" y="110225"/>
                      </a:cubicBezTo>
                      <a:close/>
                    </a:path>
                    <a:path w="2034401" h="661334" stroke="0" extrusionOk="0">
                      <a:moveTo>
                        <a:pt x="0" y="110225"/>
                      </a:moveTo>
                      <a:cubicBezTo>
                        <a:pt x="488" y="42736"/>
                        <a:pt x="41364" y="3345"/>
                        <a:pt x="110225" y="0"/>
                      </a:cubicBezTo>
                      <a:cubicBezTo>
                        <a:pt x="967298" y="-20595"/>
                        <a:pt x="1150729" y="-101340"/>
                        <a:pt x="1924176" y="0"/>
                      </a:cubicBezTo>
                      <a:cubicBezTo>
                        <a:pt x="1977623" y="-3014"/>
                        <a:pt x="2033287" y="43039"/>
                        <a:pt x="2034401" y="110225"/>
                      </a:cubicBezTo>
                      <a:cubicBezTo>
                        <a:pt x="2051987" y="241882"/>
                        <a:pt x="2048834" y="390808"/>
                        <a:pt x="2034401" y="551109"/>
                      </a:cubicBezTo>
                      <a:cubicBezTo>
                        <a:pt x="2036398" y="607883"/>
                        <a:pt x="1981158" y="663141"/>
                        <a:pt x="1924176" y="661334"/>
                      </a:cubicBezTo>
                      <a:cubicBezTo>
                        <a:pt x="1126899" y="756840"/>
                        <a:pt x="735403" y="784541"/>
                        <a:pt x="110225" y="661334"/>
                      </a:cubicBezTo>
                      <a:cubicBezTo>
                        <a:pt x="54146" y="651506"/>
                        <a:pt x="1480" y="618530"/>
                        <a:pt x="0" y="551109"/>
                      </a:cubicBezTo>
                      <a:cubicBezTo>
                        <a:pt x="-11817" y="359000"/>
                        <a:pt x="32247" y="237249"/>
                        <a:pt x="0" y="110225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400" b="1">
              <a:solidFill>
                <a:schemeClr val="bg1"/>
              </a:solidFill>
              <a:effectLst/>
              <a:latin typeface="+mn-lt"/>
              <a:ea typeface="STHupo" panose="02010800040101010101" pitchFamily="2" charset="-122"/>
              <a:cs typeface="+mn-cs"/>
            </a:rPr>
            <a:t>5- 10 SORULUK SENARYO GİR</a:t>
          </a:r>
          <a:endParaRPr lang="tr-TR" sz="1400" b="1">
            <a:solidFill>
              <a:schemeClr val="bg1"/>
            </a:solidFill>
            <a:effectLst/>
            <a:latin typeface="+mn-lt"/>
            <a:ea typeface="STHupo" panose="02010800040101010101" pitchFamily="2" charset="-122"/>
          </a:endParaRPr>
        </a:p>
      </xdr:txBody>
    </xdr:sp>
    <xdr:clientData/>
  </xdr:twoCellAnchor>
  <xdr:twoCellAnchor>
    <xdr:from>
      <xdr:col>24</xdr:col>
      <xdr:colOff>328287</xdr:colOff>
      <xdr:row>6</xdr:row>
      <xdr:rowOff>116158</xdr:rowOff>
    </xdr:from>
    <xdr:to>
      <xdr:col>27</xdr:col>
      <xdr:colOff>467984</xdr:colOff>
      <xdr:row>12</xdr:row>
      <xdr:rowOff>76427</xdr:rowOff>
    </xdr:to>
    <xdr:sp macro="" textlink="">
      <xdr:nvSpPr>
        <xdr:cNvPr id="37" name="Dikdörtgen: Köşeleri Yuvarlatılmış 36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65B03552-3278-454F-A300-64D6EE9BDC78}"/>
            </a:ext>
          </a:extLst>
        </xdr:cNvPr>
        <xdr:cNvSpPr/>
      </xdr:nvSpPr>
      <xdr:spPr bwMode="auto">
        <a:xfrm>
          <a:off x="7541732" y="1742378"/>
          <a:ext cx="1951770" cy="936000"/>
        </a:xfrm>
        <a:prstGeom prst="roundRect">
          <a:avLst/>
        </a:prstGeom>
        <a:ln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727351844">
                <a:custGeom>
                  <a:avLst/>
                  <a:gdLst>
                    <a:gd name="connsiteX0" fmla="*/ 0 w 1951770"/>
                    <a:gd name="connsiteY0" fmla="*/ 149073 h 894421"/>
                    <a:gd name="connsiteX1" fmla="*/ 149073 w 1951770"/>
                    <a:gd name="connsiteY1" fmla="*/ 0 h 894421"/>
                    <a:gd name="connsiteX2" fmla="*/ 1802697 w 1951770"/>
                    <a:gd name="connsiteY2" fmla="*/ 0 h 894421"/>
                    <a:gd name="connsiteX3" fmla="*/ 1951770 w 1951770"/>
                    <a:gd name="connsiteY3" fmla="*/ 149073 h 894421"/>
                    <a:gd name="connsiteX4" fmla="*/ 1951770 w 1951770"/>
                    <a:gd name="connsiteY4" fmla="*/ 745348 h 894421"/>
                    <a:gd name="connsiteX5" fmla="*/ 1802697 w 1951770"/>
                    <a:gd name="connsiteY5" fmla="*/ 894421 h 894421"/>
                    <a:gd name="connsiteX6" fmla="*/ 149073 w 1951770"/>
                    <a:gd name="connsiteY6" fmla="*/ 894421 h 894421"/>
                    <a:gd name="connsiteX7" fmla="*/ 0 w 1951770"/>
                    <a:gd name="connsiteY7" fmla="*/ 745348 h 894421"/>
                    <a:gd name="connsiteX8" fmla="*/ 0 w 1951770"/>
                    <a:gd name="connsiteY8" fmla="*/ 149073 h 894421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  <a:cxn ang="0">
                      <a:pos x="connsiteX8" y="connsiteY8"/>
                    </a:cxn>
                  </a:cxnLst>
                  <a:rect l="l" t="t" r="r" b="b"/>
                  <a:pathLst>
                    <a:path w="1951770" h="894421" fill="none" extrusionOk="0">
                      <a:moveTo>
                        <a:pt x="0" y="149073"/>
                      </a:moveTo>
                      <a:cubicBezTo>
                        <a:pt x="2441" y="68424"/>
                        <a:pt x="66012" y="828"/>
                        <a:pt x="149073" y="0"/>
                      </a:cubicBezTo>
                      <a:cubicBezTo>
                        <a:pt x="550362" y="8061"/>
                        <a:pt x="1236628" y="31920"/>
                        <a:pt x="1802697" y="0"/>
                      </a:cubicBezTo>
                      <a:cubicBezTo>
                        <a:pt x="1894255" y="-4128"/>
                        <a:pt x="1950892" y="68652"/>
                        <a:pt x="1951770" y="149073"/>
                      </a:cubicBezTo>
                      <a:cubicBezTo>
                        <a:pt x="1974765" y="330491"/>
                        <a:pt x="1987010" y="660487"/>
                        <a:pt x="1951770" y="745348"/>
                      </a:cubicBezTo>
                      <a:cubicBezTo>
                        <a:pt x="1949126" y="826170"/>
                        <a:pt x="1877388" y="895868"/>
                        <a:pt x="1802697" y="894421"/>
                      </a:cubicBezTo>
                      <a:cubicBezTo>
                        <a:pt x="1383770" y="764927"/>
                        <a:pt x="953307" y="1016766"/>
                        <a:pt x="149073" y="894421"/>
                      </a:cubicBezTo>
                      <a:cubicBezTo>
                        <a:pt x="81719" y="896718"/>
                        <a:pt x="-11782" y="828219"/>
                        <a:pt x="0" y="745348"/>
                      </a:cubicBezTo>
                      <a:cubicBezTo>
                        <a:pt x="-16858" y="508715"/>
                        <a:pt x="50377" y="253953"/>
                        <a:pt x="0" y="149073"/>
                      </a:cubicBezTo>
                      <a:close/>
                    </a:path>
                    <a:path w="1951770" h="894421" stroke="0" extrusionOk="0">
                      <a:moveTo>
                        <a:pt x="0" y="149073"/>
                      </a:moveTo>
                      <a:cubicBezTo>
                        <a:pt x="1143" y="51266"/>
                        <a:pt x="58952" y="3264"/>
                        <a:pt x="149073" y="0"/>
                      </a:cubicBezTo>
                      <a:cubicBezTo>
                        <a:pt x="865150" y="-135450"/>
                        <a:pt x="997186" y="56508"/>
                        <a:pt x="1802697" y="0"/>
                      </a:cubicBezTo>
                      <a:cubicBezTo>
                        <a:pt x="1870364" y="-5948"/>
                        <a:pt x="1950631" y="60286"/>
                        <a:pt x="1951770" y="149073"/>
                      </a:cubicBezTo>
                      <a:cubicBezTo>
                        <a:pt x="1966914" y="420757"/>
                        <a:pt x="1930157" y="572522"/>
                        <a:pt x="1951770" y="745348"/>
                      </a:cubicBezTo>
                      <a:cubicBezTo>
                        <a:pt x="1954501" y="822069"/>
                        <a:pt x="1872075" y="900431"/>
                        <a:pt x="1802697" y="894421"/>
                      </a:cubicBezTo>
                      <a:cubicBezTo>
                        <a:pt x="1052541" y="928738"/>
                        <a:pt x="950731" y="1006253"/>
                        <a:pt x="149073" y="894421"/>
                      </a:cubicBezTo>
                      <a:cubicBezTo>
                        <a:pt x="72261" y="883113"/>
                        <a:pt x="547" y="830100"/>
                        <a:pt x="0" y="745348"/>
                      </a:cubicBezTo>
                      <a:cubicBezTo>
                        <a:pt x="45604" y="570571"/>
                        <a:pt x="9939" y="264663"/>
                        <a:pt x="0" y="149073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400" b="1">
              <a:solidFill>
                <a:schemeClr val="bg1"/>
              </a:solidFill>
              <a:effectLst/>
              <a:latin typeface="+mn-lt"/>
              <a:ea typeface="STHupo" panose="02010800040101010101" pitchFamily="2" charset="-122"/>
              <a:cs typeface="+mn-cs"/>
            </a:rPr>
            <a:t>7- 20 SORULUK TEDBİR</a:t>
          </a:r>
          <a:r>
            <a:rPr lang="tr-TR" sz="1400" b="1" baseline="0">
              <a:solidFill>
                <a:schemeClr val="bg1"/>
              </a:solidFill>
              <a:effectLst/>
              <a:latin typeface="+mn-lt"/>
              <a:ea typeface="STHupo" panose="02010800040101010101" pitchFamily="2" charset="-122"/>
              <a:cs typeface="+mn-cs"/>
            </a:rPr>
            <a:t> RAPORU</a:t>
          </a:r>
          <a:endParaRPr lang="tr-TR" sz="1400" b="1">
            <a:solidFill>
              <a:schemeClr val="bg1"/>
            </a:solidFill>
            <a:effectLst/>
            <a:latin typeface="+mn-lt"/>
            <a:ea typeface="STHupo" panose="02010800040101010101" pitchFamily="2" charset="-122"/>
          </a:endParaRPr>
        </a:p>
      </xdr:txBody>
    </xdr:sp>
    <xdr:clientData/>
  </xdr:twoCellAnchor>
  <xdr:twoCellAnchor editAs="oneCell">
    <xdr:from>
      <xdr:col>0</xdr:col>
      <xdr:colOff>0</xdr:colOff>
      <xdr:row>22</xdr:row>
      <xdr:rowOff>17353</xdr:rowOff>
    </xdr:from>
    <xdr:to>
      <xdr:col>2</xdr:col>
      <xdr:colOff>631047</xdr:colOff>
      <xdr:row>28</xdr:row>
      <xdr:rowOff>0</xdr:rowOff>
    </xdr:to>
    <xdr:pic>
      <xdr:nvPicPr>
        <xdr:cNvPr id="9" name="Resim 8">
          <a:extLst>
            <a:ext uri="{FF2B5EF4-FFF2-40B4-BE49-F238E27FC236}">
              <a16:creationId xmlns:a16="http://schemas.microsoft.com/office/drawing/2014/main" id="{7A56FE39-2D36-4900-92F2-DB81F7FE3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59269"/>
          <a:ext cx="1051631" cy="9475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46316</xdr:colOff>
      <xdr:row>3</xdr:row>
      <xdr:rowOff>178985</xdr:rowOff>
    </xdr:from>
    <xdr:to>
      <xdr:col>14</xdr:col>
      <xdr:colOff>75643</xdr:colOff>
      <xdr:row>4</xdr:row>
      <xdr:rowOff>371995</xdr:rowOff>
    </xdr:to>
    <xdr:sp macro="" textlink="">
      <xdr:nvSpPr>
        <xdr:cNvPr id="2" name="Dikdörtgen: Köşeleri Yuvarlatılmış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65DC4E-7D53-44EF-B9A6-1C58ADF0635D}"/>
            </a:ext>
          </a:extLst>
        </xdr:cNvPr>
        <xdr:cNvSpPr/>
      </xdr:nvSpPr>
      <xdr:spPr bwMode="auto">
        <a:xfrm>
          <a:off x="11190566" y="1245785"/>
          <a:ext cx="2467727" cy="478760"/>
        </a:xfrm>
        <a:custGeom>
          <a:avLst/>
          <a:gdLst>
            <a:gd name="connsiteX0" fmla="*/ 0 w 2467727"/>
            <a:gd name="connsiteY0" fmla="*/ 79795 h 478760"/>
            <a:gd name="connsiteX1" fmla="*/ 79795 w 2467727"/>
            <a:gd name="connsiteY1" fmla="*/ 0 h 478760"/>
            <a:gd name="connsiteX2" fmla="*/ 702992 w 2467727"/>
            <a:gd name="connsiteY2" fmla="*/ 0 h 478760"/>
            <a:gd name="connsiteX3" fmla="*/ 1326189 w 2467727"/>
            <a:gd name="connsiteY3" fmla="*/ 0 h 478760"/>
            <a:gd name="connsiteX4" fmla="*/ 1833979 w 2467727"/>
            <a:gd name="connsiteY4" fmla="*/ 0 h 478760"/>
            <a:gd name="connsiteX5" fmla="*/ 2387932 w 2467727"/>
            <a:gd name="connsiteY5" fmla="*/ 0 h 478760"/>
            <a:gd name="connsiteX6" fmla="*/ 2467727 w 2467727"/>
            <a:gd name="connsiteY6" fmla="*/ 79795 h 478760"/>
            <a:gd name="connsiteX7" fmla="*/ 2467727 w 2467727"/>
            <a:gd name="connsiteY7" fmla="*/ 398965 h 478760"/>
            <a:gd name="connsiteX8" fmla="*/ 2387932 w 2467727"/>
            <a:gd name="connsiteY8" fmla="*/ 478760 h 478760"/>
            <a:gd name="connsiteX9" fmla="*/ 1810898 w 2467727"/>
            <a:gd name="connsiteY9" fmla="*/ 478760 h 478760"/>
            <a:gd name="connsiteX10" fmla="*/ 1303108 w 2467727"/>
            <a:gd name="connsiteY10" fmla="*/ 478760 h 478760"/>
            <a:gd name="connsiteX11" fmla="*/ 726073 w 2467727"/>
            <a:gd name="connsiteY11" fmla="*/ 478760 h 478760"/>
            <a:gd name="connsiteX12" fmla="*/ 79795 w 2467727"/>
            <a:gd name="connsiteY12" fmla="*/ 478760 h 478760"/>
            <a:gd name="connsiteX13" fmla="*/ 0 w 2467727"/>
            <a:gd name="connsiteY13" fmla="*/ 398965 h 478760"/>
            <a:gd name="connsiteX14" fmla="*/ 0 w 2467727"/>
            <a:gd name="connsiteY14" fmla="*/ 79795 h 47876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467727" h="478760" fill="none" extrusionOk="0">
              <a:moveTo>
                <a:pt x="0" y="79795"/>
              </a:moveTo>
              <a:cubicBezTo>
                <a:pt x="5330" y="34174"/>
                <a:pt x="48580" y="-1754"/>
                <a:pt x="79795" y="0"/>
              </a:cubicBezTo>
              <a:cubicBezTo>
                <a:pt x="207321" y="-57734"/>
                <a:pt x="555436" y="9994"/>
                <a:pt x="702992" y="0"/>
              </a:cubicBezTo>
              <a:cubicBezTo>
                <a:pt x="850548" y="-9994"/>
                <a:pt x="1099462" y="27423"/>
                <a:pt x="1326189" y="0"/>
              </a:cubicBezTo>
              <a:cubicBezTo>
                <a:pt x="1552916" y="-27423"/>
                <a:pt x="1625665" y="42831"/>
                <a:pt x="1833979" y="0"/>
              </a:cubicBezTo>
              <a:cubicBezTo>
                <a:pt x="2042293" y="-42831"/>
                <a:pt x="2205411" y="44403"/>
                <a:pt x="2387932" y="0"/>
              </a:cubicBezTo>
              <a:cubicBezTo>
                <a:pt x="2428418" y="-2679"/>
                <a:pt x="2474338" y="28760"/>
                <a:pt x="2467727" y="79795"/>
              </a:cubicBezTo>
              <a:cubicBezTo>
                <a:pt x="2495604" y="158805"/>
                <a:pt x="2440579" y="292974"/>
                <a:pt x="2467727" y="398965"/>
              </a:cubicBezTo>
              <a:cubicBezTo>
                <a:pt x="2471082" y="441307"/>
                <a:pt x="2436071" y="478447"/>
                <a:pt x="2387932" y="478760"/>
              </a:cubicBezTo>
              <a:cubicBezTo>
                <a:pt x="2120532" y="492435"/>
                <a:pt x="2015911" y="460003"/>
                <a:pt x="1810898" y="478760"/>
              </a:cubicBezTo>
              <a:cubicBezTo>
                <a:pt x="1605885" y="497517"/>
                <a:pt x="1478744" y="432702"/>
                <a:pt x="1303108" y="478760"/>
              </a:cubicBezTo>
              <a:cubicBezTo>
                <a:pt x="1127472" y="524818"/>
                <a:pt x="981327" y="415464"/>
                <a:pt x="726073" y="478760"/>
              </a:cubicBezTo>
              <a:cubicBezTo>
                <a:pt x="470820" y="542056"/>
                <a:pt x="356731" y="465752"/>
                <a:pt x="79795" y="478760"/>
              </a:cubicBezTo>
              <a:cubicBezTo>
                <a:pt x="34786" y="472122"/>
                <a:pt x="2441" y="445547"/>
                <a:pt x="0" y="398965"/>
              </a:cubicBezTo>
              <a:cubicBezTo>
                <a:pt x="-33201" y="247491"/>
                <a:pt x="11265" y="152532"/>
                <a:pt x="0" y="79795"/>
              </a:cubicBezTo>
              <a:close/>
            </a:path>
            <a:path w="2467727" h="478760" stroke="0" extrusionOk="0">
              <a:moveTo>
                <a:pt x="0" y="79795"/>
              </a:moveTo>
              <a:cubicBezTo>
                <a:pt x="5113" y="39420"/>
                <a:pt x="42874" y="-6112"/>
                <a:pt x="79795" y="0"/>
              </a:cubicBezTo>
              <a:cubicBezTo>
                <a:pt x="260020" y="-64493"/>
                <a:pt x="401255" y="67190"/>
                <a:pt x="679911" y="0"/>
              </a:cubicBezTo>
              <a:cubicBezTo>
                <a:pt x="958567" y="-67190"/>
                <a:pt x="1070276" y="41687"/>
                <a:pt x="1256945" y="0"/>
              </a:cubicBezTo>
              <a:cubicBezTo>
                <a:pt x="1443614" y="-41687"/>
                <a:pt x="1613449" y="19993"/>
                <a:pt x="1880142" y="0"/>
              </a:cubicBezTo>
              <a:cubicBezTo>
                <a:pt x="2146835" y="-19993"/>
                <a:pt x="2177146" y="50057"/>
                <a:pt x="2387932" y="0"/>
              </a:cubicBezTo>
              <a:cubicBezTo>
                <a:pt x="2428279" y="4910"/>
                <a:pt x="2461991" y="36652"/>
                <a:pt x="2467727" y="79795"/>
              </a:cubicBezTo>
              <a:cubicBezTo>
                <a:pt x="2500583" y="147916"/>
                <a:pt x="2461314" y="276482"/>
                <a:pt x="2467727" y="398965"/>
              </a:cubicBezTo>
              <a:cubicBezTo>
                <a:pt x="2458997" y="443203"/>
                <a:pt x="2421585" y="483177"/>
                <a:pt x="2387932" y="478760"/>
              </a:cubicBezTo>
              <a:cubicBezTo>
                <a:pt x="2153903" y="536338"/>
                <a:pt x="1928649" y="467925"/>
                <a:pt x="1810898" y="478760"/>
              </a:cubicBezTo>
              <a:cubicBezTo>
                <a:pt x="1693147" y="489595"/>
                <a:pt x="1398452" y="436704"/>
                <a:pt x="1256945" y="478760"/>
              </a:cubicBezTo>
              <a:cubicBezTo>
                <a:pt x="1115438" y="520816"/>
                <a:pt x="871295" y="444154"/>
                <a:pt x="656829" y="478760"/>
              </a:cubicBezTo>
              <a:cubicBezTo>
                <a:pt x="442363" y="513366"/>
                <a:pt x="307389" y="453769"/>
                <a:pt x="79795" y="478760"/>
              </a:cubicBezTo>
              <a:cubicBezTo>
                <a:pt x="36758" y="479308"/>
                <a:pt x="-12443" y="445015"/>
                <a:pt x="0" y="398965"/>
              </a:cubicBezTo>
              <a:cubicBezTo>
                <a:pt x="-28651" y="333279"/>
                <a:pt x="25492" y="234001"/>
                <a:pt x="0" y="79795"/>
              </a:cubicBezTo>
              <a:close/>
            </a:path>
          </a:pathLst>
        </a:custGeom>
        <a:solidFill>
          <a:srgbClr val="00B0F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71171043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glow rad="101600">
            <a:schemeClr val="tx1">
              <a:lumMod val="95000"/>
              <a:lumOff val="5000"/>
              <a:alpha val="60000"/>
            </a:schemeClr>
          </a:glow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400" b="1">
              <a:solidFill>
                <a:schemeClr val="bg1"/>
              </a:solidFill>
              <a:effectLst/>
              <a:latin typeface="Arial Black" panose="020B0A04020102020204" pitchFamily="34" charset="0"/>
            </a:rPr>
            <a:t>4-SENARYO</a:t>
          </a:r>
          <a:r>
            <a:rPr lang="tr-TR" sz="1400" b="1" baseline="0">
              <a:solidFill>
                <a:schemeClr val="bg1"/>
              </a:solidFill>
              <a:effectLst/>
              <a:latin typeface="Arial Black" panose="020B0A04020102020204" pitchFamily="34" charset="0"/>
            </a:rPr>
            <a:t> BAREMİ</a:t>
          </a:r>
          <a:endParaRPr lang="tr-TR" sz="1400" b="1">
            <a:solidFill>
              <a:schemeClr val="bg1"/>
            </a:solidFill>
            <a:effectLst/>
            <a:latin typeface="Arial Black" panose="020B0A04020102020204" pitchFamily="34" charset="0"/>
          </a:endParaRPr>
        </a:p>
      </xdr:txBody>
    </xdr:sp>
    <xdr:clientData/>
  </xdr:twoCellAnchor>
  <xdr:oneCellAnchor>
    <xdr:from>
      <xdr:col>6</xdr:col>
      <xdr:colOff>320538</xdr:colOff>
      <xdr:row>9</xdr:row>
      <xdr:rowOff>351353</xdr:rowOff>
    </xdr:from>
    <xdr:ext cx="1157479" cy="1028533"/>
    <xdr:pic>
      <xdr:nvPicPr>
        <xdr:cNvPr id="3" name="Resi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AABF907-66DC-4D8D-9E78-096E47E40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6388" y="3913703"/>
          <a:ext cx="1157479" cy="1028533"/>
        </a:xfrm>
        <a:prstGeom prst="rect">
          <a:avLst/>
        </a:prstGeom>
      </xdr:spPr>
    </xdr:pic>
    <xdr:clientData/>
  </xdr:oneCellAnchor>
  <xdr:twoCellAnchor>
    <xdr:from>
      <xdr:col>10</xdr:col>
      <xdr:colOff>23582</xdr:colOff>
      <xdr:row>0</xdr:row>
      <xdr:rowOff>422710</xdr:rowOff>
    </xdr:from>
    <xdr:to>
      <xdr:col>14</xdr:col>
      <xdr:colOff>110842</xdr:colOff>
      <xdr:row>1</xdr:row>
      <xdr:rowOff>188852</xdr:rowOff>
    </xdr:to>
    <xdr:sp macro="" textlink="">
      <xdr:nvSpPr>
        <xdr:cNvPr id="4" name="Dikdörtgen: Köşeleri Yuvarlatılmış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0655A70-E1B8-447F-B4B3-733DEBBCDD70}"/>
            </a:ext>
          </a:extLst>
        </xdr:cNvPr>
        <xdr:cNvSpPr/>
      </xdr:nvSpPr>
      <xdr:spPr bwMode="auto">
        <a:xfrm>
          <a:off x="11167832" y="422710"/>
          <a:ext cx="2525660" cy="432892"/>
        </a:xfrm>
        <a:custGeom>
          <a:avLst/>
          <a:gdLst>
            <a:gd name="connsiteX0" fmla="*/ 0 w 2525660"/>
            <a:gd name="connsiteY0" fmla="*/ 72150 h 432892"/>
            <a:gd name="connsiteX1" fmla="*/ 72150 w 2525660"/>
            <a:gd name="connsiteY1" fmla="*/ 0 h 432892"/>
            <a:gd name="connsiteX2" fmla="*/ 691304 w 2525660"/>
            <a:gd name="connsiteY2" fmla="*/ 0 h 432892"/>
            <a:gd name="connsiteX3" fmla="*/ 1310457 w 2525660"/>
            <a:gd name="connsiteY3" fmla="*/ 0 h 432892"/>
            <a:gd name="connsiteX4" fmla="*/ 1929611 w 2525660"/>
            <a:gd name="connsiteY4" fmla="*/ 0 h 432892"/>
            <a:gd name="connsiteX5" fmla="*/ 2453510 w 2525660"/>
            <a:gd name="connsiteY5" fmla="*/ 0 h 432892"/>
            <a:gd name="connsiteX6" fmla="*/ 2525660 w 2525660"/>
            <a:gd name="connsiteY6" fmla="*/ 72150 h 432892"/>
            <a:gd name="connsiteX7" fmla="*/ 2525660 w 2525660"/>
            <a:gd name="connsiteY7" fmla="*/ 360742 h 432892"/>
            <a:gd name="connsiteX8" fmla="*/ 2453510 w 2525660"/>
            <a:gd name="connsiteY8" fmla="*/ 432892 h 432892"/>
            <a:gd name="connsiteX9" fmla="*/ 1881984 w 2525660"/>
            <a:gd name="connsiteY9" fmla="*/ 432892 h 432892"/>
            <a:gd name="connsiteX10" fmla="*/ 1286644 w 2525660"/>
            <a:gd name="connsiteY10" fmla="*/ 432892 h 432892"/>
            <a:gd name="connsiteX11" fmla="*/ 667490 w 2525660"/>
            <a:gd name="connsiteY11" fmla="*/ 432892 h 432892"/>
            <a:gd name="connsiteX12" fmla="*/ 72150 w 2525660"/>
            <a:gd name="connsiteY12" fmla="*/ 432892 h 432892"/>
            <a:gd name="connsiteX13" fmla="*/ 0 w 2525660"/>
            <a:gd name="connsiteY13" fmla="*/ 360742 h 432892"/>
            <a:gd name="connsiteX14" fmla="*/ 0 w 2525660"/>
            <a:gd name="connsiteY14" fmla="*/ 72150 h 43289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525660" h="432892" fill="none" extrusionOk="0">
              <a:moveTo>
                <a:pt x="0" y="72150"/>
              </a:moveTo>
              <a:cubicBezTo>
                <a:pt x="2381" y="34216"/>
                <a:pt x="34730" y="-2730"/>
                <a:pt x="72150" y="0"/>
              </a:cubicBezTo>
              <a:cubicBezTo>
                <a:pt x="271726" y="-15117"/>
                <a:pt x="549338" y="52007"/>
                <a:pt x="691304" y="0"/>
              </a:cubicBezTo>
              <a:cubicBezTo>
                <a:pt x="833270" y="-52007"/>
                <a:pt x="1092067" y="65965"/>
                <a:pt x="1310457" y="0"/>
              </a:cubicBezTo>
              <a:cubicBezTo>
                <a:pt x="1528847" y="-65965"/>
                <a:pt x="1720996" y="67356"/>
                <a:pt x="1929611" y="0"/>
              </a:cubicBezTo>
              <a:cubicBezTo>
                <a:pt x="2138226" y="-67356"/>
                <a:pt x="2223826" y="49326"/>
                <a:pt x="2453510" y="0"/>
              </a:cubicBezTo>
              <a:cubicBezTo>
                <a:pt x="2499220" y="5750"/>
                <a:pt x="2524382" y="32196"/>
                <a:pt x="2525660" y="72150"/>
              </a:cubicBezTo>
              <a:cubicBezTo>
                <a:pt x="2555718" y="139846"/>
                <a:pt x="2495304" y="264977"/>
                <a:pt x="2525660" y="360742"/>
              </a:cubicBezTo>
              <a:cubicBezTo>
                <a:pt x="2515951" y="398033"/>
                <a:pt x="2500767" y="427844"/>
                <a:pt x="2453510" y="432892"/>
              </a:cubicBezTo>
              <a:cubicBezTo>
                <a:pt x="2283995" y="483231"/>
                <a:pt x="2074081" y="404561"/>
                <a:pt x="1881984" y="432892"/>
              </a:cubicBezTo>
              <a:cubicBezTo>
                <a:pt x="1689887" y="461223"/>
                <a:pt x="1411077" y="410749"/>
                <a:pt x="1286644" y="432892"/>
              </a:cubicBezTo>
              <a:cubicBezTo>
                <a:pt x="1162211" y="455035"/>
                <a:pt x="971812" y="376135"/>
                <a:pt x="667490" y="432892"/>
              </a:cubicBezTo>
              <a:cubicBezTo>
                <a:pt x="363168" y="489649"/>
                <a:pt x="268181" y="388679"/>
                <a:pt x="72150" y="432892"/>
              </a:cubicBezTo>
              <a:cubicBezTo>
                <a:pt x="30341" y="436860"/>
                <a:pt x="1526" y="401000"/>
                <a:pt x="0" y="360742"/>
              </a:cubicBezTo>
              <a:cubicBezTo>
                <a:pt x="-14003" y="299259"/>
                <a:pt x="10691" y="207737"/>
                <a:pt x="0" y="72150"/>
              </a:cubicBezTo>
              <a:close/>
            </a:path>
            <a:path w="2525660" h="432892" stroke="0" extrusionOk="0">
              <a:moveTo>
                <a:pt x="0" y="72150"/>
              </a:moveTo>
              <a:cubicBezTo>
                <a:pt x="1357" y="38335"/>
                <a:pt x="34333" y="5843"/>
                <a:pt x="72150" y="0"/>
              </a:cubicBezTo>
              <a:cubicBezTo>
                <a:pt x="236209" y="-56988"/>
                <a:pt x="465057" y="48357"/>
                <a:pt x="643676" y="0"/>
              </a:cubicBezTo>
              <a:cubicBezTo>
                <a:pt x="822295" y="-48357"/>
                <a:pt x="951558" y="43903"/>
                <a:pt x="1167576" y="0"/>
              </a:cubicBezTo>
              <a:cubicBezTo>
                <a:pt x="1383594" y="-43903"/>
                <a:pt x="1517346" y="15195"/>
                <a:pt x="1715288" y="0"/>
              </a:cubicBezTo>
              <a:cubicBezTo>
                <a:pt x="1913230" y="-15195"/>
                <a:pt x="2135373" y="28220"/>
                <a:pt x="2453510" y="0"/>
              </a:cubicBezTo>
              <a:cubicBezTo>
                <a:pt x="2494830" y="4171"/>
                <a:pt x="2520934" y="22864"/>
                <a:pt x="2525660" y="72150"/>
              </a:cubicBezTo>
              <a:cubicBezTo>
                <a:pt x="2547598" y="197400"/>
                <a:pt x="2505869" y="220662"/>
                <a:pt x="2525660" y="360742"/>
              </a:cubicBezTo>
              <a:cubicBezTo>
                <a:pt x="2523116" y="399029"/>
                <a:pt x="2488894" y="426320"/>
                <a:pt x="2453510" y="432892"/>
              </a:cubicBezTo>
              <a:cubicBezTo>
                <a:pt x="2247780" y="479279"/>
                <a:pt x="2027838" y="414153"/>
                <a:pt x="1858170" y="432892"/>
              </a:cubicBezTo>
              <a:cubicBezTo>
                <a:pt x="1688502" y="451631"/>
                <a:pt x="1554637" y="389673"/>
                <a:pt x="1310457" y="432892"/>
              </a:cubicBezTo>
              <a:cubicBezTo>
                <a:pt x="1066277" y="476111"/>
                <a:pt x="954847" y="431854"/>
                <a:pt x="786558" y="432892"/>
              </a:cubicBezTo>
              <a:cubicBezTo>
                <a:pt x="618269" y="433930"/>
                <a:pt x="334411" y="403202"/>
                <a:pt x="72150" y="432892"/>
              </a:cubicBezTo>
              <a:cubicBezTo>
                <a:pt x="36053" y="430757"/>
                <a:pt x="1071" y="401172"/>
                <a:pt x="0" y="360742"/>
              </a:cubicBezTo>
              <a:cubicBezTo>
                <a:pt x="-2512" y="282391"/>
                <a:pt x="4445" y="171018"/>
                <a:pt x="0" y="72150"/>
              </a:cubicBezTo>
              <a:close/>
            </a:path>
          </a:pathLst>
        </a:custGeom>
        <a:solidFill>
          <a:srgbClr val="00B0F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245237263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glow rad="101600">
            <a:schemeClr val="tx1">
              <a:lumMod val="95000"/>
              <a:lumOff val="5000"/>
              <a:alpha val="60000"/>
            </a:schemeClr>
          </a:glow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</a:rPr>
            <a:t>ANASAYFA</a:t>
          </a:r>
        </a:p>
      </xdr:txBody>
    </xdr:sp>
    <xdr:clientData/>
  </xdr:twoCellAnchor>
  <xdr:twoCellAnchor>
    <xdr:from>
      <xdr:col>10</xdr:col>
      <xdr:colOff>37885</xdr:colOff>
      <xdr:row>7</xdr:row>
      <xdr:rowOff>257680</xdr:rowOff>
    </xdr:from>
    <xdr:to>
      <xdr:col>15</xdr:col>
      <xdr:colOff>545944</xdr:colOff>
      <xdr:row>9</xdr:row>
      <xdr:rowOff>127775</xdr:rowOff>
    </xdr:to>
    <xdr:sp macro="" textlink="">
      <xdr:nvSpPr>
        <xdr:cNvPr id="6" name="Dikdörtgen: Köşeleri Yuvarlatılmış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CB62E9F-D124-41B4-B52E-6235DBF768DA}"/>
            </a:ext>
          </a:extLst>
        </xdr:cNvPr>
        <xdr:cNvSpPr/>
      </xdr:nvSpPr>
      <xdr:spPr bwMode="auto">
        <a:xfrm>
          <a:off x="11142641" y="2894479"/>
          <a:ext cx="3528181" cy="776131"/>
        </a:xfrm>
        <a:custGeom>
          <a:avLst/>
          <a:gdLst>
            <a:gd name="connsiteX0" fmla="*/ 0 w 3528181"/>
            <a:gd name="connsiteY0" fmla="*/ 129358 h 776131"/>
            <a:gd name="connsiteX1" fmla="*/ 129358 w 3528181"/>
            <a:gd name="connsiteY1" fmla="*/ 0 h 776131"/>
            <a:gd name="connsiteX2" fmla="*/ 641574 w 3528181"/>
            <a:gd name="connsiteY2" fmla="*/ 0 h 776131"/>
            <a:gd name="connsiteX3" fmla="*/ 1186485 w 3528181"/>
            <a:gd name="connsiteY3" fmla="*/ 0 h 776131"/>
            <a:gd name="connsiteX4" fmla="*/ 1731396 w 3528181"/>
            <a:gd name="connsiteY4" fmla="*/ 0 h 776131"/>
            <a:gd name="connsiteX5" fmla="*/ 2276307 w 3528181"/>
            <a:gd name="connsiteY5" fmla="*/ 0 h 776131"/>
            <a:gd name="connsiteX6" fmla="*/ 2788523 w 3528181"/>
            <a:gd name="connsiteY6" fmla="*/ 0 h 776131"/>
            <a:gd name="connsiteX7" fmla="*/ 3398823 w 3528181"/>
            <a:gd name="connsiteY7" fmla="*/ 0 h 776131"/>
            <a:gd name="connsiteX8" fmla="*/ 3528181 w 3528181"/>
            <a:gd name="connsiteY8" fmla="*/ 129358 h 776131"/>
            <a:gd name="connsiteX9" fmla="*/ 3528181 w 3528181"/>
            <a:gd name="connsiteY9" fmla="*/ 646773 h 776131"/>
            <a:gd name="connsiteX10" fmla="*/ 3398823 w 3528181"/>
            <a:gd name="connsiteY10" fmla="*/ 776131 h 776131"/>
            <a:gd name="connsiteX11" fmla="*/ 2886607 w 3528181"/>
            <a:gd name="connsiteY11" fmla="*/ 776131 h 776131"/>
            <a:gd name="connsiteX12" fmla="*/ 2341696 w 3528181"/>
            <a:gd name="connsiteY12" fmla="*/ 776131 h 776131"/>
            <a:gd name="connsiteX13" fmla="*/ 1894869 w 3528181"/>
            <a:gd name="connsiteY13" fmla="*/ 776131 h 776131"/>
            <a:gd name="connsiteX14" fmla="*/ 1448042 w 3528181"/>
            <a:gd name="connsiteY14" fmla="*/ 776131 h 776131"/>
            <a:gd name="connsiteX15" fmla="*/ 837742 w 3528181"/>
            <a:gd name="connsiteY15" fmla="*/ 776131 h 776131"/>
            <a:gd name="connsiteX16" fmla="*/ 129358 w 3528181"/>
            <a:gd name="connsiteY16" fmla="*/ 776131 h 776131"/>
            <a:gd name="connsiteX17" fmla="*/ 0 w 3528181"/>
            <a:gd name="connsiteY17" fmla="*/ 646773 h 776131"/>
            <a:gd name="connsiteX18" fmla="*/ 0 w 3528181"/>
            <a:gd name="connsiteY18" fmla="*/ 129358 h 7761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3528181" h="776131" fill="none" extrusionOk="0">
              <a:moveTo>
                <a:pt x="0" y="129358"/>
              </a:moveTo>
              <a:cubicBezTo>
                <a:pt x="-14212" y="61613"/>
                <a:pt x="59385" y="-14531"/>
                <a:pt x="129358" y="0"/>
              </a:cubicBezTo>
              <a:cubicBezTo>
                <a:pt x="380354" y="-4861"/>
                <a:pt x="390130" y="50177"/>
                <a:pt x="641574" y="0"/>
              </a:cubicBezTo>
              <a:cubicBezTo>
                <a:pt x="893018" y="-50177"/>
                <a:pt x="1039703" y="26046"/>
                <a:pt x="1186485" y="0"/>
              </a:cubicBezTo>
              <a:cubicBezTo>
                <a:pt x="1333267" y="-26046"/>
                <a:pt x="1592079" y="24060"/>
                <a:pt x="1731396" y="0"/>
              </a:cubicBezTo>
              <a:cubicBezTo>
                <a:pt x="1870713" y="-24060"/>
                <a:pt x="2059715" y="58888"/>
                <a:pt x="2276307" y="0"/>
              </a:cubicBezTo>
              <a:cubicBezTo>
                <a:pt x="2492899" y="-58888"/>
                <a:pt x="2594417" y="43781"/>
                <a:pt x="2788523" y="0"/>
              </a:cubicBezTo>
              <a:cubicBezTo>
                <a:pt x="2982629" y="-43781"/>
                <a:pt x="3240707" y="24107"/>
                <a:pt x="3398823" y="0"/>
              </a:cubicBezTo>
              <a:cubicBezTo>
                <a:pt x="3474506" y="-20290"/>
                <a:pt x="3518690" y="59135"/>
                <a:pt x="3528181" y="129358"/>
              </a:cubicBezTo>
              <a:cubicBezTo>
                <a:pt x="3569559" y="278901"/>
                <a:pt x="3524651" y="388119"/>
                <a:pt x="3528181" y="646773"/>
              </a:cubicBezTo>
              <a:cubicBezTo>
                <a:pt x="3519920" y="736991"/>
                <a:pt x="3473749" y="759693"/>
                <a:pt x="3398823" y="776131"/>
              </a:cubicBezTo>
              <a:cubicBezTo>
                <a:pt x="3241177" y="814056"/>
                <a:pt x="3088744" y="715765"/>
                <a:pt x="2886607" y="776131"/>
              </a:cubicBezTo>
              <a:cubicBezTo>
                <a:pt x="2684470" y="836497"/>
                <a:pt x="2522708" y="762570"/>
                <a:pt x="2341696" y="776131"/>
              </a:cubicBezTo>
              <a:cubicBezTo>
                <a:pt x="2160684" y="789692"/>
                <a:pt x="2100461" y="738208"/>
                <a:pt x="1894869" y="776131"/>
              </a:cubicBezTo>
              <a:cubicBezTo>
                <a:pt x="1689277" y="814054"/>
                <a:pt x="1669011" y="733720"/>
                <a:pt x="1448042" y="776131"/>
              </a:cubicBezTo>
              <a:cubicBezTo>
                <a:pt x="1227073" y="818542"/>
                <a:pt x="966977" y="711883"/>
                <a:pt x="837742" y="776131"/>
              </a:cubicBezTo>
              <a:cubicBezTo>
                <a:pt x="708507" y="840379"/>
                <a:pt x="414739" y="760210"/>
                <a:pt x="129358" y="776131"/>
              </a:cubicBezTo>
              <a:cubicBezTo>
                <a:pt x="64245" y="774337"/>
                <a:pt x="3519" y="732249"/>
                <a:pt x="0" y="646773"/>
              </a:cubicBezTo>
              <a:cubicBezTo>
                <a:pt x="-23920" y="480834"/>
                <a:pt x="50744" y="331912"/>
                <a:pt x="0" y="129358"/>
              </a:cubicBezTo>
              <a:close/>
            </a:path>
            <a:path w="3528181" h="776131" stroke="0" extrusionOk="0">
              <a:moveTo>
                <a:pt x="0" y="129358"/>
              </a:moveTo>
              <a:cubicBezTo>
                <a:pt x="841" y="46524"/>
                <a:pt x="38213" y="8254"/>
                <a:pt x="129358" y="0"/>
              </a:cubicBezTo>
              <a:cubicBezTo>
                <a:pt x="264551" y="-3827"/>
                <a:pt x="549141" y="37389"/>
                <a:pt x="706963" y="0"/>
              </a:cubicBezTo>
              <a:cubicBezTo>
                <a:pt x="864786" y="-37389"/>
                <a:pt x="975865" y="46681"/>
                <a:pt x="1186485" y="0"/>
              </a:cubicBezTo>
              <a:cubicBezTo>
                <a:pt x="1397105" y="-46681"/>
                <a:pt x="1522426" y="34709"/>
                <a:pt x="1764091" y="0"/>
              </a:cubicBezTo>
              <a:cubicBezTo>
                <a:pt x="2005756" y="-34709"/>
                <a:pt x="2033714" y="36780"/>
                <a:pt x="2210917" y="0"/>
              </a:cubicBezTo>
              <a:cubicBezTo>
                <a:pt x="2388120" y="-36780"/>
                <a:pt x="2655506" y="27894"/>
                <a:pt x="2788523" y="0"/>
              </a:cubicBezTo>
              <a:cubicBezTo>
                <a:pt x="2921540" y="-27894"/>
                <a:pt x="3249268" y="5056"/>
                <a:pt x="3398823" y="0"/>
              </a:cubicBezTo>
              <a:cubicBezTo>
                <a:pt x="3471320" y="-2162"/>
                <a:pt x="3529750" y="64856"/>
                <a:pt x="3528181" y="129358"/>
              </a:cubicBezTo>
              <a:cubicBezTo>
                <a:pt x="3587074" y="339880"/>
                <a:pt x="3502598" y="472215"/>
                <a:pt x="3528181" y="646773"/>
              </a:cubicBezTo>
              <a:cubicBezTo>
                <a:pt x="3526124" y="706700"/>
                <a:pt x="3476337" y="756702"/>
                <a:pt x="3398823" y="776131"/>
              </a:cubicBezTo>
              <a:cubicBezTo>
                <a:pt x="3151984" y="778534"/>
                <a:pt x="3092376" y="720431"/>
                <a:pt x="2853912" y="776131"/>
              </a:cubicBezTo>
              <a:cubicBezTo>
                <a:pt x="2615448" y="831831"/>
                <a:pt x="2550414" y="735184"/>
                <a:pt x="2407085" y="776131"/>
              </a:cubicBezTo>
              <a:cubicBezTo>
                <a:pt x="2263756" y="817078"/>
                <a:pt x="2037242" y="766306"/>
                <a:pt x="1829480" y="776131"/>
              </a:cubicBezTo>
              <a:cubicBezTo>
                <a:pt x="1621719" y="785956"/>
                <a:pt x="1524745" y="772616"/>
                <a:pt x="1349958" y="776131"/>
              </a:cubicBezTo>
              <a:cubicBezTo>
                <a:pt x="1175171" y="779646"/>
                <a:pt x="941880" y="729465"/>
                <a:pt x="805047" y="776131"/>
              </a:cubicBezTo>
              <a:cubicBezTo>
                <a:pt x="668214" y="822797"/>
                <a:pt x="333922" y="729887"/>
                <a:pt x="129358" y="776131"/>
              </a:cubicBezTo>
              <a:cubicBezTo>
                <a:pt x="62802" y="792859"/>
                <a:pt x="12346" y="719485"/>
                <a:pt x="0" y="646773"/>
              </a:cubicBezTo>
              <a:cubicBezTo>
                <a:pt x="-23993" y="508289"/>
                <a:pt x="55054" y="310027"/>
                <a:pt x="0" y="129358"/>
              </a:cubicBezTo>
              <a:close/>
            </a:path>
          </a:pathLst>
        </a:custGeom>
        <a:solidFill>
          <a:srgbClr val="00B05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727351844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20 SORULUK SINAV ANALİZİ GİR</a:t>
          </a:r>
          <a:endParaRPr lang="tr-TR" sz="16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10</xdr:col>
      <xdr:colOff>23899</xdr:colOff>
      <xdr:row>5</xdr:row>
      <xdr:rowOff>228044</xdr:rowOff>
    </xdr:from>
    <xdr:to>
      <xdr:col>16</xdr:col>
      <xdr:colOff>278780</xdr:colOff>
      <xdr:row>6</xdr:row>
      <xdr:rowOff>416331</xdr:rowOff>
    </xdr:to>
    <xdr:sp macro="" textlink="">
      <xdr:nvSpPr>
        <xdr:cNvPr id="7" name="Dikdörtgen: Köşeleri Yuvarlatılmış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35F2EEA-1ADD-4B9B-9517-FD6430CE89F4}"/>
            </a:ext>
          </a:extLst>
        </xdr:cNvPr>
        <xdr:cNvSpPr/>
      </xdr:nvSpPr>
      <xdr:spPr bwMode="auto">
        <a:xfrm>
          <a:off x="11128655" y="1958806"/>
          <a:ext cx="3879027" cy="641305"/>
        </a:xfrm>
        <a:custGeom>
          <a:avLst/>
          <a:gdLst>
            <a:gd name="connsiteX0" fmla="*/ 0 w 3879027"/>
            <a:gd name="connsiteY0" fmla="*/ 106886 h 641305"/>
            <a:gd name="connsiteX1" fmla="*/ 106886 w 3879027"/>
            <a:gd name="connsiteY1" fmla="*/ 0 h 641305"/>
            <a:gd name="connsiteX2" fmla="*/ 703799 w 3879027"/>
            <a:gd name="connsiteY2" fmla="*/ 0 h 641305"/>
            <a:gd name="connsiteX3" fmla="*/ 1227407 w 3879027"/>
            <a:gd name="connsiteY3" fmla="*/ 0 h 641305"/>
            <a:gd name="connsiteX4" fmla="*/ 1677710 w 3879027"/>
            <a:gd name="connsiteY4" fmla="*/ 0 h 641305"/>
            <a:gd name="connsiteX5" fmla="*/ 2237970 w 3879027"/>
            <a:gd name="connsiteY5" fmla="*/ 0 h 641305"/>
            <a:gd name="connsiteX6" fmla="*/ 2834883 w 3879027"/>
            <a:gd name="connsiteY6" fmla="*/ 0 h 641305"/>
            <a:gd name="connsiteX7" fmla="*/ 3285186 w 3879027"/>
            <a:gd name="connsiteY7" fmla="*/ 0 h 641305"/>
            <a:gd name="connsiteX8" fmla="*/ 3772141 w 3879027"/>
            <a:gd name="connsiteY8" fmla="*/ 0 h 641305"/>
            <a:gd name="connsiteX9" fmla="*/ 3879027 w 3879027"/>
            <a:gd name="connsiteY9" fmla="*/ 106886 h 641305"/>
            <a:gd name="connsiteX10" fmla="*/ 3879027 w 3879027"/>
            <a:gd name="connsiteY10" fmla="*/ 534419 h 641305"/>
            <a:gd name="connsiteX11" fmla="*/ 3772141 w 3879027"/>
            <a:gd name="connsiteY11" fmla="*/ 641305 h 641305"/>
            <a:gd name="connsiteX12" fmla="*/ 3175228 w 3879027"/>
            <a:gd name="connsiteY12" fmla="*/ 641305 h 641305"/>
            <a:gd name="connsiteX13" fmla="*/ 2614968 w 3879027"/>
            <a:gd name="connsiteY13" fmla="*/ 641305 h 641305"/>
            <a:gd name="connsiteX14" fmla="*/ 2164665 w 3879027"/>
            <a:gd name="connsiteY14" fmla="*/ 641305 h 641305"/>
            <a:gd name="connsiteX15" fmla="*/ 1714362 w 3879027"/>
            <a:gd name="connsiteY15" fmla="*/ 641305 h 641305"/>
            <a:gd name="connsiteX16" fmla="*/ 1190754 w 3879027"/>
            <a:gd name="connsiteY16" fmla="*/ 641305 h 641305"/>
            <a:gd name="connsiteX17" fmla="*/ 630494 w 3879027"/>
            <a:gd name="connsiteY17" fmla="*/ 641305 h 641305"/>
            <a:gd name="connsiteX18" fmla="*/ 106886 w 3879027"/>
            <a:gd name="connsiteY18" fmla="*/ 641305 h 641305"/>
            <a:gd name="connsiteX19" fmla="*/ 0 w 3879027"/>
            <a:gd name="connsiteY19" fmla="*/ 534419 h 641305"/>
            <a:gd name="connsiteX20" fmla="*/ 0 w 3879027"/>
            <a:gd name="connsiteY20" fmla="*/ 106886 h 64130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</a:cxnLst>
          <a:rect l="l" t="t" r="r" b="b"/>
          <a:pathLst>
            <a:path w="3879027" h="641305" fill="none" extrusionOk="0">
              <a:moveTo>
                <a:pt x="0" y="106886"/>
              </a:moveTo>
              <a:cubicBezTo>
                <a:pt x="4576" y="43062"/>
                <a:pt x="47081" y="-7304"/>
                <a:pt x="106886" y="0"/>
              </a:cubicBezTo>
              <a:cubicBezTo>
                <a:pt x="299834" y="-61546"/>
                <a:pt x="444779" y="26255"/>
                <a:pt x="703799" y="0"/>
              </a:cubicBezTo>
              <a:cubicBezTo>
                <a:pt x="962819" y="-26255"/>
                <a:pt x="1055299" y="8494"/>
                <a:pt x="1227407" y="0"/>
              </a:cubicBezTo>
              <a:cubicBezTo>
                <a:pt x="1399515" y="-8494"/>
                <a:pt x="1468810" y="48514"/>
                <a:pt x="1677710" y="0"/>
              </a:cubicBezTo>
              <a:cubicBezTo>
                <a:pt x="1886610" y="-48514"/>
                <a:pt x="2009858" y="6121"/>
                <a:pt x="2237970" y="0"/>
              </a:cubicBezTo>
              <a:cubicBezTo>
                <a:pt x="2466082" y="-6121"/>
                <a:pt x="2645913" y="9905"/>
                <a:pt x="2834883" y="0"/>
              </a:cubicBezTo>
              <a:cubicBezTo>
                <a:pt x="3023853" y="-9905"/>
                <a:pt x="3079836" y="39024"/>
                <a:pt x="3285186" y="0"/>
              </a:cubicBezTo>
              <a:cubicBezTo>
                <a:pt x="3490536" y="-39024"/>
                <a:pt x="3671277" y="50751"/>
                <a:pt x="3772141" y="0"/>
              </a:cubicBezTo>
              <a:cubicBezTo>
                <a:pt x="3831965" y="14618"/>
                <a:pt x="3883029" y="57621"/>
                <a:pt x="3879027" y="106886"/>
              </a:cubicBezTo>
              <a:cubicBezTo>
                <a:pt x="3914456" y="225059"/>
                <a:pt x="3875204" y="370203"/>
                <a:pt x="3879027" y="534419"/>
              </a:cubicBezTo>
              <a:cubicBezTo>
                <a:pt x="3874355" y="589685"/>
                <a:pt x="3820331" y="631303"/>
                <a:pt x="3772141" y="641305"/>
              </a:cubicBezTo>
              <a:cubicBezTo>
                <a:pt x="3614983" y="710533"/>
                <a:pt x="3392710" y="582953"/>
                <a:pt x="3175228" y="641305"/>
              </a:cubicBezTo>
              <a:cubicBezTo>
                <a:pt x="2957746" y="699657"/>
                <a:pt x="2743438" y="598334"/>
                <a:pt x="2614968" y="641305"/>
              </a:cubicBezTo>
              <a:cubicBezTo>
                <a:pt x="2486498" y="684276"/>
                <a:pt x="2335076" y="638506"/>
                <a:pt x="2164665" y="641305"/>
              </a:cubicBezTo>
              <a:cubicBezTo>
                <a:pt x="1994254" y="644104"/>
                <a:pt x="1865554" y="600959"/>
                <a:pt x="1714362" y="641305"/>
              </a:cubicBezTo>
              <a:cubicBezTo>
                <a:pt x="1563170" y="681651"/>
                <a:pt x="1320347" y="602751"/>
                <a:pt x="1190754" y="641305"/>
              </a:cubicBezTo>
              <a:cubicBezTo>
                <a:pt x="1061161" y="679859"/>
                <a:pt x="845283" y="612743"/>
                <a:pt x="630494" y="641305"/>
              </a:cubicBezTo>
              <a:cubicBezTo>
                <a:pt x="415705" y="669867"/>
                <a:pt x="338040" y="634433"/>
                <a:pt x="106886" y="641305"/>
              </a:cubicBezTo>
              <a:cubicBezTo>
                <a:pt x="47631" y="650326"/>
                <a:pt x="33" y="601696"/>
                <a:pt x="0" y="534419"/>
              </a:cubicBezTo>
              <a:cubicBezTo>
                <a:pt x="-1839" y="446078"/>
                <a:pt x="13118" y="212718"/>
                <a:pt x="0" y="106886"/>
              </a:cubicBezTo>
              <a:close/>
            </a:path>
            <a:path w="3879027" h="641305" stroke="0" extrusionOk="0">
              <a:moveTo>
                <a:pt x="0" y="106886"/>
              </a:moveTo>
              <a:cubicBezTo>
                <a:pt x="-1450" y="51826"/>
                <a:pt x="42872" y="8329"/>
                <a:pt x="106886" y="0"/>
              </a:cubicBezTo>
              <a:cubicBezTo>
                <a:pt x="265401" y="-14241"/>
                <a:pt x="476054" y="36491"/>
                <a:pt x="667146" y="0"/>
              </a:cubicBezTo>
              <a:cubicBezTo>
                <a:pt x="858238" y="-36491"/>
                <a:pt x="912019" y="16767"/>
                <a:pt x="1117449" y="0"/>
              </a:cubicBezTo>
              <a:cubicBezTo>
                <a:pt x="1322879" y="-16767"/>
                <a:pt x="1497669" y="54688"/>
                <a:pt x="1604404" y="0"/>
              </a:cubicBezTo>
              <a:cubicBezTo>
                <a:pt x="1711140" y="-54688"/>
                <a:pt x="1885758" y="2878"/>
                <a:pt x="2091360" y="0"/>
              </a:cubicBezTo>
              <a:cubicBezTo>
                <a:pt x="2296962" y="-2878"/>
                <a:pt x="2414826" y="49281"/>
                <a:pt x="2578315" y="0"/>
              </a:cubicBezTo>
              <a:cubicBezTo>
                <a:pt x="2741805" y="-49281"/>
                <a:pt x="2894512" y="54370"/>
                <a:pt x="3101923" y="0"/>
              </a:cubicBezTo>
              <a:cubicBezTo>
                <a:pt x="3309334" y="-54370"/>
                <a:pt x="3475081" y="60285"/>
                <a:pt x="3772141" y="0"/>
              </a:cubicBezTo>
              <a:cubicBezTo>
                <a:pt x="3827303" y="-6596"/>
                <a:pt x="3884295" y="61996"/>
                <a:pt x="3879027" y="106886"/>
              </a:cubicBezTo>
              <a:cubicBezTo>
                <a:pt x="3906004" y="227411"/>
                <a:pt x="3850864" y="379665"/>
                <a:pt x="3879027" y="534419"/>
              </a:cubicBezTo>
              <a:cubicBezTo>
                <a:pt x="3877573" y="592158"/>
                <a:pt x="3826614" y="637026"/>
                <a:pt x="3772141" y="641305"/>
              </a:cubicBezTo>
              <a:cubicBezTo>
                <a:pt x="3578539" y="712855"/>
                <a:pt x="3355842" y="585236"/>
                <a:pt x="3175228" y="641305"/>
              </a:cubicBezTo>
              <a:cubicBezTo>
                <a:pt x="2994614" y="697374"/>
                <a:pt x="2765594" y="586340"/>
                <a:pt x="2651620" y="641305"/>
              </a:cubicBezTo>
              <a:cubicBezTo>
                <a:pt x="2537646" y="696270"/>
                <a:pt x="2390546" y="629077"/>
                <a:pt x="2164665" y="641305"/>
              </a:cubicBezTo>
              <a:cubicBezTo>
                <a:pt x="1938785" y="653533"/>
                <a:pt x="1826559" y="585082"/>
                <a:pt x="1641057" y="641305"/>
              </a:cubicBezTo>
              <a:cubicBezTo>
                <a:pt x="1455555" y="697528"/>
                <a:pt x="1224492" y="593698"/>
                <a:pt x="1117449" y="641305"/>
              </a:cubicBezTo>
              <a:cubicBezTo>
                <a:pt x="1010406" y="688912"/>
                <a:pt x="862101" y="594165"/>
                <a:pt x="667146" y="641305"/>
              </a:cubicBezTo>
              <a:cubicBezTo>
                <a:pt x="472191" y="688445"/>
                <a:pt x="242125" y="619747"/>
                <a:pt x="106886" y="641305"/>
              </a:cubicBezTo>
              <a:cubicBezTo>
                <a:pt x="43312" y="629518"/>
                <a:pt x="447" y="591675"/>
                <a:pt x="0" y="534419"/>
              </a:cubicBezTo>
              <a:cubicBezTo>
                <a:pt x="-16916" y="361829"/>
                <a:pt x="26355" y="302028"/>
                <a:pt x="0" y="106886"/>
              </a:cubicBezTo>
              <a:close/>
            </a:path>
          </a:pathLst>
        </a:custGeom>
        <a:solidFill>
          <a:srgbClr val="FF000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139243469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</a:rPr>
            <a:t>5- 20 SORULUK SENARYO</a:t>
          </a:r>
          <a:r>
            <a:rPr lang="tr-TR" sz="1600" b="1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</a:rPr>
            <a:t> GİR</a:t>
          </a:r>
          <a:endParaRPr lang="tr-TR" sz="1600" b="1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oneCellAnchor>
    <xdr:from>
      <xdr:col>2</xdr:col>
      <xdr:colOff>1890703</xdr:colOff>
      <xdr:row>46</xdr:row>
      <xdr:rowOff>151005</xdr:rowOff>
    </xdr:from>
    <xdr:ext cx="3495949" cy="479251"/>
    <xdr:pic>
      <xdr:nvPicPr>
        <xdr:cNvPr id="8" name="Resim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8B473CB-3D15-4E8D-9327-DA323FEEC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9478" y="12581130"/>
          <a:ext cx="3495949" cy="479251"/>
        </a:xfrm>
        <a:prstGeom prst="rect">
          <a:avLst/>
        </a:prstGeom>
      </xdr:spPr>
    </xdr:pic>
    <xdr:clientData/>
  </xdr:oneCellAnchor>
  <xdr:oneCellAnchor>
    <xdr:from>
      <xdr:col>5</xdr:col>
      <xdr:colOff>339397</xdr:colOff>
      <xdr:row>11</xdr:row>
      <xdr:rowOff>353371</xdr:rowOff>
    </xdr:from>
    <xdr:ext cx="5093736" cy="698287"/>
    <xdr:pic>
      <xdr:nvPicPr>
        <xdr:cNvPr id="9" name="Resim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440EC16-2562-4A06-9FA5-6B70B1147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5647" y="4830121"/>
          <a:ext cx="5093736" cy="69828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</xdr:row>
      <xdr:rowOff>151005</xdr:rowOff>
    </xdr:from>
    <xdr:ext cx="3495949" cy="479251"/>
    <xdr:pic>
      <xdr:nvPicPr>
        <xdr:cNvPr id="10" name="Resim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8B4B374-16D2-42F6-BD8E-C3F8E65B9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81130"/>
          <a:ext cx="3495949" cy="479251"/>
        </a:xfrm>
        <a:prstGeom prst="rect">
          <a:avLst/>
        </a:prstGeom>
      </xdr:spPr>
    </xdr:pic>
    <xdr:clientData/>
  </xdr:oneCellAnchor>
  <xdr:twoCellAnchor>
    <xdr:from>
      <xdr:col>5</xdr:col>
      <xdr:colOff>136554</xdr:colOff>
      <xdr:row>3</xdr:row>
      <xdr:rowOff>73268</xdr:rowOff>
    </xdr:from>
    <xdr:to>
      <xdr:col>9</xdr:col>
      <xdr:colOff>470775</xdr:colOff>
      <xdr:row>9</xdr:row>
      <xdr:rowOff>142328</xdr:rowOff>
    </xdr:to>
    <xdr:sp macro="" textlink="">
      <xdr:nvSpPr>
        <xdr:cNvPr id="11" name="Dikdörtgen: Köşeleri Yuvarlatılmış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22DCBA2-18A7-496D-8C6D-205F5483988A}"/>
            </a:ext>
          </a:extLst>
        </xdr:cNvPr>
        <xdr:cNvSpPr/>
      </xdr:nvSpPr>
      <xdr:spPr bwMode="auto">
        <a:xfrm>
          <a:off x="8232804" y="1140068"/>
          <a:ext cx="2772621" cy="2564610"/>
        </a:xfrm>
        <a:custGeom>
          <a:avLst/>
          <a:gdLst>
            <a:gd name="connsiteX0" fmla="*/ 0 w 2772621"/>
            <a:gd name="connsiteY0" fmla="*/ 427444 h 2564610"/>
            <a:gd name="connsiteX1" fmla="*/ 427444 w 2772621"/>
            <a:gd name="connsiteY1" fmla="*/ 0 h 2564610"/>
            <a:gd name="connsiteX2" fmla="*/ 849345 w 2772621"/>
            <a:gd name="connsiteY2" fmla="*/ 0 h 2564610"/>
            <a:gd name="connsiteX3" fmla="*/ 1309601 w 2772621"/>
            <a:gd name="connsiteY3" fmla="*/ 0 h 2564610"/>
            <a:gd name="connsiteX4" fmla="*/ 1731502 w 2772621"/>
            <a:gd name="connsiteY4" fmla="*/ 0 h 2564610"/>
            <a:gd name="connsiteX5" fmla="*/ 2345177 w 2772621"/>
            <a:gd name="connsiteY5" fmla="*/ 0 h 2564610"/>
            <a:gd name="connsiteX6" fmla="*/ 2772621 w 2772621"/>
            <a:gd name="connsiteY6" fmla="*/ 427444 h 2564610"/>
            <a:gd name="connsiteX7" fmla="*/ 2772621 w 2772621"/>
            <a:gd name="connsiteY7" fmla="*/ 963157 h 2564610"/>
            <a:gd name="connsiteX8" fmla="*/ 2772621 w 2772621"/>
            <a:gd name="connsiteY8" fmla="*/ 1481773 h 2564610"/>
            <a:gd name="connsiteX9" fmla="*/ 2772621 w 2772621"/>
            <a:gd name="connsiteY9" fmla="*/ 2137166 h 2564610"/>
            <a:gd name="connsiteX10" fmla="*/ 2345177 w 2772621"/>
            <a:gd name="connsiteY10" fmla="*/ 2564610 h 2564610"/>
            <a:gd name="connsiteX11" fmla="*/ 1904098 w 2772621"/>
            <a:gd name="connsiteY11" fmla="*/ 2564610 h 2564610"/>
            <a:gd name="connsiteX12" fmla="*/ 1386311 w 2772621"/>
            <a:gd name="connsiteY12" fmla="*/ 2564610 h 2564610"/>
            <a:gd name="connsiteX13" fmla="*/ 868523 w 2772621"/>
            <a:gd name="connsiteY13" fmla="*/ 2564610 h 2564610"/>
            <a:gd name="connsiteX14" fmla="*/ 427444 w 2772621"/>
            <a:gd name="connsiteY14" fmla="*/ 2564610 h 2564610"/>
            <a:gd name="connsiteX15" fmla="*/ 0 w 2772621"/>
            <a:gd name="connsiteY15" fmla="*/ 2137166 h 2564610"/>
            <a:gd name="connsiteX16" fmla="*/ 0 w 2772621"/>
            <a:gd name="connsiteY16" fmla="*/ 1567259 h 2564610"/>
            <a:gd name="connsiteX17" fmla="*/ 0 w 2772621"/>
            <a:gd name="connsiteY17" fmla="*/ 997351 h 2564610"/>
            <a:gd name="connsiteX18" fmla="*/ 0 w 2772621"/>
            <a:gd name="connsiteY18" fmla="*/ 427444 h 256461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2772621" h="2564610" fill="none" extrusionOk="0">
              <a:moveTo>
                <a:pt x="0" y="427444"/>
              </a:moveTo>
              <a:cubicBezTo>
                <a:pt x="12913" y="207159"/>
                <a:pt x="192073" y="30958"/>
                <a:pt x="427444" y="0"/>
              </a:cubicBezTo>
              <a:cubicBezTo>
                <a:pt x="584936" y="-26524"/>
                <a:pt x="735659" y="12312"/>
                <a:pt x="849345" y="0"/>
              </a:cubicBezTo>
              <a:cubicBezTo>
                <a:pt x="963031" y="-12312"/>
                <a:pt x="1192888" y="22335"/>
                <a:pt x="1309601" y="0"/>
              </a:cubicBezTo>
              <a:cubicBezTo>
                <a:pt x="1426314" y="-22335"/>
                <a:pt x="1564992" y="25908"/>
                <a:pt x="1731502" y="0"/>
              </a:cubicBezTo>
              <a:cubicBezTo>
                <a:pt x="1898012" y="-25908"/>
                <a:pt x="2162040" y="50584"/>
                <a:pt x="2345177" y="0"/>
              </a:cubicBezTo>
              <a:cubicBezTo>
                <a:pt x="2612541" y="-28482"/>
                <a:pt x="2770716" y="232437"/>
                <a:pt x="2772621" y="427444"/>
              </a:cubicBezTo>
              <a:cubicBezTo>
                <a:pt x="2808268" y="584845"/>
                <a:pt x="2714408" y="809665"/>
                <a:pt x="2772621" y="963157"/>
              </a:cubicBezTo>
              <a:cubicBezTo>
                <a:pt x="2830834" y="1116649"/>
                <a:pt x="2761235" y="1315699"/>
                <a:pt x="2772621" y="1481773"/>
              </a:cubicBezTo>
              <a:cubicBezTo>
                <a:pt x="2784007" y="1647847"/>
                <a:pt x="2748354" y="1888428"/>
                <a:pt x="2772621" y="2137166"/>
              </a:cubicBezTo>
              <a:cubicBezTo>
                <a:pt x="2770777" y="2361001"/>
                <a:pt x="2616902" y="2610828"/>
                <a:pt x="2345177" y="2564610"/>
              </a:cubicBezTo>
              <a:cubicBezTo>
                <a:pt x="2205206" y="2568773"/>
                <a:pt x="2122312" y="2519130"/>
                <a:pt x="1904098" y="2564610"/>
              </a:cubicBezTo>
              <a:cubicBezTo>
                <a:pt x="1685884" y="2610090"/>
                <a:pt x="1624541" y="2535913"/>
                <a:pt x="1386311" y="2564610"/>
              </a:cubicBezTo>
              <a:cubicBezTo>
                <a:pt x="1148081" y="2593307"/>
                <a:pt x="1109681" y="2536346"/>
                <a:pt x="868523" y="2564610"/>
              </a:cubicBezTo>
              <a:cubicBezTo>
                <a:pt x="627365" y="2592874"/>
                <a:pt x="559185" y="2530622"/>
                <a:pt x="427444" y="2564610"/>
              </a:cubicBezTo>
              <a:cubicBezTo>
                <a:pt x="159950" y="2584761"/>
                <a:pt x="22390" y="2419280"/>
                <a:pt x="0" y="2137166"/>
              </a:cubicBezTo>
              <a:cubicBezTo>
                <a:pt x="-2921" y="1961423"/>
                <a:pt x="9564" y="1812666"/>
                <a:pt x="0" y="1567259"/>
              </a:cubicBezTo>
              <a:cubicBezTo>
                <a:pt x="-9564" y="1321852"/>
                <a:pt x="35483" y="1220499"/>
                <a:pt x="0" y="997351"/>
              </a:cubicBezTo>
              <a:cubicBezTo>
                <a:pt x="-35483" y="774203"/>
                <a:pt x="45983" y="575442"/>
                <a:pt x="0" y="427444"/>
              </a:cubicBezTo>
              <a:close/>
            </a:path>
            <a:path w="2772621" h="2564610" stroke="0" extrusionOk="0">
              <a:moveTo>
                <a:pt x="0" y="427444"/>
              </a:moveTo>
              <a:cubicBezTo>
                <a:pt x="41268" y="198539"/>
                <a:pt x="252336" y="-12080"/>
                <a:pt x="427444" y="0"/>
              </a:cubicBezTo>
              <a:cubicBezTo>
                <a:pt x="580185" y="-18257"/>
                <a:pt x="661567" y="14167"/>
                <a:pt x="868523" y="0"/>
              </a:cubicBezTo>
              <a:cubicBezTo>
                <a:pt x="1075479" y="-14167"/>
                <a:pt x="1195750" y="31999"/>
                <a:pt x="1386311" y="0"/>
              </a:cubicBezTo>
              <a:cubicBezTo>
                <a:pt x="1576872" y="-31999"/>
                <a:pt x="1644669" y="44705"/>
                <a:pt x="1808212" y="0"/>
              </a:cubicBezTo>
              <a:cubicBezTo>
                <a:pt x="1971755" y="-44705"/>
                <a:pt x="2150309" y="31469"/>
                <a:pt x="2345177" y="0"/>
              </a:cubicBezTo>
              <a:cubicBezTo>
                <a:pt x="2642451" y="-7337"/>
                <a:pt x="2780348" y="158908"/>
                <a:pt x="2772621" y="427444"/>
              </a:cubicBezTo>
              <a:cubicBezTo>
                <a:pt x="2802606" y="620179"/>
                <a:pt x="2766659" y="809452"/>
                <a:pt x="2772621" y="997351"/>
              </a:cubicBezTo>
              <a:cubicBezTo>
                <a:pt x="2778583" y="1185250"/>
                <a:pt x="2761331" y="1397635"/>
                <a:pt x="2772621" y="1533064"/>
              </a:cubicBezTo>
              <a:cubicBezTo>
                <a:pt x="2783911" y="1668493"/>
                <a:pt x="2735935" y="1935237"/>
                <a:pt x="2772621" y="2137166"/>
              </a:cubicBezTo>
              <a:cubicBezTo>
                <a:pt x="2804553" y="2339949"/>
                <a:pt x="2615837" y="2510886"/>
                <a:pt x="2345177" y="2564610"/>
              </a:cubicBezTo>
              <a:cubicBezTo>
                <a:pt x="2137558" y="2594941"/>
                <a:pt x="2031802" y="2534163"/>
                <a:pt x="1884921" y="2564610"/>
              </a:cubicBezTo>
              <a:cubicBezTo>
                <a:pt x="1738040" y="2595057"/>
                <a:pt x="1539346" y="2538369"/>
                <a:pt x="1386311" y="2564610"/>
              </a:cubicBezTo>
              <a:cubicBezTo>
                <a:pt x="1233276" y="2590851"/>
                <a:pt x="987958" y="2544639"/>
                <a:pt x="887700" y="2564610"/>
              </a:cubicBezTo>
              <a:cubicBezTo>
                <a:pt x="787442" y="2584581"/>
                <a:pt x="623768" y="2528177"/>
                <a:pt x="427444" y="2564610"/>
              </a:cubicBezTo>
              <a:cubicBezTo>
                <a:pt x="198158" y="2495000"/>
                <a:pt x="-25318" y="2369571"/>
                <a:pt x="0" y="2137166"/>
              </a:cubicBezTo>
              <a:cubicBezTo>
                <a:pt x="-62215" y="1843786"/>
                <a:pt x="30300" y="1761958"/>
                <a:pt x="0" y="1533064"/>
              </a:cubicBezTo>
              <a:cubicBezTo>
                <a:pt x="-30300" y="1304170"/>
                <a:pt x="4343" y="1117537"/>
                <a:pt x="0" y="997351"/>
              </a:cubicBezTo>
              <a:cubicBezTo>
                <a:pt x="-4343" y="877165"/>
                <a:pt x="67657" y="633226"/>
                <a:pt x="0" y="427444"/>
              </a:cubicBezTo>
              <a:close/>
            </a:path>
          </a:pathLst>
        </a:custGeom>
        <a:solidFill>
          <a:schemeClr val="tx1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2790708863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0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SOSYAL BİLGİLER DIŞINDAKİ KAZANIMLARI EKLEMEK İÇİN TIKLAYIN.</a:t>
          </a:r>
          <a:endParaRPr lang="tr-TR" sz="20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61</xdr:row>
      <xdr:rowOff>74448</xdr:rowOff>
    </xdr:from>
    <xdr:to>
      <xdr:col>26</xdr:col>
      <xdr:colOff>885658</xdr:colOff>
      <xdr:row>73</xdr:row>
      <xdr:rowOff>259603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4FA36C-BAA2-446B-96EA-6E253DE8B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70036</xdr:colOff>
      <xdr:row>75</xdr:row>
      <xdr:rowOff>37540</xdr:rowOff>
    </xdr:from>
    <xdr:to>
      <xdr:col>26</xdr:col>
      <xdr:colOff>761999</xdr:colOff>
      <xdr:row>83</xdr:row>
      <xdr:rowOff>28015</xdr:rowOff>
    </xdr:to>
    <xdr:graphicFrame macro="">
      <xdr:nvGraphicFramePr>
        <xdr:cNvPr id="3" name="Chart 11">
          <a:extLst>
            <a:ext uri="{FF2B5EF4-FFF2-40B4-BE49-F238E27FC236}">
              <a16:creationId xmlns:a16="http://schemas.microsoft.com/office/drawing/2014/main" id="{5339EE9B-61D0-48DD-B597-F674704FA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177800</xdr:colOff>
      <xdr:row>91</xdr:row>
      <xdr:rowOff>85724</xdr:rowOff>
    </xdr:from>
    <xdr:to>
      <xdr:col>26</xdr:col>
      <xdr:colOff>762000</xdr:colOff>
      <xdr:row>103</xdr:row>
      <xdr:rowOff>12700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EB9CBF54-8116-4785-84F5-31BE15A28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166658</xdr:colOff>
      <xdr:row>0</xdr:row>
      <xdr:rowOff>118355</xdr:rowOff>
    </xdr:from>
    <xdr:to>
      <xdr:col>46</xdr:col>
      <xdr:colOff>322882</xdr:colOff>
      <xdr:row>2</xdr:row>
      <xdr:rowOff>274449</xdr:rowOff>
    </xdr:to>
    <xdr:sp macro="" textlink="">
      <xdr:nvSpPr>
        <xdr:cNvPr id="5" name="Dikdörtgen: Köşeleri Yuvarlatılmış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A03638B-C0C3-42F3-8281-8549153D2866}"/>
            </a:ext>
          </a:extLst>
        </xdr:cNvPr>
        <xdr:cNvSpPr/>
      </xdr:nvSpPr>
      <xdr:spPr bwMode="auto">
        <a:xfrm>
          <a:off x="15168533" y="118355"/>
          <a:ext cx="2594624" cy="622819"/>
        </a:xfrm>
        <a:custGeom>
          <a:avLst/>
          <a:gdLst>
            <a:gd name="connsiteX0" fmla="*/ 0 w 2594624"/>
            <a:gd name="connsiteY0" fmla="*/ 103805 h 622819"/>
            <a:gd name="connsiteX1" fmla="*/ 103805 w 2594624"/>
            <a:gd name="connsiteY1" fmla="*/ 0 h 622819"/>
            <a:gd name="connsiteX2" fmla="*/ 724429 w 2594624"/>
            <a:gd name="connsiteY2" fmla="*/ 0 h 622819"/>
            <a:gd name="connsiteX3" fmla="*/ 1345052 w 2594624"/>
            <a:gd name="connsiteY3" fmla="*/ 0 h 622819"/>
            <a:gd name="connsiteX4" fmla="*/ 1965676 w 2594624"/>
            <a:gd name="connsiteY4" fmla="*/ 0 h 622819"/>
            <a:gd name="connsiteX5" fmla="*/ 2490819 w 2594624"/>
            <a:gd name="connsiteY5" fmla="*/ 0 h 622819"/>
            <a:gd name="connsiteX6" fmla="*/ 2594624 w 2594624"/>
            <a:gd name="connsiteY6" fmla="*/ 103805 h 622819"/>
            <a:gd name="connsiteX7" fmla="*/ 2594624 w 2594624"/>
            <a:gd name="connsiteY7" fmla="*/ 519014 h 622819"/>
            <a:gd name="connsiteX8" fmla="*/ 2490819 w 2594624"/>
            <a:gd name="connsiteY8" fmla="*/ 622819 h 622819"/>
            <a:gd name="connsiteX9" fmla="*/ 1917936 w 2594624"/>
            <a:gd name="connsiteY9" fmla="*/ 622819 h 622819"/>
            <a:gd name="connsiteX10" fmla="*/ 1321182 w 2594624"/>
            <a:gd name="connsiteY10" fmla="*/ 622819 h 622819"/>
            <a:gd name="connsiteX11" fmla="*/ 700559 w 2594624"/>
            <a:gd name="connsiteY11" fmla="*/ 622819 h 622819"/>
            <a:gd name="connsiteX12" fmla="*/ 103805 w 2594624"/>
            <a:gd name="connsiteY12" fmla="*/ 622819 h 622819"/>
            <a:gd name="connsiteX13" fmla="*/ 0 w 2594624"/>
            <a:gd name="connsiteY13" fmla="*/ 519014 h 622819"/>
            <a:gd name="connsiteX14" fmla="*/ 0 w 2594624"/>
            <a:gd name="connsiteY14" fmla="*/ 103805 h 6228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594624" h="622819" fill="none" extrusionOk="0">
              <a:moveTo>
                <a:pt x="0" y="103805"/>
              </a:moveTo>
              <a:cubicBezTo>
                <a:pt x="10822" y="55171"/>
                <a:pt x="57613" y="-12527"/>
                <a:pt x="103805" y="0"/>
              </a:cubicBezTo>
              <a:cubicBezTo>
                <a:pt x="378986" y="-61765"/>
                <a:pt x="458629" y="33826"/>
                <a:pt x="724429" y="0"/>
              </a:cubicBezTo>
              <a:cubicBezTo>
                <a:pt x="990229" y="-33826"/>
                <a:pt x="1154495" y="37388"/>
                <a:pt x="1345052" y="0"/>
              </a:cubicBezTo>
              <a:cubicBezTo>
                <a:pt x="1535609" y="-37388"/>
                <a:pt x="1797243" y="23732"/>
                <a:pt x="1965676" y="0"/>
              </a:cubicBezTo>
              <a:cubicBezTo>
                <a:pt x="2134109" y="-23732"/>
                <a:pt x="2305087" y="37946"/>
                <a:pt x="2490819" y="0"/>
              </a:cubicBezTo>
              <a:cubicBezTo>
                <a:pt x="2551306" y="3096"/>
                <a:pt x="2586888" y="45830"/>
                <a:pt x="2594624" y="103805"/>
              </a:cubicBezTo>
              <a:cubicBezTo>
                <a:pt x="2644312" y="300658"/>
                <a:pt x="2592132" y="370665"/>
                <a:pt x="2594624" y="519014"/>
              </a:cubicBezTo>
              <a:cubicBezTo>
                <a:pt x="2579917" y="572473"/>
                <a:pt x="2556775" y="616942"/>
                <a:pt x="2490819" y="622819"/>
              </a:cubicBezTo>
              <a:cubicBezTo>
                <a:pt x="2237536" y="641166"/>
                <a:pt x="2133208" y="611413"/>
                <a:pt x="1917936" y="622819"/>
              </a:cubicBezTo>
              <a:cubicBezTo>
                <a:pt x="1702664" y="634225"/>
                <a:pt x="1592523" y="601298"/>
                <a:pt x="1321182" y="622819"/>
              </a:cubicBezTo>
              <a:cubicBezTo>
                <a:pt x="1049841" y="644340"/>
                <a:pt x="956894" y="561952"/>
                <a:pt x="700559" y="622819"/>
              </a:cubicBezTo>
              <a:cubicBezTo>
                <a:pt x="444224" y="683686"/>
                <a:pt x="301036" y="591347"/>
                <a:pt x="103805" y="622819"/>
              </a:cubicBezTo>
              <a:cubicBezTo>
                <a:pt x="43598" y="628638"/>
                <a:pt x="1971" y="576874"/>
                <a:pt x="0" y="519014"/>
              </a:cubicBezTo>
              <a:cubicBezTo>
                <a:pt x="-3448" y="386074"/>
                <a:pt x="35673" y="260728"/>
                <a:pt x="0" y="103805"/>
              </a:cubicBezTo>
              <a:close/>
            </a:path>
            <a:path w="2594624" h="622819" stroke="0" extrusionOk="0">
              <a:moveTo>
                <a:pt x="0" y="103805"/>
              </a:moveTo>
              <a:cubicBezTo>
                <a:pt x="622" y="49238"/>
                <a:pt x="47860" y="3986"/>
                <a:pt x="103805" y="0"/>
              </a:cubicBezTo>
              <a:cubicBezTo>
                <a:pt x="389180" y="-11088"/>
                <a:pt x="540426" y="24348"/>
                <a:pt x="676688" y="0"/>
              </a:cubicBezTo>
              <a:cubicBezTo>
                <a:pt x="812950" y="-24348"/>
                <a:pt x="977492" y="9931"/>
                <a:pt x="1201831" y="0"/>
              </a:cubicBezTo>
              <a:cubicBezTo>
                <a:pt x="1426170" y="-9931"/>
                <a:pt x="1555624" y="3990"/>
                <a:pt x="1750845" y="0"/>
              </a:cubicBezTo>
              <a:cubicBezTo>
                <a:pt x="1946066" y="-3990"/>
                <a:pt x="2172149" y="11992"/>
                <a:pt x="2490819" y="0"/>
              </a:cubicBezTo>
              <a:cubicBezTo>
                <a:pt x="2553874" y="16213"/>
                <a:pt x="2591911" y="41056"/>
                <a:pt x="2594624" y="103805"/>
              </a:cubicBezTo>
              <a:cubicBezTo>
                <a:pt x="2632254" y="282598"/>
                <a:pt x="2589523" y="392119"/>
                <a:pt x="2594624" y="519014"/>
              </a:cubicBezTo>
              <a:cubicBezTo>
                <a:pt x="2586656" y="571458"/>
                <a:pt x="2541414" y="612902"/>
                <a:pt x="2490819" y="622819"/>
              </a:cubicBezTo>
              <a:cubicBezTo>
                <a:pt x="2196077" y="652361"/>
                <a:pt x="2181724" y="618172"/>
                <a:pt x="1894066" y="622819"/>
              </a:cubicBezTo>
              <a:cubicBezTo>
                <a:pt x="1606408" y="627466"/>
                <a:pt x="1586006" y="617238"/>
                <a:pt x="1345052" y="622819"/>
              </a:cubicBezTo>
              <a:cubicBezTo>
                <a:pt x="1104098" y="628400"/>
                <a:pt x="982207" y="601159"/>
                <a:pt x="819909" y="622819"/>
              </a:cubicBezTo>
              <a:cubicBezTo>
                <a:pt x="657611" y="644479"/>
                <a:pt x="366152" y="585843"/>
                <a:pt x="103805" y="622819"/>
              </a:cubicBezTo>
              <a:cubicBezTo>
                <a:pt x="56840" y="616919"/>
                <a:pt x="12753" y="583292"/>
                <a:pt x="0" y="519014"/>
              </a:cubicBezTo>
              <a:cubicBezTo>
                <a:pt x="-22327" y="320911"/>
                <a:pt x="9736" y="295368"/>
                <a:pt x="0" y="103805"/>
              </a:cubicBezTo>
              <a:close/>
            </a:path>
          </a:pathLst>
        </a:custGeom>
        <a:solidFill>
          <a:srgbClr val="00B0F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245237263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glow rad="101600">
            <a:schemeClr val="tx1">
              <a:lumMod val="95000"/>
              <a:lumOff val="5000"/>
              <a:alpha val="60000"/>
            </a:schemeClr>
          </a:glow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</a:rPr>
            <a:t>ANASAYFA</a:t>
          </a:r>
        </a:p>
      </xdr:txBody>
    </xdr:sp>
    <xdr:clientData/>
  </xdr:twoCellAnchor>
  <xdr:oneCellAnchor>
    <xdr:from>
      <xdr:col>46</xdr:col>
      <xdr:colOff>605538</xdr:colOff>
      <xdr:row>0</xdr:row>
      <xdr:rowOff>0</xdr:rowOff>
    </xdr:from>
    <xdr:ext cx="1686920" cy="1612636"/>
    <xdr:pic>
      <xdr:nvPicPr>
        <xdr:cNvPr id="6" name="Resim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193FBB9-77A2-4C63-9878-3891C3DFA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45813" y="0"/>
          <a:ext cx="1686920" cy="1612636"/>
        </a:xfrm>
        <a:prstGeom prst="rect">
          <a:avLst/>
        </a:prstGeom>
      </xdr:spPr>
    </xdr:pic>
    <xdr:clientData/>
  </xdr:oneCellAnchor>
  <xdr:twoCellAnchor>
    <xdr:from>
      <xdr:col>42</xdr:col>
      <xdr:colOff>184860</xdr:colOff>
      <xdr:row>2</xdr:row>
      <xdr:rowOff>472675</xdr:rowOff>
    </xdr:from>
    <xdr:to>
      <xdr:col>46</xdr:col>
      <xdr:colOff>322881</xdr:colOff>
      <xdr:row>2</xdr:row>
      <xdr:rowOff>1200205</xdr:rowOff>
    </xdr:to>
    <xdr:sp macro="" textlink="">
      <xdr:nvSpPr>
        <xdr:cNvPr id="7" name="Dikdörtgen: Köşeleri Yuvarlatılmış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19F6A93-DDBC-4DA2-9E4E-B6D3A5AEE9F0}"/>
            </a:ext>
          </a:extLst>
        </xdr:cNvPr>
        <xdr:cNvSpPr/>
      </xdr:nvSpPr>
      <xdr:spPr bwMode="auto">
        <a:xfrm>
          <a:off x="15186735" y="939400"/>
          <a:ext cx="2576421" cy="727530"/>
        </a:xfrm>
        <a:custGeom>
          <a:avLst/>
          <a:gdLst>
            <a:gd name="connsiteX0" fmla="*/ 0 w 2576421"/>
            <a:gd name="connsiteY0" fmla="*/ 121257 h 727530"/>
            <a:gd name="connsiteX1" fmla="*/ 121257 w 2576421"/>
            <a:gd name="connsiteY1" fmla="*/ 0 h 727530"/>
            <a:gd name="connsiteX2" fmla="*/ 728073 w 2576421"/>
            <a:gd name="connsiteY2" fmla="*/ 0 h 727530"/>
            <a:gd name="connsiteX3" fmla="*/ 1264871 w 2576421"/>
            <a:gd name="connsiteY3" fmla="*/ 0 h 727530"/>
            <a:gd name="connsiteX4" fmla="*/ 1825009 w 2576421"/>
            <a:gd name="connsiteY4" fmla="*/ 0 h 727530"/>
            <a:gd name="connsiteX5" fmla="*/ 2455164 w 2576421"/>
            <a:gd name="connsiteY5" fmla="*/ 0 h 727530"/>
            <a:gd name="connsiteX6" fmla="*/ 2576421 w 2576421"/>
            <a:gd name="connsiteY6" fmla="*/ 121257 h 727530"/>
            <a:gd name="connsiteX7" fmla="*/ 2576421 w 2576421"/>
            <a:gd name="connsiteY7" fmla="*/ 606273 h 727530"/>
            <a:gd name="connsiteX8" fmla="*/ 2455164 w 2576421"/>
            <a:gd name="connsiteY8" fmla="*/ 727530 h 727530"/>
            <a:gd name="connsiteX9" fmla="*/ 1941704 w 2576421"/>
            <a:gd name="connsiteY9" fmla="*/ 727530 h 727530"/>
            <a:gd name="connsiteX10" fmla="*/ 1381567 w 2576421"/>
            <a:gd name="connsiteY10" fmla="*/ 727530 h 727530"/>
            <a:gd name="connsiteX11" fmla="*/ 798090 w 2576421"/>
            <a:gd name="connsiteY11" fmla="*/ 727530 h 727530"/>
            <a:gd name="connsiteX12" fmla="*/ 121257 w 2576421"/>
            <a:gd name="connsiteY12" fmla="*/ 727530 h 727530"/>
            <a:gd name="connsiteX13" fmla="*/ 0 w 2576421"/>
            <a:gd name="connsiteY13" fmla="*/ 606273 h 727530"/>
            <a:gd name="connsiteX14" fmla="*/ 0 w 2576421"/>
            <a:gd name="connsiteY14" fmla="*/ 121257 h 7275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576421" h="727530" fill="none" extrusionOk="0">
              <a:moveTo>
                <a:pt x="0" y="121257"/>
              </a:moveTo>
              <a:cubicBezTo>
                <a:pt x="-19217" y="54238"/>
                <a:pt x="36339" y="-641"/>
                <a:pt x="121257" y="0"/>
              </a:cubicBezTo>
              <a:cubicBezTo>
                <a:pt x="356381" y="-14728"/>
                <a:pt x="429250" y="32377"/>
                <a:pt x="728073" y="0"/>
              </a:cubicBezTo>
              <a:cubicBezTo>
                <a:pt x="1026896" y="-32377"/>
                <a:pt x="1088104" y="14395"/>
                <a:pt x="1264871" y="0"/>
              </a:cubicBezTo>
              <a:cubicBezTo>
                <a:pt x="1441638" y="-14395"/>
                <a:pt x="1560476" y="47861"/>
                <a:pt x="1825009" y="0"/>
              </a:cubicBezTo>
              <a:cubicBezTo>
                <a:pt x="2089542" y="-47861"/>
                <a:pt x="2296959" y="72871"/>
                <a:pt x="2455164" y="0"/>
              </a:cubicBezTo>
              <a:cubicBezTo>
                <a:pt x="2535667" y="-5401"/>
                <a:pt x="2568327" y="59543"/>
                <a:pt x="2576421" y="121257"/>
              </a:cubicBezTo>
              <a:cubicBezTo>
                <a:pt x="2616153" y="277951"/>
                <a:pt x="2562591" y="400320"/>
                <a:pt x="2576421" y="606273"/>
              </a:cubicBezTo>
              <a:cubicBezTo>
                <a:pt x="2564331" y="673575"/>
                <a:pt x="2516989" y="721345"/>
                <a:pt x="2455164" y="727530"/>
              </a:cubicBezTo>
              <a:cubicBezTo>
                <a:pt x="2217471" y="756039"/>
                <a:pt x="2196578" y="715321"/>
                <a:pt x="1941704" y="727530"/>
              </a:cubicBezTo>
              <a:cubicBezTo>
                <a:pt x="1686830" y="739739"/>
                <a:pt x="1655461" y="706129"/>
                <a:pt x="1381567" y="727530"/>
              </a:cubicBezTo>
              <a:cubicBezTo>
                <a:pt x="1107673" y="748931"/>
                <a:pt x="975038" y="682879"/>
                <a:pt x="798090" y="727530"/>
              </a:cubicBezTo>
              <a:cubicBezTo>
                <a:pt x="621142" y="772181"/>
                <a:pt x="259092" y="672813"/>
                <a:pt x="121257" y="727530"/>
              </a:cubicBezTo>
              <a:cubicBezTo>
                <a:pt x="52026" y="738367"/>
                <a:pt x="-5598" y="674241"/>
                <a:pt x="0" y="606273"/>
              </a:cubicBezTo>
              <a:cubicBezTo>
                <a:pt x="-38529" y="452038"/>
                <a:pt x="26100" y="334913"/>
                <a:pt x="0" y="121257"/>
              </a:cubicBezTo>
              <a:close/>
            </a:path>
            <a:path w="2576421" h="727530" stroke="0" extrusionOk="0">
              <a:moveTo>
                <a:pt x="0" y="121257"/>
              </a:moveTo>
              <a:cubicBezTo>
                <a:pt x="564" y="70910"/>
                <a:pt x="47824" y="5504"/>
                <a:pt x="121257" y="0"/>
              </a:cubicBezTo>
              <a:cubicBezTo>
                <a:pt x="346979" y="-29462"/>
                <a:pt x="539275" y="55192"/>
                <a:pt x="681395" y="0"/>
              </a:cubicBezTo>
              <a:cubicBezTo>
                <a:pt x="823515" y="-55192"/>
                <a:pt x="1128610" y="54417"/>
                <a:pt x="1264871" y="0"/>
              </a:cubicBezTo>
              <a:cubicBezTo>
                <a:pt x="1401132" y="-54417"/>
                <a:pt x="1595182" y="19678"/>
                <a:pt x="1801670" y="0"/>
              </a:cubicBezTo>
              <a:cubicBezTo>
                <a:pt x="2008158" y="-19678"/>
                <a:pt x="2142570" y="2537"/>
                <a:pt x="2455164" y="0"/>
              </a:cubicBezTo>
              <a:cubicBezTo>
                <a:pt x="2522332" y="-3477"/>
                <a:pt x="2564107" y="59371"/>
                <a:pt x="2576421" y="121257"/>
              </a:cubicBezTo>
              <a:cubicBezTo>
                <a:pt x="2626090" y="338569"/>
                <a:pt x="2545702" y="440278"/>
                <a:pt x="2576421" y="606273"/>
              </a:cubicBezTo>
              <a:cubicBezTo>
                <a:pt x="2575062" y="680324"/>
                <a:pt x="2520932" y="709702"/>
                <a:pt x="2455164" y="727530"/>
              </a:cubicBezTo>
              <a:cubicBezTo>
                <a:pt x="2225299" y="789767"/>
                <a:pt x="1957954" y="680667"/>
                <a:pt x="1825009" y="727530"/>
              </a:cubicBezTo>
              <a:cubicBezTo>
                <a:pt x="1692065" y="774393"/>
                <a:pt x="1366361" y="655818"/>
                <a:pt x="1218193" y="727530"/>
              </a:cubicBezTo>
              <a:cubicBezTo>
                <a:pt x="1070025" y="799242"/>
                <a:pt x="565586" y="639987"/>
                <a:pt x="121257" y="727530"/>
              </a:cubicBezTo>
              <a:cubicBezTo>
                <a:pt x="69173" y="726053"/>
                <a:pt x="-2783" y="676620"/>
                <a:pt x="0" y="606273"/>
              </a:cubicBezTo>
              <a:cubicBezTo>
                <a:pt x="-53150" y="382960"/>
                <a:pt x="12588" y="322499"/>
                <a:pt x="0" y="121257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114980758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4-SENARYO BAREMİ</a:t>
          </a:r>
          <a:endParaRPr lang="tr-TR" sz="16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42</xdr:col>
      <xdr:colOff>168241</xdr:colOff>
      <xdr:row>2</xdr:row>
      <xdr:rowOff>1346048</xdr:rowOff>
    </xdr:from>
    <xdr:to>
      <xdr:col>46</xdr:col>
      <xdr:colOff>309764</xdr:colOff>
      <xdr:row>2</xdr:row>
      <xdr:rowOff>2067509</xdr:rowOff>
    </xdr:to>
    <xdr:sp macro="" textlink="">
      <xdr:nvSpPr>
        <xdr:cNvPr id="8" name="Dikdörtgen: Köşeleri Yuvarlatılmış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D72D18F-C1B7-4ADE-B12A-F38C857DE024}"/>
            </a:ext>
          </a:extLst>
        </xdr:cNvPr>
        <xdr:cNvSpPr/>
      </xdr:nvSpPr>
      <xdr:spPr bwMode="auto">
        <a:xfrm>
          <a:off x="15170116" y="1812773"/>
          <a:ext cx="2579923" cy="721461"/>
        </a:xfrm>
        <a:custGeom>
          <a:avLst/>
          <a:gdLst>
            <a:gd name="connsiteX0" fmla="*/ 0 w 2579923"/>
            <a:gd name="connsiteY0" fmla="*/ 120246 h 721461"/>
            <a:gd name="connsiteX1" fmla="*/ 120246 w 2579923"/>
            <a:gd name="connsiteY1" fmla="*/ 0 h 721461"/>
            <a:gd name="connsiteX2" fmla="*/ 751892 w 2579923"/>
            <a:gd name="connsiteY2" fmla="*/ 0 h 721461"/>
            <a:gd name="connsiteX3" fmla="*/ 1289962 w 2579923"/>
            <a:gd name="connsiteY3" fmla="*/ 0 h 721461"/>
            <a:gd name="connsiteX4" fmla="*/ 1898214 w 2579923"/>
            <a:gd name="connsiteY4" fmla="*/ 0 h 721461"/>
            <a:gd name="connsiteX5" fmla="*/ 2459677 w 2579923"/>
            <a:gd name="connsiteY5" fmla="*/ 0 h 721461"/>
            <a:gd name="connsiteX6" fmla="*/ 2579923 w 2579923"/>
            <a:gd name="connsiteY6" fmla="*/ 120246 h 721461"/>
            <a:gd name="connsiteX7" fmla="*/ 2579923 w 2579923"/>
            <a:gd name="connsiteY7" fmla="*/ 601215 h 721461"/>
            <a:gd name="connsiteX8" fmla="*/ 2459677 w 2579923"/>
            <a:gd name="connsiteY8" fmla="*/ 721461 h 721461"/>
            <a:gd name="connsiteX9" fmla="*/ 1851425 w 2579923"/>
            <a:gd name="connsiteY9" fmla="*/ 721461 h 721461"/>
            <a:gd name="connsiteX10" fmla="*/ 1219779 w 2579923"/>
            <a:gd name="connsiteY10" fmla="*/ 721461 h 721461"/>
            <a:gd name="connsiteX11" fmla="*/ 681709 w 2579923"/>
            <a:gd name="connsiteY11" fmla="*/ 721461 h 721461"/>
            <a:gd name="connsiteX12" fmla="*/ 120246 w 2579923"/>
            <a:gd name="connsiteY12" fmla="*/ 721461 h 721461"/>
            <a:gd name="connsiteX13" fmla="*/ 0 w 2579923"/>
            <a:gd name="connsiteY13" fmla="*/ 601215 h 721461"/>
            <a:gd name="connsiteX14" fmla="*/ 0 w 2579923"/>
            <a:gd name="connsiteY14" fmla="*/ 120246 h 72146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579923" h="721461" fill="none" extrusionOk="0">
              <a:moveTo>
                <a:pt x="0" y="120246"/>
              </a:moveTo>
              <a:cubicBezTo>
                <a:pt x="329" y="44671"/>
                <a:pt x="40324" y="-6185"/>
                <a:pt x="120246" y="0"/>
              </a:cubicBezTo>
              <a:cubicBezTo>
                <a:pt x="416820" y="-7512"/>
                <a:pt x="542531" y="66013"/>
                <a:pt x="751892" y="0"/>
              </a:cubicBezTo>
              <a:cubicBezTo>
                <a:pt x="961253" y="-66013"/>
                <a:pt x="1118115" y="58401"/>
                <a:pt x="1289962" y="0"/>
              </a:cubicBezTo>
              <a:cubicBezTo>
                <a:pt x="1461809" y="-58401"/>
                <a:pt x="1608087" y="29762"/>
                <a:pt x="1898214" y="0"/>
              </a:cubicBezTo>
              <a:cubicBezTo>
                <a:pt x="2188341" y="-29762"/>
                <a:pt x="2196881" y="19266"/>
                <a:pt x="2459677" y="0"/>
              </a:cubicBezTo>
              <a:cubicBezTo>
                <a:pt x="2530797" y="-4931"/>
                <a:pt x="2579475" y="49601"/>
                <a:pt x="2579923" y="120246"/>
              </a:cubicBezTo>
              <a:cubicBezTo>
                <a:pt x="2612830" y="284307"/>
                <a:pt x="2558348" y="486631"/>
                <a:pt x="2579923" y="601215"/>
              </a:cubicBezTo>
              <a:cubicBezTo>
                <a:pt x="2561351" y="669761"/>
                <a:pt x="2528553" y="720892"/>
                <a:pt x="2459677" y="721461"/>
              </a:cubicBezTo>
              <a:cubicBezTo>
                <a:pt x="2273950" y="724356"/>
                <a:pt x="2020855" y="656893"/>
                <a:pt x="1851425" y="721461"/>
              </a:cubicBezTo>
              <a:cubicBezTo>
                <a:pt x="1681995" y="786029"/>
                <a:pt x="1363884" y="683488"/>
                <a:pt x="1219779" y="721461"/>
              </a:cubicBezTo>
              <a:cubicBezTo>
                <a:pt x="1075674" y="759434"/>
                <a:pt x="856667" y="683510"/>
                <a:pt x="681709" y="721461"/>
              </a:cubicBezTo>
              <a:cubicBezTo>
                <a:pt x="506751" y="759412"/>
                <a:pt x="253720" y="717922"/>
                <a:pt x="120246" y="721461"/>
              </a:cubicBezTo>
              <a:cubicBezTo>
                <a:pt x="54413" y="732100"/>
                <a:pt x="7308" y="685462"/>
                <a:pt x="0" y="601215"/>
              </a:cubicBezTo>
              <a:cubicBezTo>
                <a:pt x="-40202" y="420066"/>
                <a:pt x="41324" y="357054"/>
                <a:pt x="0" y="120246"/>
              </a:cubicBezTo>
              <a:close/>
            </a:path>
            <a:path w="2579923" h="721461" stroke="0" extrusionOk="0">
              <a:moveTo>
                <a:pt x="0" y="120246"/>
              </a:moveTo>
              <a:cubicBezTo>
                <a:pt x="-3871" y="64444"/>
                <a:pt x="48486" y="8945"/>
                <a:pt x="120246" y="0"/>
              </a:cubicBezTo>
              <a:cubicBezTo>
                <a:pt x="398452" y="-60107"/>
                <a:pt x="449061" y="53415"/>
                <a:pt x="728498" y="0"/>
              </a:cubicBezTo>
              <a:cubicBezTo>
                <a:pt x="1007935" y="-53415"/>
                <a:pt x="1059535" y="34732"/>
                <a:pt x="1266567" y="0"/>
              </a:cubicBezTo>
              <a:cubicBezTo>
                <a:pt x="1473599" y="-34732"/>
                <a:pt x="1679960" y="60603"/>
                <a:pt x="1828031" y="0"/>
              </a:cubicBezTo>
              <a:cubicBezTo>
                <a:pt x="1976102" y="-60603"/>
                <a:pt x="2171423" y="34748"/>
                <a:pt x="2459677" y="0"/>
              </a:cubicBezTo>
              <a:cubicBezTo>
                <a:pt x="2526287" y="-8321"/>
                <a:pt x="2585715" y="54409"/>
                <a:pt x="2579923" y="120246"/>
              </a:cubicBezTo>
              <a:cubicBezTo>
                <a:pt x="2625994" y="250301"/>
                <a:pt x="2543907" y="420697"/>
                <a:pt x="2579923" y="601215"/>
              </a:cubicBezTo>
              <a:cubicBezTo>
                <a:pt x="2577776" y="663966"/>
                <a:pt x="2527446" y="725110"/>
                <a:pt x="2459677" y="721461"/>
              </a:cubicBezTo>
              <a:cubicBezTo>
                <a:pt x="2181477" y="775271"/>
                <a:pt x="2176479" y="655012"/>
                <a:pt x="1898214" y="721461"/>
              </a:cubicBezTo>
              <a:cubicBezTo>
                <a:pt x="1619949" y="787910"/>
                <a:pt x="1617261" y="687620"/>
                <a:pt x="1360144" y="721461"/>
              </a:cubicBezTo>
              <a:cubicBezTo>
                <a:pt x="1103027" y="755302"/>
                <a:pt x="1060217" y="690080"/>
                <a:pt x="798681" y="721461"/>
              </a:cubicBezTo>
              <a:cubicBezTo>
                <a:pt x="537145" y="752842"/>
                <a:pt x="381480" y="662286"/>
                <a:pt x="120246" y="721461"/>
              </a:cubicBezTo>
              <a:cubicBezTo>
                <a:pt x="51100" y="709055"/>
                <a:pt x="-6880" y="684518"/>
                <a:pt x="0" y="601215"/>
              </a:cubicBezTo>
              <a:cubicBezTo>
                <a:pt x="-18074" y="408896"/>
                <a:pt x="42548" y="318926"/>
                <a:pt x="0" y="120246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139243469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</a:rPr>
            <a:t>5-SENARYO</a:t>
          </a:r>
          <a:r>
            <a:rPr lang="tr-TR" sz="1600" b="1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</a:rPr>
            <a:t> GİR</a:t>
          </a:r>
          <a:endParaRPr lang="tr-TR" sz="1600" b="1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27</xdr:col>
      <xdr:colOff>103443</xdr:colOff>
      <xdr:row>20</xdr:row>
      <xdr:rowOff>72785</xdr:rowOff>
    </xdr:from>
    <xdr:to>
      <xdr:col>30</xdr:col>
      <xdr:colOff>166464</xdr:colOff>
      <xdr:row>23</xdr:row>
      <xdr:rowOff>108638</xdr:rowOff>
    </xdr:to>
    <xdr:sp macro="" textlink="">
      <xdr:nvSpPr>
        <xdr:cNvPr id="9" name="Dikdörtgen: Köşeleri Yuvarlatılmış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EB7AB7C-F0E6-4BCF-B4A7-010A775DB6AB}"/>
            </a:ext>
          </a:extLst>
        </xdr:cNvPr>
        <xdr:cNvSpPr/>
      </xdr:nvSpPr>
      <xdr:spPr bwMode="auto">
        <a:xfrm>
          <a:off x="15001875" y="7568960"/>
          <a:ext cx="0" cy="607353"/>
        </a:xfrm>
        <a:custGeom>
          <a:avLst/>
          <a:gdLst>
            <a:gd name="connsiteX0" fmla="*/ 0 w 10000"/>
            <a:gd name="connsiteY0" fmla="*/ 0 h 10000"/>
            <a:gd name="connsiteX1" fmla="*/ 0 w 10000"/>
            <a:gd name="connsiteY1" fmla="*/ 0 h 10000"/>
            <a:gd name="connsiteX2" fmla="*/ 10000 w 10000"/>
            <a:gd name="connsiteY2" fmla="*/ 0 h 10000"/>
            <a:gd name="connsiteX3" fmla="*/ 10000 w 10000"/>
            <a:gd name="connsiteY3" fmla="*/ 0 h 10000"/>
            <a:gd name="connsiteX4" fmla="*/ 10000 w 10000"/>
            <a:gd name="connsiteY4" fmla="*/ 10000 h 10000"/>
            <a:gd name="connsiteX5" fmla="*/ 10000 w 10000"/>
            <a:gd name="connsiteY5" fmla="*/ 10000 h 10000"/>
            <a:gd name="connsiteX6" fmla="*/ 0 w 10000"/>
            <a:gd name="connsiteY6" fmla="*/ 10000 h 10000"/>
            <a:gd name="connsiteX7" fmla="*/ 0 w 10000"/>
            <a:gd name="connsiteY7" fmla="*/ 10000 h 10000"/>
            <a:gd name="connsiteX8" fmla="*/ 0 w 10000"/>
            <a:gd name="connsiteY8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10000" h="10000" fill="none" extrusionOk="0">
              <a:moveTo>
                <a:pt x="0" y="0"/>
              </a:moveTo>
              <a:lnTo>
                <a:pt x="0" y="0"/>
              </a:lnTo>
              <a:cubicBezTo>
                <a:pt x="2586" y="-645"/>
                <a:pt x="5838" y="803"/>
                <a:pt x="10000" y="0"/>
              </a:cubicBezTo>
              <a:lnTo>
                <a:pt x="10000" y="0"/>
              </a:lnTo>
              <a:cubicBezTo>
                <a:pt x="11115" y="3244"/>
                <a:pt x="9630" y="7577"/>
                <a:pt x="10000" y="10000"/>
              </a:cubicBezTo>
              <a:lnTo>
                <a:pt x="10000" y="10000"/>
              </a:lnTo>
              <a:cubicBezTo>
                <a:pt x="6722" y="10459"/>
                <a:pt x="4211" y="9078"/>
                <a:pt x="0" y="10000"/>
              </a:cubicBezTo>
              <a:lnTo>
                <a:pt x="0" y="10000"/>
              </a:lnTo>
              <a:cubicBezTo>
                <a:pt x="-652" y="6002"/>
                <a:pt x="320" y="3943"/>
                <a:pt x="0" y="0"/>
              </a:cubicBezTo>
              <a:close/>
            </a:path>
            <a:path w="10000" h="10000" stroke="0" extrusionOk="0">
              <a:moveTo>
                <a:pt x="0" y="0"/>
              </a:moveTo>
              <a:lnTo>
                <a:pt x="0" y="0"/>
              </a:lnTo>
              <a:cubicBezTo>
                <a:pt x="3465" y="-54"/>
                <a:pt x="6019" y="469"/>
                <a:pt x="10000" y="0"/>
              </a:cubicBezTo>
              <a:lnTo>
                <a:pt x="10000" y="0"/>
              </a:lnTo>
              <a:cubicBezTo>
                <a:pt x="10552" y="3495"/>
                <a:pt x="9521" y="6284"/>
                <a:pt x="10000" y="10000"/>
              </a:cubicBezTo>
              <a:lnTo>
                <a:pt x="10000" y="10000"/>
              </a:lnTo>
              <a:cubicBezTo>
                <a:pt x="6947" y="11104"/>
                <a:pt x="4573" y="9957"/>
                <a:pt x="0" y="10000"/>
              </a:cubicBezTo>
              <a:lnTo>
                <a:pt x="0" y="10000"/>
              </a:lnTo>
              <a:cubicBezTo>
                <a:pt x="-491" y="6744"/>
                <a:pt x="758" y="3138"/>
                <a:pt x="0" y="0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2790708863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800" b="1">
              <a:solidFill>
                <a:schemeClr val="bg1"/>
              </a:solidFill>
              <a:effectLst/>
              <a:latin typeface="Burbank Big Cd Bd" pitchFamily="50" charset="-94"/>
              <a:ea typeface="STHupo" panose="02010800040101010101" pitchFamily="2" charset="-122"/>
              <a:cs typeface="+mn-cs"/>
            </a:rPr>
            <a:t> 2.YAZILI NOT GİR</a:t>
          </a:r>
          <a:endParaRPr lang="tr-TR" sz="3600">
            <a:solidFill>
              <a:schemeClr val="bg1"/>
            </a:solidFill>
            <a:effectLst/>
            <a:latin typeface="Burbank Big Cd Bd" pitchFamily="50" charset="-94"/>
            <a:ea typeface="STHupo" panose="02010800040101010101" pitchFamily="2" charset="-122"/>
          </a:endParaRPr>
        </a:p>
      </xdr:txBody>
    </xdr:sp>
    <xdr:clientData/>
  </xdr:twoCellAnchor>
  <xdr:twoCellAnchor>
    <xdr:from>
      <xdr:col>25</xdr:col>
      <xdr:colOff>41414</xdr:colOff>
      <xdr:row>2</xdr:row>
      <xdr:rowOff>890137</xdr:rowOff>
    </xdr:from>
    <xdr:to>
      <xdr:col>27</xdr:col>
      <xdr:colOff>1</xdr:colOff>
      <xdr:row>2</xdr:row>
      <xdr:rowOff>1334637</xdr:rowOff>
    </xdr:to>
    <xdr:sp macro="" textlink="">
      <xdr:nvSpPr>
        <xdr:cNvPr id="10" name="Metin kutusu 9">
          <a:extLst>
            <a:ext uri="{FF2B5EF4-FFF2-40B4-BE49-F238E27FC236}">
              <a16:creationId xmlns:a16="http://schemas.microsoft.com/office/drawing/2014/main" id="{671B7FDD-33C7-4E9B-8677-B80EF66B8576}"/>
            </a:ext>
          </a:extLst>
        </xdr:cNvPr>
        <xdr:cNvSpPr txBox="1"/>
      </xdr:nvSpPr>
      <xdr:spPr>
        <a:xfrm>
          <a:off x="12757289" y="1356862"/>
          <a:ext cx="2244586" cy="444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r-TR" sz="2000" b="1"/>
            <a:t>SEÇİLEN</a:t>
          </a:r>
        </a:p>
      </xdr:txBody>
    </xdr:sp>
    <xdr:clientData/>
  </xdr:twoCellAnchor>
  <xdr:twoCellAnchor>
    <xdr:from>
      <xdr:col>42</xdr:col>
      <xdr:colOff>83437</xdr:colOff>
      <xdr:row>2</xdr:row>
      <xdr:rowOff>2303725</xdr:rowOff>
    </xdr:from>
    <xdr:to>
      <xdr:col>49</xdr:col>
      <xdr:colOff>238125</xdr:colOff>
      <xdr:row>2</xdr:row>
      <xdr:rowOff>3090775</xdr:rowOff>
    </xdr:to>
    <xdr:sp macro="" textlink="">
      <xdr:nvSpPr>
        <xdr:cNvPr id="12" name="Dikdörtgen: Köşeleri Yuvarlatılmış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96A2756E-6FD5-4F45-AB8D-5EBF9FE6EA09}"/>
            </a:ext>
          </a:extLst>
        </xdr:cNvPr>
        <xdr:cNvSpPr/>
      </xdr:nvSpPr>
      <xdr:spPr bwMode="auto">
        <a:xfrm>
          <a:off x="18329765" y="2943686"/>
          <a:ext cx="4426055" cy="787050"/>
        </a:xfrm>
        <a:custGeom>
          <a:avLst/>
          <a:gdLst>
            <a:gd name="connsiteX0" fmla="*/ 0 w 4426055"/>
            <a:gd name="connsiteY0" fmla="*/ 131178 h 787050"/>
            <a:gd name="connsiteX1" fmla="*/ 131178 w 4426055"/>
            <a:gd name="connsiteY1" fmla="*/ 0 h 787050"/>
            <a:gd name="connsiteX2" fmla="*/ 601081 w 4426055"/>
            <a:gd name="connsiteY2" fmla="*/ 0 h 787050"/>
            <a:gd name="connsiteX3" fmla="*/ 1195895 w 4426055"/>
            <a:gd name="connsiteY3" fmla="*/ 0 h 787050"/>
            <a:gd name="connsiteX4" fmla="*/ 1749072 w 4426055"/>
            <a:gd name="connsiteY4" fmla="*/ 0 h 787050"/>
            <a:gd name="connsiteX5" fmla="*/ 2385524 w 4426055"/>
            <a:gd name="connsiteY5" fmla="*/ 0 h 787050"/>
            <a:gd name="connsiteX6" fmla="*/ 2897064 w 4426055"/>
            <a:gd name="connsiteY6" fmla="*/ 0 h 787050"/>
            <a:gd name="connsiteX7" fmla="*/ 3533515 w 4426055"/>
            <a:gd name="connsiteY7" fmla="*/ 0 h 787050"/>
            <a:gd name="connsiteX8" fmla="*/ 4294877 w 4426055"/>
            <a:gd name="connsiteY8" fmla="*/ 0 h 787050"/>
            <a:gd name="connsiteX9" fmla="*/ 4426055 w 4426055"/>
            <a:gd name="connsiteY9" fmla="*/ 131178 h 787050"/>
            <a:gd name="connsiteX10" fmla="*/ 4426055 w 4426055"/>
            <a:gd name="connsiteY10" fmla="*/ 655872 h 787050"/>
            <a:gd name="connsiteX11" fmla="*/ 4294877 w 4426055"/>
            <a:gd name="connsiteY11" fmla="*/ 787050 h 787050"/>
            <a:gd name="connsiteX12" fmla="*/ 3783337 w 4426055"/>
            <a:gd name="connsiteY12" fmla="*/ 787050 h 787050"/>
            <a:gd name="connsiteX13" fmla="*/ 3105249 w 4426055"/>
            <a:gd name="connsiteY13" fmla="*/ 787050 h 787050"/>
            <a:gd name="connsiteX14" fmla="*/ 2510435 w 4426055"/>
            <a:gd name="connsiteY14" fmla="*/ 787050 h 787050"/>
            <a:gd name="connsiteX15" fmla="*/ 1873983 w 4426055"/>
            <a:gd name="connsiteY15" fmla="*/ 787050 h 787050"/>
            <a:gd name="connsiteX16" fmla="*/ 1279169 w 4426055"/>
            <a:gd name="connsiteY16" fmla="*/ 787050 h 787050"/>
            <a:gd name="connsiteX17" fmla="*/ 725992 w 4426055"/>
            <a:gd name="connsiteY17" fmla="*/ 787050 h 787050"/>
            <a:gd name="connsiteX18" fmla="*/ 131178 w 4426055"/>
            <a:gd name="connsiteY18" fmla="*/ 787050 h 787050"/>
            <a:gd name="connsiteX19" fmla="*/ 0 w 4426055"/>
            <a:gd name="connsiteY19" fmla="*/ 655872 h 787050"/>
            <a:gd name="connsiteX20" fmla="*/ 0 w 4426055"/>
            <a:gd name="connsiteY20" fmla="*/ 131178 h 7870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</a:cxnLst>
          <a:rect l="l" t="t" r="r" b="b"/>
          <a:pathLst>
            <a:path w="4426055" h="787050" fill="none" extrusionOk="0">
              <a:moveTo>
                <a:pt x="0" y="131178"/>
              </a:moveTo>
              <a:cubicBezTo>
                <a:pt x="2901" y="55014"/>
                <a:pt x="56313" y="-1582"/>
                <a:pt x="131178" y="0"/>
              </a:cubicBezTo>
              <a:cubicBezTo>
                <a:pt x="295602" y="-50102"/>
                <a:pt x="375083" y="24863"/>
                <a:pt x="601081" y="0"/>
              </a:cubicBezTo>
              <a:cubicBezTo>
                <a:pt x="827079" y="-24863"/>
                <a:pt x="947077" y="30090"/>
                <a:pt x="1195895" y="0"/>
              </a:cubicBezTo>
              <a:cubicBezTo>
                <a:pt x="1444713" y="-30090"/>
                <a:pt x="1618372" y="645"/>
                <a:pt x="1749072" y="0"/>
              </a:cubicBezTo>
              <a:cubicBezTo>
                <a:pt x="1879772" y="-645"/>
                <a:pt x="2101724" y="41953"/>
                <a:pt x="2385524" y="0"/>
              </a:cubicBezTo>
              <a:cubicBezTo>
                <a:pt x="2669324" y="-41953"/>
                <a:pt x="2766816" y="45004"/>
                <a:pt x="2897064" y="0"/>
              </a:cubicBezTo>
              <a:cubicBezTo>
                <a:pt x="3027312" y="-45004"/>
                <a:pt x="3295929" y="5673"/>
                <a:pt x="3533515" y="0"/>
              </a:cubicBezTo>
              <a:cubicBezTo>
                <a:pt x="3771101" y="-5673"/>
                <a:pt x="4077353" y="80082"/>
                <a:pt x="4294877" y="0"/>
              </a:cubicBezTo>
              <a:cubicBezTo>
                <a:pt x="4360927" y="14543"/>
                <a:pt x="4428432" y="47516"/>
                <a:pt x="4426055" y="131178"/>
              </a:cubicBezTo>
              <a:cubicBezTo>
                <a:pt x="4431831" y="373164"/>
                <a:pt x="4390539" y="461198"/>
                <a:pt x="4426055" y="655872"/>
              </a:cubicBezTo>
              <a:cubicBezTo>
                <a:pt x="4429835" y="727373"/>
                <a:pt x="4371789" y="790541"/>
                <a:pt x="4294877" y="787050"/>
              </a:cubicBezTo>
              <a:cubicBezTo>
                <a:pt x="4069671" y="822607"/>
                <a:pt x="3911331" y="779171"/>
                <a:pt x="3783337" y="787050"/>
              </a:cubicBezTo>
              <a:cubicBezTo>
                <a:pt x="3655343" y="794929"/>
                <a:pt x="3430834" y="774614"/>
                <a:pt x="3105249" y="787050"/>
              </a:cubicBezTo>
              <a:cubicBezTo>
                <a:pt x="2779664" y="799486"/>
                <a:pt x="2701848" y="738381"/>
                <a:pt x="2510435" y="787050"/>
              </a:cubicBezTo>
              <a:cubicBezTo>
                <a:pt x="2319022" y="835719"/>
                <a:pt x="2050721" y="774603"/>
                <a:pt x="1873983" y="787050"/>
              </a:cubicBezTo>
              <a:cubicBezTo>
                <a:pt x="1697245" y="799497"/>
                <a:pt x="1490741" y="730141"/>
                <a:pt x="1279169" y="787050"/>
              </a:cubicBezTo>
              <a:cubicBezTo>
                <a:pt x="1067597" y="843959"/>
                <a:pt x="926787" y="772569"/>
                <a:pt x="725992" y="787050"/>
              </a:cubicBezTo>
              <a:cubicBezTo>
                <a:pt x="525197" y="801531"/>
                <a:pt x="350138" y="740203"/>
                <a:pt x="131178" y="787050"/>
              </a:cubicBezTo>
              <a:cubicBezTo>
                <a:pt x="56271" y="783225"/>
                <a:pt x="5839" y="745367"/>
                <a:pt x="0" y="655872"/>
              </a:cubicBezTo>
              <a:cubicBezTo>
                <a:pt x="-42848" y="531532"/>
                <a:pt x="43924" y="248579"/>
                <a:pt x="0" y="131178"/>
              </a:cubicBezTo>
              <a:close/>
            </a:path>
            <a:path w="4426055" h="787050" stroke="0" extrusionOk="0">
              <a:moveTo>
                <a:pt x="0" y="131178"/>
              </a:moveTo>
              <a:cubicBezTo>
                <a:pt x="768" y="48335"/>
                <a:pt x="44918" y="5786"/>
                <a:pt x="131178" y="0"/>
              </a:cubicBezTo>
              <a:cubicBezTo>
                <a:pt x="316068" y="-61238"/>
                <a:pt x="467101" y="55921"/>
                <a:pt x="767629" y="0"/>
              </a:cubicBezTo>
              <a:cubicBezTo>
                <a:pt x="1068157" y="-55921"/>
                <a:pt x="1156832" y="52187"/>
                <a:pt x="1279169" y="0"/>
              </a:cubicBezTo>
              <a:cubicBezTo>
                <a:pt x="1401506" y="-52187"/>
                <a:pt x="1750484" y="26378"/>
                <a:pt x="1915620" y="0"/>
              </a:cubicBezTo>
              <a:cubicBezTo>
                <a:pt x="2080756" y="-26378"/>
                <a:pt x="2289431" y="29904"/>
                <a:pt x="2385524" y="0"/>
              </a:cubicBezTo>
              <a:cubicBezTo>
                <a:pt x="2481617" y="-29904"/>
                <a:pt x="2890638" y="46487"/>
                <a:pt x="3021975" y="0"/>
              </a:cubicBezTo>
              <a:cubicBezTo>
                <a:pt x="3153312" y="-46487"/>
                <a:pt x="3427407" y="25266"/>
                <a:pt x="3533515" y="0"/>
              </a:cubicBezTo>
              <a:cubicBezTo>
                <a:pt x="3639623" y="-25266"/>
                <a:pt x="4059533" y="19695"/>
                <a:pt x="4294877" y="0"/>
              </a:cubicBezTo>
              <a:cubicBezTo>
                <a:pt x="4383461" y="6330"/>
                <a:pt x="4436479" y="53940"/>
                <a:pt x="4426055" y="131178"/>
              </a:cubicBezTo>
              <a:cubicBezTo>
                <a:pt x="4446242" y="246327"/>
                <a:pt x="4398996" y="512133"/>
                <a:pt x="4426055" y="655872"/>
              </a:cubicBezTo>
              <a:cubicBezTo>
                <a:pt x="4432419" y="747843"/>
                <a:pt x="4368135" y="781870"/>
                <a:pt x="4294877" y="787050"/>
              </a:cubicBezTo>
              <a:cubicBezTo>
                <a:pt x="4185530" y="838774"/>
                <a:pt x="4049438" y="746019"/>
                <a:pt x="3824974" y="787050"/>
              </a:cubicBezTo>
              <a:cubicBezTo>
                <a:pt x="3600510" y="828081"/>
                <a:pt x="3486109" y="780420"/>
                <a:pt x="3188523" y="787050"/>
              </a:cubicBezTo>
              <a:cubicBezTo>
                <a:pt x="2890937" y="793680"/>
                <a:pt x="2883425" y="746609"/>
                <a:pt x="2676983" y="787050"/>
              </a:cubicBezTo>
              <a:cubicBezTo>
                <a:pt x="2470541" y="827491"/>
                <a:pt x="2306344" y="775359"/>
                <a:pt x="2082168" y="787050"/>
              </a:cubicBezTo>
              <a:cubicBezTo>
                <a:pt x="1857993" y="798741"/>
                <a:pt x="1658852" y="722403"/>
                <a:pt x="1445717" y="787050"/>
              </a:cubicBezTo>
              <a:cubicBezTo>
                <a:pt x="1232582" y="851697"/>
                <a:pt x="929340" y="735499"/>
                <a:pt x="767629" y="787050"/>
              </a:cubicBezTo>
              <a:cubicBezTo>
                <a:pt x="605918" y="838601"/>
                <a:pt x="411242" y="785874"/>
                <a:pt x="131178" y="787050"/>
              </a:cubicBezTo>
              <a:cubicBezTo>
                <a:pt x="71905" y="789453"/>
                <a:pt x="7539" y="714261"/>
                <a:pt x="0" y="655872"/>
              </a:cubicBezTo>
              <a:cubicBezTo>
                <a:pt x="-16672" y="447517"/>
                <a:pt x="40064" y="357967"/>
                <a:pt x="0" y="131178"/>
              </a:cubicBezTo>
              <a:close/>
            </a:path>
          </a:pathLst>
        </a:custGeom>
        <a:solidFill>
          <a:srgbClr val="FF000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727351844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eaLnBrk="1" fontAlgn="auto" latinLnBrk="0" hangingPunct="1"/>
          <a:r>
            <a:rPr lang="tr-TR" sz="2000" b="1">
              <a:solidFill>
                <a:schemeClr val="bg1"/>
              </a:solidFill>
              <a:effectLst/>
              <a:latin typeface="Arial Black" panose="020B0A04020102020204" pitchFamily="34" charset="0"/>
              <a:ea typeface="+mn-ea"/>
              <a:cs typeface="+mn-cs"/>
            </a:rPr>
            <a:t>20</a:t>
          </a:r>
          <a:r>
            <a:rPr lang="tr-TR" sz="2000" b="1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+mn-ea"/>
              <a:cs typeface="+mn-cs"/>
            </a:rPr>
            <a:t> SORULUK SINAV ANALİZİ</a:t>
          </a:r>
          <a:endParaRPr lang="tr-TR" sz="4000">
            <a:solidFill>
              <a:schemeClr val="bg1"/>
            </a:solidFill>
            <a:effectLst/>
            <a:latin typeface="Arial Black" panose="020B0A04020102020204" pitchFamily="34" charset="0"/>
          </a:endParaRPr>
        </a:p>
      </xdr:txBody>
    </xdr:sp>
    <xdr:clientData/>
  </xdr:twoCellAnchor>
  <xdr:twoCellAnchor>
    <xdr:from>
      <xdr:col>9</xdr:col>
      <xdr:colOff>29767</xdr:colOff>
      <xdr:row>85</xdr:row>
      <xdr:rowOff>12699</xdr:rowOff>
    </xdr:from>
    <xdr:to>
      <xdr:col>26</xdr:col>
      <xdr:colOff>762000</xdr:colOff>
      <xdr:row>90</xdr:row>
      <xdr:rowOff>165100</xdr:rowOff>
    </xdr:to>
    <xdr:graphicFrame macro="">
      <xdr:nvGraphicFramePr>
        <xdr:cNvPr id="13" name="Grafik 12">
          <a:extLst>
            <a:ext uri="{FF2B5EF4-FFF2-40B4-BE49-F238E27FC236}">
              <a16:creationId xmlns:a16="http://schemas.microsoft.com/office/drawing/2014/main" id="{8BDC9758-8F3A-4E6D-906D-984E0B2E5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42</xdr:col>
      <xdr:colOff>119188</xdr:colOff>
      <xdr:row>3</xdr:row>
      <xdr:rowOff>132991</xdr:rowOff>
    </xdr:from>
    <xdr:to>
      <xdr:col>48</xdr:col>
      <xdr:colOff>46463</xdr:colOff>
      <xdr:row>4</xdr:row>
      <xdr:rowOff>580791</xdr:rowOff>
    </xdr:to>
    <xdr:sp macro="" textlink="">
      <xdr:nvSpPr>
        <xdr:cNvPr id="14" name="Dikdörtgen: Köşeleri Yuvarlatılmış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F9DA7E83-904A-4A1F-8C2B-BD702E909593}"/>
            </a:ext>
          </a:extLst>
        </xdr:cNvPr>
        <xdr:cNvSpPr/>
      </xdr:nvSpPr>
      <xdr:spPr bwMode="auto">
        <a:xfrm>
          <a:off x="18495468" y="3989454"/>
          <a:ext cx="3551422" cy="749813"/>
        </a:xfrm>
        <a:custGeom>
          <a:avLst/>
          <a:gdLst>
            <a:gd name="connsiteX0" fmla="*/ 0 w 3551422"/>
            <a:gd name="connsiteY0" fmla="*/ 124971 h 749813"/>
            <a:gd name="connsiteX1" fmla="*/ 124971 w 3551422"/>
            <a:gd name="connsiteY1" fmla="*/ 0 h 749813"/>
            <a:gd name="connsiteX2" fmla="*/ 642203 w 3551422"/>
            <a:gd name="connsiteY2" fmla="*/ 0 h 749813"/>
            <a:gd name="connsiteX3" fmla="*/ 1192450 w 3551422"/>
            <a:gd name="connsiteY3" fmla="*/ 0 h 749813"/>
            <a:gd name="connsiteX4" fmla="*/ 1742696 w 3551422"/>
            <a:gd name="connsiteY4" fmla="*/ 0 h 749813"/>
            <a:gd name="connsiteX5" fmla="*/ 2292943 w 3551422"/>
            <a:gd name="connsiteY5" fmla="*/ 0 h 749813"/>
            <a:gd name="connsiteX6" fmla="*/ 2810175 w 3551422"/>
            <a:gd name="connsiteY6" fmla="*/ 0 h 749813"/>
            <a:gd name="connsiteX7" fmla="*/ 3426451 w 3551422"/>
            <a:gd name="connsiteY7" fmla="*/ 0 h 749813"/>
            <a:gd name="connsiteX8" fmla="*/ 3551422 w 3551422"/>
            <a:gd name="connsiteY8" fmla="*/ 124971 h 749813"/>
            <a:gd name="connsiteX9" fmla="*/ 3551422 w 3551422"/>
            <a:gd name="connsiteY9" fmla="*/ 624842 h 749813"/>
            <a:gd name="connsiteX10" fmla="*/ 3426451 w 3551422"/>
            <a:gd name="connsiteY10" fmla="*/ 749813 h 749813"/>
            <a:gd name="connsiteX11" fmla="*/ 2909219 w 3551422"/>
            <a:gd name="connsiteY11" fmla="*/ 749813 h 749813"/>
            <a:gd name="connsiteX12" fmla="*/ 2358972 w 3551422"/>
            <a:gd name="connsiteY12" fmla="*/ 749813 h 749813"/>
            <a:gd name="connsiteX13" fmla="*/ 1907770 w 3551422"/>
            <a:gd name="connsiteY13" fmla="*/ 749813 h 749813"/>
            <a:gd name="connsiteX14" fmla="*/ 1456568 w 3551422"/>
            <a:gd name="connsiteY14" fmla="*/ 749813 h 749813"/>
            <a:gd name="connsiteX15" fmla="*/ 840292 w 3551422"/>
            <a:gd name="connsiteY15" fmla="*/ 749813 h 749813"/>
            <a:gd name="connsiteX16" fmla="*/ 124971 w 3551422"/>
            <a:gd name="connsiteY16" fmla="*/ 749813 h 749813"/>
            <a:gd name="connsiteX17" fmla="*/ 0 w 3551422"/>
            <a:gd name="connsiteY17" fmla="*/ 624842 h 749813"/>
            <a:gd name="connsiteX18" fmla="*/ 0 w 3551422"/>
            <a:gd name="connsiteY18" fmla="*/ 124971 h 74981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3551422" h="749813" fill="none" extrusionOk="0">
              <a:moveTo>
                <a:pt x="0" y="124971"/>
              </a:moveTo>
              <a:cubicBezTo>
                <a:pt x="-2355" y="56563"/>
                <a:pt x="56807" y="-8461"/>
                <a:pt x="124971" y="0"/>
              </a:cubicBezTo>
              <a:cubicBezTo>
                <a:pt x="277893" y="-42363"/>
                <a:pt x="438496" y="44652"/>
                <a:pt x="642203" y="0"/>
              </a:cubicBezTo>
              <a:cubicBezTo>
                <a:pt x="845910" y="-44652"/>
                <a:pt x="1019139" y="19719"/>
                <a:pt x="1192450" y="0"/>
              </a:cubicBezTo>
              <a:cubicBezTo>
                <a:pt x="1365761" y="-19719"/>
                <a:pt x="1495222" y="14439"/>
                <a:pt x="1742696" y="0"/>
              </a:cubicBezTo>
              <a:cubicBezTo>
                <a:pt x="1990170" y="-14439"/>
                <a:pt x="2169065" y="60392"/>
                <a:pt x="2292943" y="0"/>
              </a:cubicBezTo>
              <a:cubicBezTo>
                <a:pt x="2416821" y="-60392"/>
                <a:pt x="2634348" y="6583"/>
                <a:pt x="2810175" y="0"/>
              </a:cubicBezTo>
              <a:cubicBezTo>
                <a:pt x="2986002" y="-6583"/>
                <a:pt x="3171490" y="31058"/>
                <a:pt x="3426451" y="0"/>
              </a:cubicBezTo>
              <a:cubicBezTo>
                <a:pt x="3496519" y="-5012"/>
                <a:pt x="3545284" y="56739"/>
                <a:pt x="3551422" y="124971"/>
              </a:cubicBezTo>
              <a:cubicBezTo>
                <a:pt x="3562367" y="241009"/>
                <a:pt x="3548975" y="496385"/>
                <a:pt x="3551422" y="624842"/>
              </a:cubicBezTo>
              <a:cubicBezTo>
                <a:pt x="3550293" y="696429"/>
                <a:pt x="3497147" y="741905"/>
                <a:pt x="3426451" y="749813"/>
              </a:cubicBezTo>
              <a:cubicBezTo>
                <a:pt x="3213595" y="757517"/>
                <a:pt x="3013280" y="693840"/>
                <a:pt x="2909219" y="749813"/>
              </a:cubicBezTo>
              <a:cubicBezTo>
                <a:pt x="2805158" y="805786"/>
                <a:pt x="2559875" y="728452"/>
                <a:pt x="2358972" y="749813"/>
              </a:cubicBezTo>
              <a:cubicBezTo>
                <a:pt x="2158069" y="771174"/>
                <a:pt x="2093052" y="726090"/>
                <a:pt x="1907770" y="749813"/>
              </a:cubicBezTo>
              <a:cubicBezTo>
                <a:pt x="1722488" y="773536"/>
                <a:pt x="1562083" y="697438"/>
                <a:pt x="1456568" y="749813"/>
              </a:cubicBezTo>
              <a:cubicBezTo>
                <a:pt x="1351053" y="802188"/>
                <a:pt x="1116490" y="744575"/>
                <a:pt x="840292" y="749813"/>
              </a:cubicBezTo>
              <a:cubicBezTo>
                <a:pt x="564094" y="755051"/>
                <a:pt x="420967" y="735311"/>
                <a:pt x="124971" y="749813"/>
              </a:cubicBezTo>
              <a:cubicBezTo>
                <a:pt x="72328" y="745169"/>
                <a:pt x="2829" y="705145"/>
                <a:pt x="0" y="624842"/>
              </a:cubicBezTo>
              <a:cubicBezTo>
                <a:pt x="-15621" y="424993"/>
                <a:pt x="13011" y="346098"/>
                <a:pt x="0" y="124971"/>
              </a:cubicBezTo>
              <a:close/>
            </a:path>
            <a:path w="3551422" h="749813" stroke="0" extrusionOk="0">
              <a:moveTo>
                <a:pt x="0" y="124971"/>
              </a:moveTo>
              <a:cubicBezTo>
                <a:pt x="307" y="51792"/>
                <a:pt x="46265" y="4058"/>
                <a:pt x="124971" y="0"/>
              </a:cubicBezTo>
              <a:cubicBezTo>
                <a:pt x="258946" y="-29293"/>
                <a:pt x="422261" y="7938"/>
                <a:pt x="708232" y="0"/>
              </a:cubicBezTo>
              <a:cubicBezTo>
                <a:pt x="994203" y="-7938"/>
                <a:pt x="1073723" y="57193"/>
                <a:pt x="1192450" y="0"/>
              </a:cubicBezTo>
              <a:cubicBezTo>
                <a:pt x="1311177" y="-57193"/>
                <a:pt x="1520796" y="51649"/>
                <a:pt x="1775711" y="0"/>
              </a:cubicBezTo>
              <a:cubicBezTo>
                <a:pt x="2030626" y="-51649"/>
                <a:pt x="2031694" y="38443"/>
                <a:pt x="2226913" y="0"/>
              </a:cubicBezTo>
              <a:cubicBezTo>
                <a:pt x="2422132" y="-38443"/>
                <a:pt x="2610247" y="28586"/>
                <a:pt x="2810175" y="0"/>
              </a:cubicBezTo>
              <a:cubicBezTo>
                <a:pt x="3010103" y="-28586"/>
                <a:pt x="3155053" y="50652"/>
                <a:pt x="3426451" y="0"/>
              </a:cubicBezTo>
              <a:cubicBezTo>
                <a:pt x="3503166" y="-15765"/>
                <a:pt x="3555179" y="72566"/>
                <a:pt x="3551422" y="124971"/>
              </a:cubicBezTo>
              <a:cubicBezTo>
                <a:pt x="3589706" y="229342"/>
                <a:pt x="3541803" y="397531"/>
                <a:pt x="3551422" y="624842"/>
              </a:cubicBezTo>
              <a:cubicBezTo>
                <a:pt x="3549002" y="680317"/>
                <a:pt x="3495951" y="748276"/>
                <a:pt x="3426451" y="749813"/>
              </a:cubicBezTo>
              <a:cubicBezTo>
                <a:pt x="3299672" y="812764"/>
                <a:pt x="3113258" y="699133"/>
                <a:pt x="2876204" y="749813"/>
              </a:cubicBezTo>
              <a:cubicBezTo>
                <a:pt x="2639150" y="800493"/>
                <a:pt x="2594613" y="748596"/>
                <a:pt x="2425002" y="749813"/>
              </a:cubicBezTo>
              <a:cubicBezTo>
                <a:pt x="2255391" y="751030"/>
                <a:pt x="2061352" y="721954"/>
                <a:pt x="1841741" y="749813"/>
              </a:cubicBezTo>
              <a:cubicBezTo>
                <a:pt x="1622130" y="777672"/>
                <a:pt x="1457818" y="726092"/>
                <a:pt x="1357524" y="749813"/>
              </a:cubicBezTo>
              <a:cubicBezTo>
                <a:pt x="1257230" y="773534"/>
                <a:pt x="1043076" y="744952"/>
                <a:pt x="807277" y="749813"/>
              </a:cubicBezTo>
              <a:cubicBezTo>
                <a:pt x="571478" y="754674"/>
                <a:pt x="302997" y="685582"/>
                <a:pt x="124971" y="749813"/>
              </a:cubicBezTo>
              <a:cubicBezTo>
                <a:pt x="60715" y="766124"/>
                <a:pt x="10324" y="694924"/>
                <a:pt x="0" y="624842"/>
              </a:cubicBezTo>
              <a:cubicBezTo>
                <a:pt x="-20262" y="484940"/>
                <a:pt x="38216" y="323908"/>
                <a:pt x="0" y="124971"/>
              </a:cubicBezTo>
              <a:close/>
            </a:path>
          </a:pathLst>
        </a:custGeom>
        <a:solidFill>
          <a:srgbClr val="00B05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727351844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20 SORULU TEDBİR</a:t>
          </a:r>
          <a:r>
            <a:rPr lang="tr-TR" sz="1600" b="1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 RAPORU</a:t>
          </a:r>
          <a:endParaRPr lang="tr-TR" sz="16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42</xdr:col>
      <xdr:colOff>132993</xdr:colOff>
      <xdr:row>5</xdr:row>
      <xdr:rowOff>59595</xdr:rowOff>
    </xdr:from>
    <xdr:to>
      <xdr:col>46</xdr:col>
      <xdr:colOff>489036</xdr:colOff>
      <xdr:row>19</xdr:row>
      <xdr:rowOff>4376</xdr:rowOff>
    </xdr:to>
    <xdr:sp macro="" textlink="">
      <xdr:nvSpPr>
        <xdr:cNvPr id="15" name="Dikdörtgen: Köşeleri Yuvarlatılmış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F91CDFA-65BD-4ABD-9B41-F8DDCE99BA55}"/>
            </a:ext>
          </a:extLst>
        </xdr:cNvPr>
        <xdr:cNvSpPr/>
      </xdr:nvSpPr>
      <xdr:spPr bwMode="auto">
        <a:xfrm>
          <a:off x="18509273" y="4915022"/>
          <a:ext cx="2772141" cy="2546732"/>
        </a:xfrm>
        <a:custGeom>
          <a:avLst/>
          <a:gdLst>
            <a:gd name="connsiteX0" fmla="*/ 0 w 2772141"/>
            <a:gd name="connsiteY0" fmla="*/ 424464 h 2546732"/>
            <a:gd name="connsiteX1" fmla="*/ 424464 w 2772141"/>
            <a:gd name="connsiteY1" fmla="*/ 0 h 2546732"/>
            <a:gd name="connsiteX2" fmla="*/ 847571 w 2772141"/>
            <a:gd name="connsiteY2" fmla="*/ 0 h 2546732"/>
            <a:gd name="connsiteX3" fmla="*/ 1309142 w 2772141"/>
            <a:gd name="connsiteY3" fmla="*/ 0 h 2546732"/>
            <a:gd name="connsiteX4" fmla="*/ 1732249 w 2772141"/>
            <a:gd name="connsiteY4" fmla="*/ 0 h 2546732"/>
            <a:gd name="connsiteX5" fmla="*/ 2347677 w 2772141"/>
            <a:gd name="connsiteY5" fmla="*/ 0 h 2546732"/>
            <a:gd name="connsiteX6" fmla="*/ 2772141 w 2772141"/>
            <a:gd name="connsiteY6" fmla="*/ 424464 h 2546732"/>
            <a:gd name="connsiteX7" fmla="*/ 2772141 w 2772141"/>
            <a:gd name="connsiteY7" fmla="*/ 956443 h 2546732"/>
            <a:gd name="connsiteX8" fmla="*/ 2772141 w 2772141"/>
            <a:gd name="connsiteY8" fmla="*/ 1471443 h 2546732"/>
            <a:gd name="connsiteX9" fmla="*/ 2772141 w 2772141"/>
            <a:gd name="connsiteY9" fmla="*/ 2122268 h 2546732"/>
            <a:gd name="connsiteX10" fmla="*/ 2347677 w 2772141"/>
            <a:gd name="connsiteY10" fmla="*/ 2546732 h 2546732"/>
            <a:gd name="connsiteX11" fmla="*/ 1905338 w 2772141"/>
            <a:gd name="connsiteY11" fmla="*/ 2546732 h 2546732"/>
            <a:gd name="connsiteX12" fmla="*/ 1386071 w 2772141"/>
            <a:gd name="connsiteY12" fmla="*/ 2546732 h 2546732"/>
            <a:gd name="connsiteX13" fmla="*/ 866803 w 2772141"/>
            <a:gd name="connsiteY13" fmla="*/ 2546732 h 2546732"/>
            <a:gd name="connsiteX14" fmla="*/ 424464 w 2772141"/>
            <a:gd name="connsiteY14" fmla="*/ 2546732 h 2546732"/>
            <a:gd name="connsiteX15" fmla="*/ 0 w 2772141"/>
            <a:gd name="connsiteY15" fmla="*/ 2122268 h 2546732"/>
            <a:gd name="connsiteX16" fmla="*/ 0 w 2772141"/>
            <a:gd name="connsiteY16" fmla="*/ 1556333 h 2546732"/>
            <a:gd name="connsiteX17" fmla="*/ 0 w 2772141"/>
            <a:gd name="connsiteY17" fmla="*/ 990399 h 2546732"/>
            <a:gd name="connsiteX18" fmla="*/ 0 w 2772141"/>
            <a:gd name="connsiteY18" fmla="*/ 424464 h 254673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2772141" h="2546732" fill="none" extrusionOk="0">
              <a:moveTo>
                <a:pt x="0" y="424464"/>
              </a:moveTo>
              <a:cubicBezTo>
                <a:pt x="33480" y="230969"/>
                <a:pt x="190432" y="17367"/>
                <a:pt x="424464" y="0"/>
              </a:cubicBezTo>
              <a:cubicBezTo>
                <a:pt x="518178" y="-35732"/>
                <a:pt x="746480" y="42067"/>
                <a:pt x="847571" y="0"/>
              </a:cubicBezTo>
              <a:cubicBezTo>
                <a:pt x="948662" y="-42067"/>
                <a:pt x="1106708" y="29570"/>
                <a:pt x="1309142" y="0"/>
              </a:cubicBezTo>
              <a:cubicBezTo>
                <a:pt x="1511576" y="-29570"/>
                <a:pt x="1549441" y="29486"/>
                <a:pt x="1732249" y="0"/>
              </a:cubicBezTo>
              <a:cubicBezTo>
                <a:pt x="1915057" y="-29486"/>
                <a:pt x="2182994" y="15002"/>
                <a:pt x="2347677" y="0"/>
              </a:cubicBezTo>
              <a:cubicBezTo>
                <a:pt x="2590747" y="-7869"/>
                <a:pt x="2769775" y="241040"/>
                <a:pt x="2772141" y="424464"/>
              </a:cubicBezTo>
              <a:cubicBezTo>
                <a:pt x="2803743" y="671806"/>
                <a:pt x="2756957" y="715029"/>
                <a:pt x="2772141" y="956443"/>
              </a:cubicBezTo>
              <a:cubicBezTo>
                <a:pt x="2787325" y="1197857"/>
                <a:pt x="2765444" y="1251092"/>
                <a:pt x="2772141" y="1471443"/>
              </a:cubicBezTo>
              <a:cubicBezTo>
                <a:pt x="2778838" y="1691794"/>
                <a:pt x="2696958" y="1909964"/>
                <a:pt x="2772141" y="2122268"/>
              </a:cubicBezTo>
              <a:cubicBezTo>
                <a:pt x="2763464" y="2299128"/>
                <a:pt x="2599136" y="2568813"/>
                <a:pt x="2347677" y="2546732"/>
              </a:cubicBezTo>
              <a:cubicBezTo>
                <a:pt x="2182198" y="2595230"/>
                <a:pt x="2067554" y="2494835"/>
                <a:pt x="1905338" y="2546732"/>
              </a:cubicBezTo>
              <a:cubicBezTo>
                <a:pt x="1743122" y="2598629"/>
                <a:pt x="1573311" y="2493072"/>
                <a:pt x="1386071" y="2546732"/>
              </a:cubicBezTo>
              <a:cubicBezTo>
                <a:pt x="1198831" y="2600392"/>
                <a:pt x="1079795" y="2528071"/>
                <a:pt x="866803" y="2546732"/>
              </a:cubicBezTo>
              <a:cubicBezTo>
                <a:pt x="653811" y="2565393"/>
                <a:pt x="550957" y="2518281"/>
                <a:pt x="424464" y="2546732"/>
              </a:cubicBezTo>
              <a:cubicBezTo>
                <a:pt x="183917" y="2550658"/>
                <a:pt x="30262" y="2418925"/>
                <a:pt x="0" y="2122268"/>
              </a:cubicBezTo>
              <a:cubicBezTo>
                <a:pt x="-4515" y="1882362"/>
                <a:pt x="32297" y="1772093"/>
                <a:pt x="0" y="1556333"/>
              </a:cubicBezTo>
              <a:cubicBezTo>
                <a:pt x="-32297" y="1340574"/>
                <a:pt x="50237" y="1192688"/>
                <a:pt x="0" y="990399"/>
              </a:cubicBezTo>
              <a:cubicBezTo>
                <a:pt x="-50237" y="788110"/>
                <a:pt x="52778" y="579167"/>
                <a:pt x="0" y="424464"/>
              </a:cubicBezTo>
              <a:close/>
            </a:path>
            <a:path w="2772141" h="2546732" stroke="0" extrusionOk="0">
              <a:moveTo>
                <a:pt x="0" y="424464"/>
              </a:moveTo>
              <a:cubicBezTo>
                <a:pt x="17358" y="193053"/>
                <a:pt x="251212" y="-12122"/>
                <a:pt x="424464" y="0"/>
              </a:cubicBezTo>
              <a:cubicBezTo>
                <a:pt x="587919" y="-36634"/>
                <a:pt x="729626" y="26427"/>
                <a:pt x="866803" y="0"/>
              </a:cubicBezTo>
              <a:cubicBezTo>
                <a:pt x="1003980" y="-26427"/>
                <a:pt x="1130106" y="53149"/>
                <a:pt x="1386071" y="0"/>
              </a:cubicBezTo>
              <a:cubicBezTo>
                <a:pt x="1642036" y="-53149"/>
                <a:pt x="1680140" y="48346"/>
                <a:pt x="1809177" y="0"/>
              </a:cubicBezTo>
              <a:cubicBezTo>
                <a:pt x="1938214" y="-48346"/>
                <a:pt x="2079113" y="11269"/>
                <a:pt x="2347677" y="0"/>
              </a:cubicBezTo>
              <a:cubicBezTo>
                <a:pt x="2630996" y="-5862"/>
                <a:pt x="2778459" y="163496"/>
                <a:pt x="2772141" y="424464"/>
              </a:cubicBezTo>
              <a:cubicBezTo>
                <a:pt x="2790542" y="681482"/>
                <a:pt x="2712263" y="780912"/>
                <a:pt x="2772141" y="990399"/>
              </a:cubicBezTo>
              <a:cubicBezTo>
                <a:pt x="2832019" y="1199887"/>
                <a:pt x="2769209" y="1410185"/>
                <a:pt x="2772141" y="1522377"/>
              </a:cubicBezTo>
              <a:cubicBezTo>
                <a:pt x="2775073" y="1634569"/>
                <a:pt x="2749734" y="1838481"/>
                <a:pt x="2772141" y="2122268"/>
              </a:cubicBezTo>
              <a:cubicBezTo>
                <a:pt x="2812157" y="2314979"/>
                <a:pt x="2587570" y="2538239"/>
                <a:pt x="2347677" y="2546732"/>
              </a:cubicBezTo>
              <a:cubicBezTo>
                <a:pt x="2136843" y="2600305"/>
                <a:pt x="2072993" y="2498084"/>
                <a:pt x="1886106" y="2546732"/>
              </a:cubicBezTo>
              <a:cubicBezTo>
                <a:pt x="1699219" y="2595380"/>
                <a:pt x="1514374" y="2510526"/>
                <a:pt x="1386071" y="2546732"/>
              </a:cubicBezTo>
              <a:cubicBezTo>
                <a:pt x="1257769" y="2582938"/>
                <a:pt x="1119286" y="2493475"/>
                <a:pt x="886035" y="2546732"/>
              </a:cubicBezTo>
              <a:cubicBezTo>
                <a:pt x="652784" y="2599989"/>
                <a:pt x="589348" y="2536156"/>
                <a:pt x="424464" y="2546732"/>
              </a:cubicBezTo>
              <a:cubicBezTo>
                <a:pt x="194573" y="2500215"/>
                <a:pt x="-9956" y="2355252"/>
                <a:pt x="0" y="2122268"/>
              </a:cubicBezTo>
              <a:cubicBezTo>
                <a:pt x="-10750" y="1912337"/>
                <a:pt x="41703" y="1797210"/>
                <a:pt x="0" y="1522377"/>
              </a:cubicBezTo>
              <a:cubicBezTo>
                <a:pt x="-41703" y="1247544"/>
                <a:pt x="10248" y="1166634"/>
                <a:pt x="0" y="990399"/>
              </a:cubicBezTo>
              <a:cubicBezTo>
                <a:pt x="-10248" y="814164"/>
                <a:pt x="15353" y="705573"/>
                <a:pt x="0" y="424464"/>
              </a:cubicBezTo>
              <a:close/>
            </a:path>
          </a:pathLst>
        </a:custGeom>
        <a:solidFill>
          <a:schemeClr val="tx1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2790708863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SOSYAL DIŞINDAKİ KAZANIMLARI EKLEMEK İÇİN TIKLAYIN.</a:t>
          </a:r>
          <a:endParaRPr lang="tr-TR" sz="16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 editAs="oneCell">
    <xdr:from>
      <xdr:col>47</xdr:col>
      <xdr:colOff>103909</xdr:colOff>
      <xdr:row>4</xdr:row>
      <xdr:rowOff>294409</xdr:rowOff>
    </xdr:from>
    <xdr:to>
      <xdr:col>49</xdr:col>
      <xdr:colOff>411895</xdr:colOff>
      <xdr:row>10</xdr:row>
      <xdr:rowOff>91877</xdr:rowOff>
    </xdr:to>
    <xdr:pic>
      <xdr:nvPicPr>
        <xdr:cNvPr id="17" name="Resim 16">
          <a:extLst>
            <a:ext uri="{FF2B5EF4-FFF2-40B4-BE49-F238E27FC236}">
              <a16:creationId xmlns:a16="http://schemas.microsoft.com/office/drawing/2014/main" id="{0265DDA7-5F1D-4B0F-A16A-5B05D2C8D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18682" y="4450773"/>
          <a:ext cx="1520258" cy="144269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126585</xdr:colOff>
      <xdr:row>0</xdr:row>
      <xdr:rowOff>97964</xdr:rowOff>
    </xdr:from>
    <xdr:to>
      <xdr:col>14</xdr:col>
      <xdr:colOff>443904</xdr:colOff>
      <xdr:row>3</xdr:row>
      <xdr:rowOff>182646</xdr:rowOff>
    </xdr:to>
    <xdr:sp macro="" textlink="">
      <xdr:nvSpPr>
        <xdr:cNvPr id="3" name="Akış Çizelgesi: Öteki İşlem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5E86F1-BD8B-46F2-84FB-8FC6D5DD860F}"/>
            </a:ext>
          </a:extLst>
        </xdr:cNvPr>
        <xdr:cNvSpPr/>
      </xdr:nvSpPr>
      <xdr:spPr bwMode="auto">
        <a:xfrm>
          <a:off x="13259540" y="97964"/>
          <a:ext cx="3348000" cy="864000"/>
        </a:xfrm>
        <a:prstGeom prst="flowChartAlternateProcess">
          <a:avLst/>
        </a:prstGeom>
        <a:solidFill>
          <a:srgbClr val="7030A0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2452372637">
                <a:custGeom>
                  <a:avLst/>
                  <a:gdLst>
                    <a:gd name="connsiteX0" fmla="*/ 0 w 2552401"/>
                    <a:gd name="connsiteY0" fmla="*/ 89299 h 535781"/>
                    <a:gd name="connsiteX1" fmla="*/ 89299 w 2552401"/>
                    <a:gd name="connsiteY1" fmla="*/ 0 h 535781"/>
                    <a:gd name="connsiteX2" fmla="*/ 706488 w 2552401"/>
                    <a:gd name="connsiteY2" fmla="*/ 0 h 535781"/>
                    <a:gd name="connsiteX3" fmla="*/ 1323677 w 2552401"/>
                    <a:gd name="connsiteY3" fmla="*/ 0 h 535781"/>
                    <a:gd name="connsiteX4" fmla="*/ 1940865 w 2552401"/>
                    <a:gd name="connsiteY4" fmla="*/ 0 h 535781"/>
                    <a:gd name="connsiteX5" fmla="*/ 2463102 w 2552401"/>
                    <a:gd name="connsiteY5" fmla="*/ 0 h 535781"/>
                    <a:gd name="connsiteX6" fmla="*/ 2552401 w 2552401"/>
                    <a:gd name="connsiteY6" fmla="*/ 89299 h 535781"/>
                    <a:gd name="connsiteX7" fmla="*/ 2552401 w 2552401"/>
                    <a:gd name="connsiteY7" fmla="*/ 446482 h 535781"/>
                    <a:gd name="connsiteX8" fmla="*/ 2463102 w 2552401"/>
                    <a:gd name="connsiteY8" fmla="*/ 535781 h 535781"/>
                    <a:gd name="connsiteX9" fmla="*/ 1893389 w 2552401"/>
                    <a:gd name="connsiteY9" fmla="*/ 535781 h 535781"/>
                    <a:gd name="connsiteX10" fmla="*/ 1299939 w 2552401"/>
                    <a:gd name="connsiteY10" fmla="*/ 535781 h 535781"/>
                    <a:gd name="connsiteX11" fmla="*/ 682750 w 2552401"/>
                    <a:gd name="connsiteY11" fmla="*/ 535781 h 535781"/>
                    <a:gd name="connsiteX12" fmla="*/ 89299 w 2552401"/>
                    <a:gd name="connsiteY12" fmla="*/ 535781 h 535781"/>
                    <a:gd name="connsiteX13" fmla="*/ 0 w 2552401"/>
                    <a:gd name="connsiteY13" fmla="*/ 446482 h 535781"/>
                    <a:gd name="connsiteX14" fmla="*/ 0 w 2552401"/>
                    <a:gd name="connsiteY14" fmla="*/ 89299 h 535781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  <a:cxn ang="0">
                      <a:pos x="connsiteX8" y="connsiteY8"/>
                    </a:cxn>
                    <a:cxn ang="0">
                      <a:pos x="connsiteX9" y="connsiteY9"/>
                    </a:cxn>
                    <a:cxn ang="0">
                      <a:pos x="connsiteX10" y="connsiteY10"/>
                    </a:cxn>
                    <a:cxn ang="0">
                      <a:pos x="connsiteX11" y="connsiteY11"/>
                    </a:cxn>
                    <a:cxn ang="0">
                      <a:pos x="connsiteX12" y="connsiteY12"/>
                    </a:cxn>
                    <a:cxn ang="0">
                      <a:pos x="connsiteX13" y="connsiteY13"/>
                    </a:cxn>
                    <a:cxn ang="0">
                      <a:pos x="connsiteX14" y="connsiteY14"/>
                    </a:cxn>
                  </a:cxnLst>
                  <a:rect l="l" t="t" r="r" b="b"/>
                  <a:pathLst>
                    <a:path w="2552401" h="535781" fill="none" extrusionOk="0">
                      <a:moveTo>
                        <a:pt x="0" y="89299"/>
                      </a:moveTo>
                      <a:cubicBezTo>
                        <a:pt x="4040" y="43227"/>
                        <a:pt x="47879" y="-8883"/>
                        <a:pt x="89299" y="0"/>
                      </a:cubicBezTo>
                      <a:cubicBezTo>
                        <a:pt x="226457" y="-73385"/>
                        <a:pt x="419959" y="34964"/>
                        <a:pt x="706488" y="0"/>
                      </a:cubicBezTo>
                      <a:cubicBezTo>
                        <a:pt x="993017" y="-34964"/>
                        <a:pt x="1137341" y="30082"/>
                        <a:pt x="1323677" y="0"/>
                      </a:cubicBezTo>
                      <a:cubicBezTo>
                        <a:pt x="1510013" y="-30082"/>
                        <a:pt x="1748767" y="41748"/>
                        <a:pt x="1940865" y="0"/>
                      </a:cubicBezTo>
                      <a:cubicBezTo>
                        <a:pt x="2132963" y="-41748"/>
                        <a:pt x="2306083" y="6958"/>
                        <a:pt x="2463102" y="0"/>
                      </a:cubicBezTo>
                      <a:cubicBezTo>
                        <a:pt x="2521551" y="8955"/>
                        <a:pt x="2545897" y="39439"/>
                        <a:pt x="2552401" y="89299"/>
                      </a:cubicBezTo>
                      <a:cubicBezTo>
                        <a:pt x="2575549" y="215551"/>
                        <a:pt x="2550473" y="340711"/>
                        <a:pt x="2552401" y="446482"/>
                      </a:cubicBezTo>
                      <a:cubicBezTo>
                        <a:pt x="2547017" y="494383"/>
                        <a:pt x="2519698" y="530823"/>
                        <a:pt x="2463102" y="535781"/>
                      </a:cubicBezTo>
                      <a:cubicBezTo>
                        <a:pt x="2189350" y="540323"/>
                        <a:pt x="2140748" y="532415"/>
                        <a:pt x="1893389" y="535781"/>
                      </a:cubicBezTo>
                      <a:cubicBezTo>
                        <a:pt x="1646030" y="539147"/>
                        <a:pt x="1505612" y="505180"/>
                        <a:pt x="1299939" y="535781"/>
                      </a:cubicBezTo>
                      <a:cubicBezTo>
                        <a:pt x="1094266" y="566382"/>
                        <a:pt x="812479" y="531911"/>
                        <a:pt x="682750" y="535781"/>
                      </a:cubicBezTo>
                      <a:cubicBezTo>
                        <a:pt x="553021" y="539651"/>
                        <a:pt x="240876" y="502026"/>
                        <a:pt x="89299" y="535781"/>
                      </a:cubicBezTo>
                      <a:cubicBezTo>
                        <a:pt x="36617" y="542585"/>
                        <a:pt x="12213" y="499086"/>
                        <a:pt x="0" y="446482"/>
                      </a:cubicBezTo>
                      <a:cubicBezTo>
                        <a:pt x="-36801" y="311400"/>
                        <a:pt x="2294" y="169048"/>
                        <a:pt x="0" y="89299"/>
                      </a:cubicBezTo>
                      <a:close/>
                    </a:path>
                    <a:path w="2552401" h="535781" stroke="0" extrusionOk="0">
                      <a:moveTo>
                        <a:pt x="0" y="89299"/>
                      </a:moveTo>
                      <a:cubicBezTo>
                        <a:pt x="1122" y="44965"/>
                        <a:pt x="41818" y="5286"/>
                        <a:pt x="89299" y="0"/>
                      </a:cubicBezTo>
                      <a:cubicBezTo>
                        <a:pt x="212345" y="-26229"/>
                        <a:pt x="498098" y="30780"/>
                        <a:pt x="659012" y="0"/>
                      </a:cubicBezTo>
                      <a:cubicBezTo>
                        <a:pt x="819926" y="-30780"/>
                        <a:pt x="1000440" y="58043"/>
                        <a:pt x="1181248" y="0"/>
                      </a:cubicBezTo>
                      <a:cubicBezTo>
                        <a:pt x="1362056" y="-58043"/>
                        <a:pt x="1542185" y="14552"/>
                        <a:pt x="1727223" y="0"/>
                      </a:cubicBezTo>
                      <a:cubicBezTo>
                        <a:pt x="1912261" y="-14552"/>
                        <a:pt x="2160463" y="31306"/>
                        <a:pt x="2463102" y="0"/>
                      </a:cubicBezTo>
                      <a:cubicBezTo>
                        <a:pt x="2513945" y="4318"/>
                        <a:pt x="2547801" y="30794"/>
                        <a:pt x="2552401" y="89299"/>
                      </a:cubicBezTo>
                      <a:cubicBezTo>
                        <a:pt x="2575652" y="191432"/>
                        <a:pt x="2537820" y="368938"/>
                        <a:pt x="2552401" y="446482"/>
                      </a:cubicBezTo>
                      <a:cubicBezTo>
                        <a:pt x="2550518" y="494646"/>
                        <a:pt x="2508725" y="530341"/>
                        <a:pt x="2463102" y="535781"/>
                      </a:cubicBezTo>
                      <a:cubicBezTo>
                        <a:pt x="2250578" y="540092"/>
                        <a:pt x="2135314" y="467716"/>
                        <a:pt x="1869651" y="535781"/>
                      </a:cubicBezTo>
                      <a:cubicBezTo>
                        <a:pt x="1603988" y="603846"/>
                        <a:pt x="1484044" y="476756"/>
                        <a:pt x="1323677" y="535781"/>
                      </a:cubicBezTo>
                      <a:cubicBezTo>
                        <a:pt x="1163310" y="594806"/>
                        <a:pt x="958719" y="479317"/>
                        <a:pt x="801440" y="535781"/>
                      </a:cubicBezTo>
                      <a:cubicBezTo>
                        <a:pt x="644161" y="592245"/>
                        <a:pt x="316899" y="518380"/>
                        <a:pt x="89299" y="535781"/>
                      </a:cubicBezTo>
                      <a:cubicBezTo>
                        <a:pt x="46064" y="532319"/>
                        <a:pt x="1264" y="496489"/>
                        <a:pt x="0" y="446482"/>
                      </a:cubicBezTo>
                      <a:cubicBezTo>
                        <a:pt x="-9492" y="315702"/>
                        <a:pt x="41508" y="222285"/>
                        <a:pt x="0" y="89299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  <a:effectLst>
          <a:glow rad="101600">
            <a:schemeClr val="bg1">
              <a:alpha val="60000"/>
            </a:schemeClr>
          </a:glow>
          <a:outerShdw dir="15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800" b="1">
              <a:solidFill>
                <a:schemeClr val="bg1"/>
              </a:solidFill>
              <a:effectLst/>
              <a:latin typeface="Arial Black" panose="020B0A04020102020204" pitchFamily="34" charset="0"/>
            </a:rPr>
            <a:t>ANASAYFA</a:t>
          </a:r>
        </a:p>
      </xdr:txBody>
    </xdr:sp>
    <xdr:clientData/>
  </xdr:twoCellAnchor>
  <xdr:twoCellAnchor>
    <xdr:from>
      <xdr:col>9</xdr:col>
      <xdr:colOff>126570</xdr:colOff>
      <xdr:row>3</xdr:row>
      <xdr:rowOff>0</xdr:rowOff>
    </xdr:from>
    <xdr:to>
      <xdr:col>14</xdr:col>
      <xdr:colOff>443889</xdr:colOff>
      <xdr:row>5</xdr:row>
      <xdr:rowOff>70250</xdr:rowOff>
    </xdr:to>
    <xdr:sp macro="" textlink="">
      <xdr:nvSpPr>
        <xdr:cNvPr id="5" name="Akış Çizelgesi: Öteki İşlem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E23B5F-FFA0-42C0-9B32-972136DB9243}"/>
            </a:ext>
          </a:extLst>
        </xdr:cNvPr>
        <xdr:cNvSpPr/>
      </xdr:nvSpPr>
      <xdr:spPr bwMode="auto">
        <a:xfrm rot="10800000">
          <a:off x="13259525" y="779318"/>
          <a:ext cx="3348000" cy="864000"/>
        </a:xfrm>
        <a:custGeom>
          <a:avLst/>
          <a:gdLst>
            <a:gd name="connsiteX0" fmla="*/ 0 w 3348000"/>
            <a:gd name="connsiteY0" fmla="*/ 144000 h 864000"/>
            <a:gd name="connsiteX1" fmla="*/ 144000 w 3348000"/>
            <a:gd name="connsiteY1" fmla="*/ 0 h 864000"/>
            <a:gd name="connsiteX2" fmla="*/ 694800 w 3348000"/>
            <a:gd name="connsiteY2" fmla="*/ 0 h 864000"/>
            <a:gd name="connsiteX3" fmla="*/ 1306800 w 3348000"/>
            <a:gd name="connsiteY3" fmla="*/ 0 h 864000"/>
            <a:gd name="connsiteX4" fmla="*/ 1857600 w 3348000"/>
            <a:gd name="connsiteY4" fmla="*/ 0 h 864000"/>
            <a:gd name="connsiteX5" fmla="*/ 2469600 w 3348000"/>
            <a:gd name="connsiteY5" fmla="*/ 0 h 864000"/>
            <a:gd name="connsiteX6" fmla="*/ 3204000 w 3348000"/>
            <a:gd name="connsiteY6" fmla="*/ 0 h 864000"/>
            <a:gd name="connsiteX7" fmla="*/ 3348000 w 3348000"/>
            <a:gd name="connsiteY7" fmla="*/ 144000 h 864000"/>
            <a:gd name="connsiteX8" fmla="*/ 3348000 w 3348000"/>
            <a:gd name="connsiteY8" fmla="*/ 720000 h 864000"/>
            <a:gd name="connsiteX9" fmla="*/ 3204000 w 3348000"/>
            <a:gd name="connsiteY9" fmla="*/ 864000 h 864000"/>
            <a:gd name="connsiteX10" fmla="*/ 2622600 w 3348000"/>
            <a:gd name="connsiteY10" fmla="*/ 864000 h 864000"/>
            <a:gd name="connsiteX11" fmla="*/ 2102400 w 3348000"/>
            <a:gd name="connsiteY11" fmla="*/ 864000 h 864000"/>
            <a:gd name="connsiteX12" fmla="*/ 1459800 w 3348000"/>
            <a:gd name="connsiteY12" fmla="*/ 864000 h 864000"/>
            <a:gd name="connsiteX13" fmla="*/ 909000 w 3348000"/>
            <a:gd name="connsiteY13" fmla="*/ 864000 h 864000"/>
            <a:gd name="connsiteX14" fmla="*/ 144000 w 3348000"/>
            <a:gd name="connsiteY14" fmla="*/ 864000 h 864000"/>
            <a:gd name="connsiteX15" fmla="*/ 0 w 3348000"/>
            <a:gd name="connsiteY15" fmla="*/ 720000 h 864000"/>
            <a:gd name="connsiteX16" fmla="*/ 0 w 3348000"/>
            <a:gd name="connsiteY16" fmla="*/ 144000 h 864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3348000" h="864000" fill="none" extrusionOk="0">
              <a:moveTo>
                <a:pt x="0" y="144000"/>
              </a:moveTo>
              <a:cubicBezTo>
                <a:pt x="-2458" y="68866"/>
                <a:pt x="79165" y="10919"/>
                <a:pt x="144000" y="0"/>
              </a:cubicBezTo>
              <a:cubicBezTo>
                <a:pt x="417093" y="-14287"/>
                <a:pt x="426032" y="-23452"/>
                <a:pt x="694800" y="0"/>
              </a:cubicBezTo>
              <a:cubicBezTo>
                <a:pt x="963568" y="23452"/>
                <a:pt x="1019589" y="-21133"/>
                <a:pt x="1306800" y="0"/>
              </a:cubicBezTo>
              <a:cubicBezTo>
                <a:pt x="1594011" y="21133"/>
                <a:pt x="1673423" y="-6747"/>
                <a:pt x="1857600" y="0"/>
              </a:cubicBezTo>
              <a:cubicBezTo>
                <a:pt x="2041777" y="6747"/>
                <a:pt x="2318224" y="24914"/>
                <a:pt x="2469600" y="0"/>
              </a:cubicBezTo>
              <a:cubicBezTo>
                <a:pt x="2620976" y="-24914"/>
                <a:pt x="3011032" y="-20136"/>
                <a:pt x="3204000" y="0"/>
              </a:cubicBezTo>
              <a:cubicBezTo>
                <a:pt x="3285621" y="-6435"/>
                <a:pt x="3357576" y="74825"/>
                <a:pt x="3348000" y="144000"/>
              </a:cubicBezTo>
              <a:cubicBezTo>
                <a:pt x="3326063" y="415642"/>
                <a:pt x="3360131" y="564938"/>
                <a:pt x="3348000" y="720000"/>
              </a:cubicBezTo>
              <a:cubicBezTo>
                <a:pt x="3347614" y="791517"/>
                <a:pt x="3290290" y="868259"/>
                <a:pt x="3204000" y="864000"/>
              </a:cubicBezTo>
              <a:cubicBezTo>
                <a:pt x="3073699" y="850688"/>
                <a:pt x="2884111" y="849384"/>
                <a:pt x="2622600" y="864000"/>
              </a:cubicBezTo>
              <a:cubicBezTo>
                <a:pt x="2361089" y="878616"/>
                <a:pt x="2324506" y="854192"/>
                <a:pt x="2102400" y="864000"/>
              </a:cubicBezTo>
              <a:cubicBezTo>
                <a:pt x="1880294" y="873808"/>
                <a:pt x="1751990" y="852401"/>
                <a:pt x="1459800" y="864000"/>
              </a:cubicBezTo>
              <a:cubicBezTo>
                <a:pt x="1167610" y="875599"/>
                <a:pt x="1174094" y="874742"/>
                <a:pt x="909000" y="864000"/>
              </a:cubicBezTo>
              <a:cubicBezTo>
                <a:pt x="643906" y="853258"/>
                <a:pt x="380486" y="844705"/>
                <a:pt x="144000" y="864000"/>
              </a:cubicBezTo>
              <a:cubicBezTo>
                <a:pt x="65473" y="859626"/>
                <a:pt x="-18527" y="798932"/>
                <a:pt x="0" y="720000"/>
              </a:cubicBezTo>
              <a:cubicBezTo>
                <a:pt x="-18749" y="558880"/>
                <a:pt x="2059" y="272406"/>
                <a:pt x="0" y="144000"/>
              </a:cubicBezTo>
              <a:close/>
            </a:path>
            <a:path w="3348000" h="864000" stroke="0" extrusionOk="0">
              <a:moveTo>
                <a:pt x="0" y="144000"/>
              </a:moveTo>
              <a:cubicBezTo>
                <a:pt x="-4402" y="61756"/>
                <a:pt x="51462" y="4882"/>
                <a:pt x="144000" y="0"/>
              </a:cubicBezTo>
              <a:cubicBezTo>
                <a:pt x="470137" y="33163"/>
                <a:pt x="528820" y="-9031"/>
                <a:pt x="817200" y="0"/>
              </a:cubicBezTo>
              <a:cubicBezTo>
                <a:pt x="1105580" y="9031"/>
                <a:pt x="1137977" y="3686"/>
                <a:pt x="1398600" y="0"/>
              </a:cubicBezTo>
              <a:cubicBezTo>
                <a:pt x="1659223" y="-3686"/>
                <a:pt x="1788389" y="23300"/>
                <a:pt x="1949400" y="0"/>
              </a:cubicBezTo>
              <a:cubicBezTo>
                <a:pt x="2110411" y="-23300"/>
                <a:pt x="2327286" y="-8563"/>
                <a:pt x="2592000" y="0"/>
              </a:cubicBezTo>
              <a:cubicBezTo>
                <a:pt x="2856714" y="8563"/>
                <a:pt x="2935246" y="-18497"/>
                <a:pt x="3204000" y="0"/>
              </a:cubicBezTo>
              <a:cubicBezTo>
                <a:pt x="3291460" y="-12906"/>
                <a:pt x="3334061" y="76721"/>
                <a:pt x="3348000" y="144000"/>
              </a:cubicBezTo>
              <a:cubicBezTo>
                <a:pt x="3357655" y="286442"/>
                <a:pt x="3366981" y="526249"/>
                <a:pt x="3348000" y="720000"/>
              </a:cubicBezTo>
              <a:cubicBezTo>
                <a:pt x="3362785" y="803084"/>
                <a:pt x="3265456" y="861077"/>
                <a:pt x="3204000" y="864000"/>
              </a:cubicBezTo>
              <a:cubicBezTo>
                <a:pt x="3061079" y="851469"/>
                <a:pt x="2872116" y="849766"/>
                <a:pt x="2592000" y="864000"/>
              </a:cubicBezTo>
              <a:cubicBezTo>
                <a:pt x="2311884" y="878234"/>
                <a:pt x="2154258" y="837032"/>
                <a:pt x="2010600" y="864000"/>
              </a:cubicBezTo>
              <a:cubicBezTo>
                <a:pt x="1866942" y="890968"/>
                <a:pt x="1631665" y="874576"/>
                <a:pt x="1337400" y="864000"/>
              </a:cubicBezTo>
              <a:cubicBezTo>
                <a:pt x="1043135" y="853424"/>
                <a:pt x="811598" y="873379"/>
                <a:pt x="664200" y="864000"/>
              </a:cubicBezTo>
              <a:cubicBezTo>
                <a:pt x="516802" y="854621"/>
                <a:pt x="258882" y="840139"/>
                <a:pt x="144000" y="864000"/>
              </a:cubicBezTo>
              <a:cubicBezTo>
                <a:pt x="57842" y="857754"/>
                <a:pt x="-7459" y="788378"/>
                <a:pt x="0" y="720000"/>
              </a:cubicBezTo>
              <a:cubicBezTo>
                <a:pt x="25269" y="462372"/>
                <a:pt x="-6030" y="304202"/>
                <a:pt x="0" y="144000"/>
              </a:cubicBezTo>
              <a:close/>
            </a:path>
          </a:pathLst>
        </a:custGeom>
        <a:solidFill>
          <a:srgbClr val="00B0F0"/>
        </a:solidFill>
        <a:ln w="190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1219033472">
                <a:prstGeom prst="flowChartAlternateProcess">
                  <a:avLst/>
                </a:prstGeom>
                <ask:type>
                  <ask:lineSketchFreehand/>
                </ask:type>
              </ask:lineSketchStyleProps>
            </a:ext>
          </a:extLst>
        </a:ln>
        <a:effectLst/>
      </xdr:spPr>
      <xdr:txBody>
        <a:bodyPr vertOverflow="clip" wrap="square" lIns="91440" tIns="45720" rIns="91440" bIns="45720" rtlCol="0" anchor="ctr" anchorCtr="1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400" b="1">
              <a:solidFill>
                <a:schemeClr val="bg1"/>
              </a:solidFill>
              <a:effectLst/>
              <a:latin typeface="Arial Black" panose="020B0A04020102020204" pitchFamily="34" charset="0"/>
              <a:ea typeface="+mn-ea"/>
              <a:cs typeface="+mn-cs"/>
            </a:rPr>
            <a:t>4- SENARYO BAREMİ</a:t>
          </a:r>
          <a:endParaRPr lang="tr-TR" sz="1400">
            <a:solidFill>
              <a:schemeClr val="bg1"/>
            </a:solidFill>
            <a:effectLst/>
            <a:latin typeface="Arial Black" panose="020B0A04020102020204" pitchFamily="34" charset="0"/>
          </a:endParaRPr>
        </a:p>
      </xdr:txBody>
    </xdr:sp>
    <xdr:clientData/>
  </xdr:twoCellAnchor>
  <xdr:twoCellAnchor>
    <xdr:from>
      <xdr:col>9</xdr:col>
      <xdr:colOff>126585</xdr:colOff>
      <xdr:row>4</xdr:row>
      <xdr:rowOff>237840</xdr:rowOff>
    </xdr:from>
    <xdr:to>
      <xdr:col>14</xdr:col>
      <xdr:colOff>443904</xdr:colOff>
      <xdr:row>6</xdr:row>
      <xdr:rowOff>437976</xdr:rowOff>
    </xdr:to>
    <xdr:sp macro="" textlink="">
      <xdr:nvSpPr>
        <xdr:cNvPr id="6" name="Akış Çizelgesi: Öteki İşlem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FA5415B-BF89-4759-8659-11CD97363E4C}"/>
            </a:ext>
          </a:extLst>
        </xdr:cNvPr>
        <xdr:cNvSpPr/>
      </xdr:nvSpPr>
      <xdr:spPr bwMode="auto">
        <a:xfrm>
          <a:off x="13259540" y="1478976"/>
          <a:ext cx="3348000" cy="864000"/>
        </a:xfrm>
        <a:custGeom>
          <a:avLst/>
          <a:gdLst>
            <a:gd name="connsiteX0" fmla="*/ 0 w 3348000"/>
            <a:gd name="connsiteY0" fmla="*/ 144000 h 864000"/>
            <a:gd name="connsiteX1" fmla="*/ 144000 w 3348000"/>
            <a:gd name="connsiteY1" fmla="*/ 0 h 864000"/>
            <a:gd name="connsiteX2" fmla="*/ 694800 w 3348000"/>
            <a:gd name="connsiteY2" fmla="*/ 0 h 864000"/>
            <a:gd name="connsiteX3" fmla="*/ 1306800 w 3348000"/>
            <a:gd name="connsiteY3" fmla="*/ 0 h 864000"/>
            <a:gd name="connsiteX4" fmla="*/ 1857600 w 3348000"/>
            <a:gd name="connsiteY4" fmla="*/ 0 h 864000"/>
            <a:gd name="connsiteX5" fmla="*/ 2469600 w 3348000"/>
            <a:gd name="connsiteY5" fmla="*/ 0 h 864000"/>
            <a:gd name="connsiteX6" fmla="*/ 3204000 w 3348000"/>
            <a:gd name="connsiteY6" fmla="*/ 0 h 864000"/>
            <a:gd name="connsiteX7" fmla="*/ 3348000 w 3348000"/>
            <a:gd name="connsiteY7" fmla="*/ 144000 h 864000"/>
            <a:gd name="connsiteX8" fmla="*/ 3348000 w 3348000"/>
            <a:gd name="connsiteY8" fmla="*/ 720000 h 864000"/>
            <a:gd name="connsiteX9" fmla="*/ 3204000 w 3348000"/>
            <a:gd name="connsiteY9" fmla="*/ 864000 h 864000"/>
            <a:gd name="connsiteX10" fmla="*/ 2622600 w 3348000"/>
            <a:gd name="connsiteY10" fmla="*/ 864000 h 864000"/>
            <a:gd name="connsiteX11" fmla="*/ 2102400 w 3348000"/>
            <a:gd name="connsiteY11" fmla="*/ 864000 h 864000"/>
            <a:gd name="connsiteX12" fmla="*/ 1459800 w 3348000"/>
            <a:gd name="connsiteY12" fmla="*/ 864000 h 864000"/>
            <a:gd name="connsiteX13" fmla="*/ 909000 w 3348000"/>
            <a:gd name="connsiteY13" fmla="*/ 864000 h 864000"/>
            <a:gd name="connsiteX14" fmla="*/ 144000 w 3348000"/>
            <a:gd name="connsiteY14" fmla="*/ 864000 h 864000"/>
            <a:gd name="connsiteX15" fmla="*/ 0 w 3348000"/>
            <a:gd name="connsiteY15" fmla="*/ 720000 h 864000"/>
            <a:gd name="connsiteX16" fmla="*/ 0 w 3348000"/>
            <a:gd name="connsiteY16" fmla="*/ 144000 h 864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3348000" h="864000" fill="none" extrusionOk="0">
              <a:moveTo>
                <a:pt x="0" y="144000"/>
              </a:moveTo>
              <a:cubicBezTo>
                <a:pt x="-2458" y="68866"/>
                <a:pt x="79165" y="10919"/>
                <a:pt x="144000" y="0"/>
              </a:cubicBezTo>
              <a:cubicBezTo>
                <a:pt x="417093" y="-14287"/>
                <a:pt x="426032" y="-23452"/>
                <a:pt x="694800" y="0"/>
              </a:cubicBezTo>
              <a:cubicBezTo>
                <a:pt x="963568" y="23452"/>
                <a:pt x="1019589" y="-21133"/>
                <a:pt x="1306800" y="0"/>
              </a:cubicBezTo>
              <a:cubicBezTo>
                <a:pt x="1594011" y="21133"/>
                <a:pt x="1673423" y="-6747"/>
                <a:pt x="1857600" y="0"/>
              </a:cubicBezTo>
              <a:cubicBezTo>
                <a:pt x="2041777" y="6747"/>
                <a:pt x="2318224" y="24914"/>
                <a:pt x="2469600" y="0"/>
              </a:cubicBezTo>
              <a:cubicBezTo>
                <a:pt x="2620976" y="-24914"/>
                <a:pt x="3011032" y="-20136"/>
                <a:pt x="3204000" y="0"/>
              </a:cubicBezTo>
              <a:cubicBezTo>
                <a:pt x="3285621" y="-6435"/>
                <a:pt x="3357576" y="74825"/>
                <a:pt x="3348000" y="144000"/>
              </a:cubicBezTo>
              <a:cubicBezTo>
                <a:pt x="3326063" y="415642"/>
                <a:pt x="3360131" y="564938"/>
                <a:pt x="3348000" y="720000"/>
              </a:cubicBezTo>
              <a:cubicBezTo>
                <a:pt x="3347614" y="791517"/>
                <a:pt x="3290290" y="868259"/>
                <a:pt x="3204000" y="864000"/>
              </a:cubicBezTo>
              <a:cubicBezTo>
                <a:pt x="3073699" y="850688"/>
                <a:pt x="2884111" y="849384"/>
                <a:pt x="2622600" y="864000"/>
              </a:cubicBezTo>
              <a:cubicBezTo>
                <a:pt x="2361089" y="878616"/>
                <a:pt x="2324506" y="854192"/>
                <a:pt x="2102400" y="864000"/>
              </a:cubicBezTo>
              <a:cubicBezTo>
                <a:pt x="1880294" y="873808"/>
                <a:pt x="1751990" y="852401"/>
                <a:pt x="1459800" y="864000"/>
              </a:cubicBezTo>
              <a:cubicBezTo>
                <a:pt x="1167610" y="875599"/>
                <a:pt x="1174094" y="874742"/>
                <a:pt x="909000" y="864000"/>
              </a:cubicBezTo>
              <a:cubicBezTo>
                <a:pt x="643906" y="853258"/>
                <a:pt x="380486" y="844705"/>
                <a:pt x="144000" y="864000"/>
              </a:cubicBezTo>
              <a:cubicBezTo>
                <a:pt x="65473" y="859626"/>
                <a:pt x="-18527" y="798932"/>
                <a:pt x="0" y="720000"/>
              </a:cubicBezTo>
              <a:cubicBezTo>
                <a:pt x="-18749" y="558880"/>
                <a:pt x="2059" y="272406"/>
                <a:pt x="0" y="144000"/>
              </a:cubicBezTo>
              <a:close/>
            </a:path>
            <a:path w="3348000" h="864000" stroke="0" extrusionOk="0">
              <a:moveTo>
                <a:pt x="0" y="144000"/>
              </a:moveTo>
              <a:cubicBezTo>
                <a:pt x="-4402" y="61756"/>
                <a:pt x="51462" y="4882"/>
                <a:pt x="144000" y="0"/>
              </a:cubicBezTo>
              <a:cubicBezTo>
                <a:pt x="470137" y="33163"/>
                <a:pt x="528820" y="-9031"/>
                <a:pt x="817200" y="0"/>
              </a:cubicBezTo>
              <a:cubicBezTo>
                <a:pt x="1105580" y="9031"/>
                <a:pt x="1137977" y="3686"/>
                <a:pt x="1398600" y="0"/>
              </a:cubicBezTo>
              <a:cubicBezTo>
                <a:pt x="1659223" y="-3686"/>
                <a:pt x="1788389" y="23300"/>
                <a:pt x="1949400" y="0"/>
              </a:cubicBezTo>
              <a:cubicBezTo>
                <a:pt x="2110411" y="-23300"/>
                <a:pt x="2327286" y="-8563"/>
                <a:pt x="2592000" y="0"/>
              </a:cubicBezTo>
              <a:cubicBezTo>
                <a:pt x="2856714" y="8563"/>
                <a:pt x="2935246" y="-18497"/>
                <a:pt x="3204000" y="0"/>
              </a:cubicBezTo>
              <a:cubicBezTo>
                <a:pt x="3291460" y="-12906"/>
                <a:pt x="3334061" y="76721"/>
                <a:pt x="3348000" y="144000"/>
              </a:cubicBezTo>
              <a:cubicBezTo>
                <a:pt x="3357655" y="286442"/>
                <a:pt x="3366981" y="526249"/>
                <a:pt x="3348000" y="720000"/>
              </a:cubicBezTo>
              <a:cubicBezTo>
                <a:pt x="3362785" y="803084"/>
                <a:pt x="3265456" y="861077"/>
                <a:pt x="3204000" y="864000"/>
              </a:cubicBezTo>
              <a:cubicBezTo>
                <a:pt x="3061079" y="851469"/>
                <a:pt x="2872116" y="849766"/>
                <a:pt x="2592000" y="864000"/>
              </a:cubicBezTo>
              <a:cubicBezTo>
                <a:pt x="2311884" y="878234"/>
                <a:pt x="2154258" y="837032"/>
                <a:pt x="2010600" y="864000"/>
              </a:cubicBezTo>
              <a:cubicBezTo>
                <a:pt x="1866942" y="890968"/>
                <a:pt x="1631665" y="874576"/>
                <a:pt x="1337400" y="864000"/>
              </a:cubicBezTo>
              <a:cubicBezTo>
                <a:pt x="1043135" y="853424"/>
                <a:pt x="811598" y="873379"/>
                <a:pt x="664200" y="864000"/>
              </a:cubicBezTo>
              <a:cubicBezTo>
                <a:pt x="516802" y="854621"/>
                <a:pt x="258882" y="840139"/>
                <a:pt x="144000" y="864000"/>
              </a:cubicBezTo>
              <a:cubicBezTo>
                <a:pt x="57842" y="857754"/>
                <a:pt x="-7459" y="788378"/>
                <a:pt x="0" y="720000"/>
              </a:cubicBezTo>
              <a:cubicBezTo>
                <a:pt x="25269" y="462372"/>
                <a:pt x="-6030" y="304202"/>
                <a:pt x="0" y="144000"/>
              </a:cubicBezTo>
              <a:close/>
            </a:path>
          </a:pathLst>
        </a:custGeom>
        <a:solidFill>
          <a:schemeClr val="accent2"/>
        </a:solidFill>
        <a:ln w="3175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1219033472">
                <a:prstGeom prst="flowChartAlternateProcess">
                  <a:avLst/>
                </a:prstGeom>
                <ask:type>
                  <ask:lineSketchFreehand/>
                </ask:type>
              </ask:lineSketchStyleProps>
            </a:ext>
          </a:extLst>
        </a:ln>
        <a:effectLst/>
      </xdr:spPr>
      <xdr:txBody>
        <a:bodyPr vertOverflow="clip" wrap="square" lIns="91440" tIns="45720" rIns="91440" bIns="45720" rtlCol="0" anchor="ctr" anchorCtr="1" upright="1"/>
        <a:lstStyle/>
        <a:p>
          <a:pPr algn="l" eaLnBrk="1" fontAlgn="auto" latinLnBrk="0" hangingPunct="1"/>
          <a:r>
            <a:rPr lang="tr-TR" sz="1400" b="1">
              <a:solidFill>
                <a:schemeClr val="bg1"/>
              </a:solidFill>
              <a:effectLst/>
              <a:latin typeface="Arial Black" panose="020B0A04020102020204" pitchFamily="34" charset="0"/>
              <a:ea typeface="+mn-ea"/>
              <a:cs typeface="+mn-cs"/>
            </a:rPr>
            <a:t>5- SENARYO</a:t>
          </a:r>
          <a:r>
            <a:rPr lang="tr-TR" sz="1400" b="1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+mn-ea"/>
              <a:cs typeface="+mn-cs"/>
            </a:rPr>
            <a:t> GİR</a:t>
          </a:r>
          <a:endParaRPr lang="tr-TR" sz="1400">
            <a:solidFill>
              <a:schemeClr val="bg1"/>
            </a:solidFill>
            <a:effectLst/>
            <a:latin typeface="Arial Black" panose="020B0A04020102020204" pitchFamily="34" charset="0"/>
          </a:endParaRPr>
        </a:p>
      </xdr:txBody>
    </xdr:sp>
    <xdr:clientData/>
  </xdr:twoCellAnchor>
  <xdr:twoCellAnchor>
    <xdr:from>
      <xdr:col>9</xdr:col>
      <xdr:colOff>126585</xdr:colOff>
      <xdr:row>6</xdr:row>
      <xdr:rowOff>267428</xdr:rowOff>
    </xdr:from>
    <xdr:to>
      <xdr:col>14</xdr:col>
      <xdr:colOff>443904</xdr:colOff>
      <xdr:row>7</xdr:row>
      <xdr:rowOff>554155</xdr:rowOff>
    </xdr:to>
    <xdr:sp macro="" textlink="">
      <xdr:nvSpPr>
        <xdr:cNvPr id="7" name="Akış Çizelgesi: Öteki İşlem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EB7D766-7EB2-4DC2-88F4-FCFB93A1F292}"/>
            </a:ext>
          </a:extLst>
        </xdr:cNvPr>
        <xdr:cNvSpPr/>
      </xdr:nvSpPr>
      <xdr:spPr bwMode="auto">
        <a:xfrm rot="10800000">
          <a:off x="13259540" y="2172428"/>
          <a:ext cx="3348000" cy="864000"/>
        </a:xfrm>
        <a:custGeom>
          <a:avLst/>
          <a:gdLst>
            <a:gd name="connsiteX0" fmla="*/ 0 w 3348000"/>
            <a:gd name="connsiteY0" fmla="*/ 144000 h 864000"/>
            <a:gd name="connsiteX1" fmla="*/ 144000 w 3348000"/>
            <a:gd name="connsiteY1" fmla="*/ 0 h 864000"/>
            <a:gd name="connsiteX2" fmla="*/ 694800 w 3348000"/>
            <a:gd name="connsiteY2" fmla="*/ 0 h 864000"/>
            <a:gd name="connsiteX3" fmla="*/ 1306800 w 3348000"/>
            <a:gd name="connsiteY3" fmla="*/ 0 h 864000"/>
            <a:gd name="connsiteX4" fmla="*/ 1857600 w 3348000"/>
            <a:gd name="connsiteY4" fmla="*/ 0 h 864000"/>
            <a:gd name="connsiteX5" fmla="*/ 2469600 w 3348000"/>
            <a:gd name="connsiteY5" fmla="*/ 0 h 864000"/>
            <a:gd name="connsiteX6" fmla="*/ 3204000 w 3348000"/>
            <a:gd name="connsiteY6" fmla="*/ 0 h 864000"/>
            <a:gd name="connsiteX7" fmla="*/ 3348000 w 3348000"/>
            <a:gd name="connsiteY7" fmla="*/ 144000 h 864000"/>
            <a:gd name="connsiteX8" fmla="*/ 3348000 w 3348000"/>
            <a:gd name="connsiteY8" fmla="*/ 720000 h 864000"/>
            <a:gd name="connsiteX9" fmla="*/ 3204000 w 3348000"/>
            <a:gd name="connsiteY9" fmla="*/ 864000 h 864000"/>
            <a:gd name="connsiteX10" fmla="*/ 2622600 w 3348000"/>
            <a:gd name="connsiteY10" fmla="*/ 864000 h 864000"/>
            <a:gd name="connsiteX11" fmla="*/ 2102400 w 3348000"/>
            <a:gd name="connsiteY11" fmla="*/ 864000 h 864000"/>
            <a:gd name="connsiteX12" fmla="*/ 1459800 w 3348000"/>
            <a:gd name="connsiteY12" fmla="*/ 864000 h 864000"/>
            <a:gd name="connsiteX13" fmla="*/ 909000 w 3348000"/>
            <a:gd name="connsiteY13" fmla="*/ 864000 h 864000"/>
            <a:gd name="connsiteX14" fmla="*/ 144000 w 3348000"/>
            <a:gd name="connsiteY14" fmla="*/ 864000 h 864000"/>
            <a:gd name="connsiteX15" fmla="*/ 0 w 3348000"/>
            <a:gd name="connsiteY15" fmla="*/ 720000 h 864000"/>
            <a:gd name="connsiteX16" fmla="*/ 0 w 3348000"/>
            <a:gd name="connsiteY16" fmla="*/ 144000 h 864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3348000" h="864000" fill="none" extrusionOk="0">
              <a:moveTo>
                <a:pt x="0" y="144000"/>
              </a:moveTo>
              <a:cubicBezTo>
                <a:pt x="-2458" y="68866"/>
                <a:pt x="79165" y="10919"/>
                <a:pt x="144000" y="0"/>
              </a:cubicBezTo>
              <a:cubicBezTo>
                <a:pt x="417093" y="-14287"/>
                <a:pt x="426032" y="-23452"/>
                <a:pt x="694800" y="0"/>
              </a:cubicBezTo>
              <a:cubicBezTo>
                <a:pt x="963568" y="23452"/>
                <a:pt x="1019589" y="-21133"/>
                <a:pt x="1306800" y="0"/>
              </a:cubicBezTo>
              <a:cubicBezTo>
                <a:pt x="1594011" y="21133"/>
                <a:pt x="1673423" y="-6747"/>
                <a:pt x="1857600" y="0"/>
              </a:cubicBezTo>
              <a:cubicBezTo>
                <a:pt x="2041777" y="6747"/>
                <a:pt x="2318224" y="24914"/>
                <a:pt x="2469600" y="0"/>
              </a:cubicBezTo>
              <a:cubicBezTo>
                <a:pt x="2620976" y="-24914"/>
                <a:pt x="3011032" y="-20136"/>
                <a:pt x="3204000" y="0"/>
              </a:cubicBezTo>
              <a:cubicBezTo>
                <a:pt x="3285621" y="-6435"/>
                <a:pt x="3357576" y="74825"/>
                <a:pt x="3348000" y="144000"/>
              </a:cubicBezTo>
              <a:cubicBezTo>
                <a:pt x="3326063" y="415642"/>
                <a:pt x="3360131" y="564938"/>
                <a:pt x="3348000" y="720000"/>
              </a:cubicBezTo>
              <a:cubicBezTo>
                <a:pt x="3347614" y="791517"/>
                <a:pt x="3290290" y="868259"/>
                <a:pt x="3204000" y="864000"/>
              </a:cubicBezTo>
              <a:cubicBezTo>
                <a:pt x="3073699" y="850688"/>
                <a:pt x="2884111" y="849384"/>
                <a:pt x="2622600" y="864000"/>
              </a:cubicBezTo>
              <a:cubicBezTo>
                <a:pt x="2361089" y="878616"/>
                <a:pt x="2324506" y="854192"/>
                <a:pt x="2102400" y="864000"/>
              </a:cubicBezTo>
              <a:cubicBezTo>
                <a:pt x="1880294" y="873808"/>
                <a:pt x="1751990" y="852401"/>
                <a:pt x="1459800" y="864000"/>
              </a:cubicBezTo>
              <a:cubicBezTo>
                <a:pt x="1167610" y="875599"/>
                <a:pt x="1174094" y="874742"/>
                <a:pt x="909000" y="864000"/>
              </a:cubicBezTo>
              <a:cubicBezTo>
                <a:pt x="643906" y="853258"/>
                <a:pt x="380486" y="844705"/>
                <a:pt x="144000" y="864000"/>
              </a:cubicBezTo>
              <a:cubicBezTo>
                <a:pt x="65473" y="859626"/>
                <a:pt x="-18527" y="798932"/>
                <a:pt x="0" y="720000"/>
              </a:cubicBezTo>
              <a:cubicBezTo>
                <a:pt x="-18749" y="558880"/>
                <a:pt x="2059" y="272406"/>
                <a:pt x="0" y="144000"/>
              </a:cubicBezTo>
              <a:close/>
            </a:path>
            <a:path w="3348000" h="864000" stroke="0" extrusionOk="0">
              <a:moveTo>
                <a:pt x="0" y="144000"/>
              </a:moveTo>
              <a:cubicBezTo>
                <a:pt x="-4402" y="61756"/>
                <a:pt x="51462" y="4882"/>
                <a:pt x="144000" y="0"/>
              </a:cubicBezTo>
              <a:cubicBezTo>
                <a:pt x="470137" y="33163"/>
                <a:pt x="528820" y="-9031"/>
                <a:pt x="817200" y="0"/>
              </a:cubicBezTo>
              <a:cubicBezTo>
                <a:pt x="1105580" y="9031"/>
                <a:pt x="1137977" y="3686"/>
                <a:pt x="1398600" y="0"/>
              </a:cubicBezTo>
              <a:cubicBezTo>
                <a:pt x="1659223" y="-3686"/>
                <a:pt x="1788389" y="23300"/>
                <a:pt x="1949400" y="0"/>
              </a:cubicBezTo>
              <a:cubicBezTo>
                <a:pt x="2110411" y="-23300"/>
                <a:pt x="2327286" y="-8563"/>
                <a:pt x="2592000" y="0"/>
              </a:cubicBezTo>
              <a:cubicBezTo>
                <a:pt x="2856714" y="8563"/>
                <a:pt x="2935246" y="-18497"/>
                <a:pt x="3204000" y="0"/>
              </a:cubicBezTo>
              <a:cubicBezTo>
                <a:pt x="3291460" y="-12906"/>
                <a:pt x="3334061" y="76721"/>
                <a:pt x="3348000" y="144000"/>
              </a:cubicBezTo>
              <a:cubicBezTo>
                <a:pt x="3357655" y="286442"/>
                <a:pt x="3366981" y="526249"/>
                <a:pt x="3348000" y="720000"/>
              </a:cubicBezTo>
              <a:cubicBezTo>
                <a:pt x="3362785" y="803084"/>
                <a:pt x="3265456" y="861077"/>
                <a:pt x="3204000" y="864000"/>
              </a:cubicBezTo>
              <a:cubicBezTo>
                <a:pt x="3061079" y="851469"/>
                <a:pt x="2872116" y="849766"/>
                <a:pt x="2592000" y="864000"/>
              </a:cubicBezTo>
              <a:cubicBezTo>
                <a:pt x="2311884" y="878234"/>
                <a:pt x="2154258" y="837032"/>
                <a:pt x="2010600" y="864000"/>
              </a:cubicBezTo>
              <a:cubicBezTo>
                <a:pt x="1866942" y="890968"/>
                <a:pt x="1631665" y="874576"/>
                <a:pt x="1337400" y="864000"/>
              </a:cubicBezTo>
              <a:cubicBezTo>
                <a:pt x="1043135" y="853424"/>
                <a:pt x="811598" y="873379"/>
                <a:pt x="664200" y="864000"/>
              </a:cubicBezTo>
              <a:cubicBezTo>
                <a:pt x="516802" y="854621"/>
                <a:pt x="258882" y="840139"/>
                <a:pt x="144000" y="864000"/>
              </a:cubicBezTo>
              <a:cubicBezTo>
                <a:pt x="57842" y="857754"/>
                <a:pt x="-7459" y="788378"/>
                <a:pt x="0" y="720000"/>
              </a:cubicBezTo>
              <a:cubicBezTo>
                <a:pt x="25269" y="462372"/>
                <a:pt x="-6030" y="304202"/>
                <a:pt x="0" y="144000"/>
              </a:cubicBezTo>
              <a:close/>
            </a:path>
          </a:pathLst>
        </a:custGeom>
        <a:solidFill>
          <a:srgbClr val="00B050"/>
        </a:solidFill>
        <a:ln w="190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1219033472">
                <a:prstGeom prst="flowChartAlternateProcess">
                  <a:avLst/>
                </a:prstGeom>
                <ask:type>
                  <ask:lineSketchFreehand/>
                </ask:type>
              </ask:lineSketchStyleProps>
            </a:ext>
          </a:extLst>
        </a:ln>
        <a:effectLst/>
      </xdr:spPr>
      <xdr:txBody>
        <a:bodyPr vertOverflow="clip" wrap="square" lIns="91440" tIns="45720" rIns="91440" bIns="45720" rtlCol="0" anchor="ctr" anchorCtr="1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400" b="1">
              <a:solidFill>
                <a:schemeClr val="bg1"/>
              </a:solidFill>
              <a:effectLst/>
              <a:latin typeface="Arial Black" panose="020B0A04020102020204" pitchFamily="34" charset="0"/>
              <a:ea typeface="+mn-ea"/>
              <a:cs typeface="+mn-cs"/>
            </a:rPr>
            <a:t>10</a:t>
          </a:r>
          <a:r>
            <a:rPr lang="tr-TR" sz="1400" b="1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+mn-ea"/>
              <a:cs typeface="+mn-cs"/>
            </a:rPr>
            <a:t> SORULUK  SINAV ANALİZİ</a:t>
          </a:r>
          <a:endParaRPr lang="tr-TR" sz="1400">
            <a:solidFill>
              <a:schemeClr val="bg1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9</xdr:col>
      <xdr:colOff>126585</xdr:colOff>
      <xdr:row>7</xdr:row>
      <xdr:rowOff>377136</xdr:rowOff>
    </xdr:from>
    <xdr:to>
      <xdr:col>14</xdr:col>
      <xdr:colOff>443904</xdr:colOff>
      <xdr:row>9</xdr:row>
      <xdr:rowOff>0</xdr:rowOff>
    </xdr:to>
    <xdr:sp macro="" textlink="">
      <xdr:nvSpPr>
        <xdr:cNvPr id="8" name="Akış Çizelgesi: Öteki İşlem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D5ECF0E-1762-4214-8EBB-28ED141A8A22}"/>
            </a:ext>
          </a:extLst>
        </xdr:cNvPr>
        <xdr:cNvSpPr/>
      </xdr:nvSpPr>
      <xdr:spPr bwMode="auto">
        <a:xfrm>
          <a:off x="13259540" y="2859409"/>
          <a:ext cx="3348000" cy="864000"/>
        </a:xfrm>
        <a:custGeom>
          <a:avLst/>
          <a:gdLst>
            <a:gd name="connsiteX0" fmla="*/ 0 w 3348000"/>
            <a:gd name="connsiteY0" fmla="*/ 144000 h 864000"/>
            <a:gd name="connsiteX1" fmla="*/ 144000 w 3348000"/>
            <a:gd name="connsiteY1" fmla="*/ 0 h 864000"/>
            <a:gd name="connsiteX2" fmla="*/ 694800 w 3348000"/>
            <a:gd name="connsiteY2" fmla="*/ 0 h 864000"/>
            <a:gd name="connsiteX3" fmla="*/ 1306800 w 3348000"/>
            <a:gd name="connsiteY3" fmla="*/ 0 h 864000"/>
            <a:gd name="connsiteX4" fmla="*/ 1857600 w 3348000"/>
            <a:gd name="connsiteY4" fmla="*/ 0 h 864000"/>
            <a:gd name="connsiteX5" fmla="*/ 2469600 w 3348000"/>
            <a:gd name="connsiteY5" fmla="*/ 0 h 864000"/>
            <a:gd name="connsiteX6" fmla="*/ 3204000 w 3348000"/>
            <a:gd name="connsiteY6" fmla="*/ 0 h 864000"/>
            <a:gd name="connsiteX7" fmla="*/ 3348000 w 3348000"/>
            <a:gd name="connsiteY7" fmla="*/ 144000 h 864000"/>
            <a:gd name="connsiteX8" fmla="*/ 3348000 w 3348000"/>
            <a:gd name="connsiteY8" fmla="*/ 720000 h 864000"/>
            <a:gd name="connsiteX9" fmla="*/ 3204000 w 3348000"/>
            <a:gd name="connsiteY9" fmla="*/ 864000 h 864000"/>
            <a:gd name="connsiteX10" fmla="*/ 2622600 w 3348000"/>
            <a:gd name="connsiteY10" fmla="*/ 864000 h 864000"/>
            <a:gd name="connsiteX11" fmla="*/ 2102400 w 3348000"/>
            <a:gd name="connsiteY11" fmla="*/ 864000 h 864000"/>
            <a:gd name="connsiteX12" fmla="*/ 1459800 w 3348000"/>
            <a:gd name="connsiteY12" fmla="*/ 864000 h 864000"/>
            <a:gd name="connsiteX13" fmla="*/ 909000 w 3348000"/>
            <a:gd name="connsiteY13" fmla="*/ 864000 h 864000"/>
            <a:gd name="connsiteX14" fmla="*/ 144000 w 3348000"/>
            <a:gd name="connsiteY14" fmla="*/ 864000 h 864000"/>
            <a:gd name="connsiteX15" fmla="*/ 0 w 3348000"/>
            <a:gd name="connsiteY15" fmla="*/ 720000 h 864000"/>
            <a:gd name="connsiteX16" fmla="*/ 0 w 3348000"/>
            <a:gd name="connsiteY16" fmla="*/ 144000 h 864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3348000" h="864000" fill="none" extrusionOk="0">
              <a:moveTo>
                <a:pt x="0" y="144000"/>
              </a:moveTo>
              <a:cubicBezTo>
                <a:pt x="-2458" y="68866"/>
                <a:pt x="79165" y="10919"/>
                <a:pt x="144000" y="0"/>
              </a:cubicBezTo>
              <a:cubicBezTo>
                <a:pt x="417093" y="-14287"/>
                <a:pt x="426032" y="-23452"/>
                <a:pt x="694800" y="0"/>
              </a:cubicBezTo>
              <a:cubicBezTo>
                <a:pt x="963568" y="23452"/>
                <a:pt x="1019589" y="-21133"/>
                <a:pt x="1306800" y="0"/>
              </a:cubicBezTo>
              <a:cubicBezTo>
                <a:pt x="1594011" y="21133"/>
                <a:pt x="1673423" y="-6747"/>
                <a:pt x="1857600" y="0"/>
              </a:cubicBezTo>
              <a:cubicBezTo>
                <a:pt x="2041777" y="6747"/>
                <a:pt x="2318224" y="24914"/>
                <a:pt x="2469600" y="0"/>
              </a:cubicBezTo>
              <a:cubicBezTo>
                <a:pt x="2620976" y="-24914"/>
                <a:pt x="3011032" y="-20136"/>
                <a:pt x="3204000" y="0"/>
              </a:cubicBezTo>
              <a:cubicBezTo>
                <a:pt x="3285621" y="-6435"/>
                <a:pt x="3357576" y="74825"/>
                <a:pt x="3348000" y="144000"/>
              </a:cubicBezTo>
              <a:cubicBezTo>
                <a:pt x="3326063" y="415642"/>
                <a:pt x="3360131" y="564938"/>
                <a:pt x="3348000" y="720000"/>
              </a:cubicBezTo>
              <a:cubicBezTo>
                <a:pt x="3347614" y="791517"/>
                <a:pt x="3290290" y="868259"/>
                <a:pt x="3204000" y="864000"/>
              </a:cubicBezTo>
              <a:cubicBezTo>
                <a:pt x="3073699" y="850688"/>
                <a:pt x="2884111" y="849384"/>
                <a:pt x="2622600" y="864000"/>
              </a:cubicBezTo>
              <a:cubicBezTo>
                <a:pt x="2361089" y="878616"/>
                <a:pt x="2324506" y="854192"/>
                <a:pt x="2102400" y="864000"/>
              </a:cubicBezTo>
              <a:cubicBezTo>
                <a:pt x="1880294" y="873808"/>
                <a:pt x="1751990" y="852401"/>
                <a:pt x="1459800" y="864000"/>
              </a:cubicBezTo>
              <a:cubicBezTo>
                <a:pt x="1167610" y="875599"/>
                <a:pt x="1174094" y="874742"/>
                <a:pt x="909000" y="864000"/>
              </a:cubicBezTo>
              <a:cubicBezTo>
                <a:pt x="643906" y="853258"/>
                <a:pt x="380486" y="844705"/>
                <a:pt x="144000" y="864000"/>
              </a:cubicBezTo>
              <a:cubicBezTo>
                <a:pt x="65473" y="859626"/>
                <a:pt x="-18527" y="798932"/>
                <a:pt x="0" y="720000"/>
              </a:cubicBezTo>
              <a:cubicBezTo>
                <a:pt x="-18749" y="558880"/>
                <a:pt x="2059" y="272406"/>
                <a:pt x="0" y="144000"/>
              </a:cubicBezTo>
              <a:close/>
            </a:path>
            <a:path w="3348000" h="864000" stroke="0" extrusionOk="0">
              <a:moveTo>
                <a:pt x="0" y="144000"/>
              </a:moveTo>
              <a:cubicBezTo>
                <a:pt x="-4402" y="61756"/>
                <a:pt x="51462" y="4882"/>
                <a:pt x="144000" y="0"/>
              </a:cubicBezTo>
              <a:cubicBezTo>
                <a:pt x="470137" y="33163"/>
                <a:pt x="528820" y="-9031"/>
                <a:pt x="817200" y="0"/>
              </a:cubicBezTo>
              <a:cubicBezTo>
                <a:pt x="1105580" y="9031"/>
                <a:pt x="1137977" y="3686"/>
                <a:pt x="1398600" y="0"/>
              </a:cubicBezTo>
              <a:cubicBezTo>
                <a:pt x="1659223" y="-3686"/>
                <a:pt x="1788389" y="23300"/>
                <a:pt x="1949400" y="0"/>
              </a:cubicBezTo>
              <a:cubicBezTo>
                <a:pt x="2110411" y="-23300"/>
                <a:pt x="2327286" y="-8563"/>
                <a:pt x="2592000" y="0"/>
              </a:cubicBezTo>
              <a:cubicBezTo>
                <a:pt x="2856714" y="8563"/>
                <a:pt x="2935246" y="-18497"/>
                <a:pt x="3204000" y="0"/>
              </a:cubicBezTo>
              <a:cubicBezTo>
                <a:pt x="3291460" y="-12906"/>
                <a:pt x="3334061" y="76721"/>
                <a:pt x="3348000" y="144000"/>
              </a:cubicBezTo>
              <a:cubicBezTo>
                <a:pt x="3357655" y="286442"/>
                <a:pt x="3366981" y="526249"/>
                <a:pt x="3348000" y="720000"/>
              </a:cubicBezTo>
              <a:cubicBezTo>
                <a:pt x="3362785" y="803084"/>
                <a:pt x="3265456" y="861077"/>
                <a:pt x="3204000" y="864000"/>
              </a:cubicBezTo>
              <a:cubicBezTo>
                <a:pt x="3061079" y="851469"/>
                <a:pt x="2872116" y="849766"/>
                <a:pt x="2592000" y="864000"/>
              </a:cubicBezTo>
              <a:cubicBezTo>
                <a:pt x="2311884" y="878234"/>
                <a:pt x="2154258" y="837032"/>
                <a:pt x="2010600" y="864000"/>
              </a:cubicBezTo>
              <a:cubicBezTo>
                <a:pt x="1866942" y="890968"/>
                <a:pt x="1631665" y="874576"/>
                <a:pt x="1337400" y="864000"/>
              </a:cubicBezTo>
              <a:cubicBezTo>
                <a:pt x="1043135" y="853424"/>
                <a:pt x="811598" y="873379"/>
                <a:pt x="664200" y="864000"/>
              </a:cubicBezTo>
              <a:cubicBezTo>
                <a:pt x="516802" y="854621"/>
                <a:pt x="258882" y="840139"/>
                <a:pt x="144000" y="864000"/>
              </a:cubicBezTo>
              <a:cubicBezTo>
                <a:pt x="57842" y="857754"/>
                <a:pt x="-7459" y="788378"/>
                <a:pt x="0" y="720000"/>
              </a:cubicBezTo>
              <a:cubicBezTo>
                <a:pt x="25269" y="462372"/>
                <a:pt x="-6030" y="304202"/>
                <a:pt x="0" y="144000"/>
              </a:cubicBezTo>
              <a:close/>
            </a:path>
          </a:pathLst>
        </a:custGeom>
        <a:solidFill>
          <a:srgbClr val="FFC000"/>
        </a:solidFill>
        <a:ln w="190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1219033472">
                <a:prstGeom prst="flowChartAlternateProcess">
                  <a:avLst/>
                </a:prstGeom>
                <ask:type>
                  <ask:lineSketchFreehand/>
                </ask:type>
              </ask:lineSketchStyleProps>
            </a:ext>
          </a:extLst>
        </a:ln>
        <a:effectLst/>
      </xdr:spPr>
      <xdr:txBody>
        <a:bodyPr vertOverflow="clip" wrap="square" lIns="91440" tIns="45720" rIns="91440" bIns="45720" rtlCol="0" anchor="ctr" anchorCtr="1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200" b="1">
              <a:solidFill>
                <a:schemeClr val="bg1"/>
              </a:solidFill>
              <a:effectLst/>
              <a:latin typeface="Arial Black" panose="020B0A04020102020204" pitchFamily="34" charset="0"/>
              <a:ea typeface="+mn-ea"/>
              <a:cs typeface="+mn-cs"/>
            </a:rPr>
            <a:t>20</a:t>
          </a:r>
          <a:r>
            <a:rPr lang="tr-TR" sz="1200" b="1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+mn-ea"/>
              <a:cs typeface="+mn-cs"/>
            </a:rPr>
            <a:t> SORULUK  SINAV ANALİZİ</a:t>
          </a:r>
          <a:endParaRPr lang="tr-TR" sz="1200">
            <a:solidFill>
              <a:schemeClr val="bg1"/>
            </a:solidFill>
            <a:latin typeface="Arial Black" panose="020B0A04020102020204" pitchFamily="34" charset="0"/>
          </a:endParaRPr>
        </a:p>
      </xdr:txBody>
    </xdr:sp>
    <xdr:clientData/>
  </xdr:twoCellAnchor>
  <xdr:twoCellAnchor editAs="oneCell">
    <xdr:from>
      <xdr:col>11</xdr:col>
      <xdr:colOff>331931</xdr:colOff>
      <xdr:row>11</xdr:row>
      <xdr:rowOff>569369</xdr:rowOff>
    </xdr:from>
    <xdr:to>
      <xdr:col>13</xdr:col>
      <xdr:colOff>331931</xdr:colOff>
      <xdr:row>13</xdr:row>
      <xdr:rowOff>505114</xdr:rowOff>
    </xdr:to>
    <xdr:pic>
      <xdr:nvPicPr>
        <xdr:cNvPr id="9" name="Resim 8">
          <a:extLst>
            <a:ext uri="{FF2B5EF4-FFF2-40B4-BE49-F238E27FC236}">
              <a16:creationId xmlns:a16="http://schemas.microsoft.com/office/drawing/2014/main" id="{C2721629-3FA3-40C1-977F-7435C41B2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7158" y="5533914"/>
          <a:ext cx="1212273" cy="1176882"/>
        </a:xfrm>
        <a:prstGeom prst="rect">
          <a:avLst/>
        </a:prstGeom>
      </xdr:spPr>
    </xdr:pic>
    <xdr:clientData/>
  </xdr:twoCellAnchor>
  <xdr:oneCellAnchor>
    <xdr:from>
      <xdr:col>14</xdr:col>
      <xdr:colOff>432955</xdr:colOff>
      <xdr:row>3</xdr:row>
      <xdr:rowOff>43295</xdr:rowOff>
    </xdr:from>
    <xdr:ext cx="2698736" cy="2579896"/>
    <xdr:pic>
      <xdr:nvPicPr>
        <xdr:cNvPr id="10" name="Resim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F8AE0-B040-4686-AC12-C1B0837E4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96591" y="822613"/>
          <a:ext cx="2698736" cy="2579896"/>
        </a:xfrm>
        <a:prstGeom prst="rect">
          <a:avLst/>
        </a:prstGeom>
      </xdr:spPr>
    </xdr:pic>
    <xdr:clientData/>
  </xdr:oneCellAnchor>
  <xdr:twoCellAnchor>
    <xdr:from>
      <xdr:col>9</xdr:col>
      <xdr:colOff>126570</xdr:colOff>
      <xdr:row>8</xdr:row>
      <xdr:rowOff>444285</xdr:rowOff>
    </xdr:from>
    <xdr:to>
      <xdr:col>14</xdr:col>
      <xdr:colOff>443889</xdr:colOff>
      <xdr:row>10</xdr:row>
      <xdr:rowOff>67149</xdr:rowOff>
    </xdr:to>
    <xdr:sp macro="" textlink="">
      <xdr:nvSpPr>
        <xdr:cNvPr id="4" name="Akış Çizelgesi: Öteki İşlem 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AF12885-F970-4792-BFEB-57E4C0E66A75}"/>
            </a:ext>
          </a:extLst>
        </xdr:cNvPr>
        <xdr:cNvSpPr/>
      </xdr:nvSpPr>
      <xdr:spPr bwMode="auto">
        <a:xfrm>
          <a:off x="13259525" y="3547126"/>
          <a:ext cx="3348000" cy="864000"/>
        </a:xfrm>
        <a:prstGeom prst="flowChartAlternateProcess">
          <a:avLst/>
        </a:prstGeom>
        <a:solidFill>
          <a:srgbClr val="FF0000"/>
        </a:solidFill>
        <a:ln w="6350" cap="rnd" cmpd="sng" algn="ctr">
          <a:solidFill>
            <a:schemeClr val="bg1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727351844">
                <a:custGeom>
                  <a:avLst/>
                  <a:gdLst>
                    <a:gd name="connsiteX0" fmla="*/ 0 w 2595251"/>
                    <a:gd name="connsiteY0" fmla="*/ 101205 h 607219"/>
                    <a:gd name="connsiteX1" fmla="*/ 101205 w 2595251"/>
                    <a:gd name="connsiteY1" fmla="*/ 0 h 607219"/>
                    <a:gd name="connsiteX2" fmla="*/ 747272 w 2595251"/>
                    <a:gd name="connsiteY2" fmla="*/ 0 h 607219"/>
                    <a:gd name="connsiteX3" fmla="*/ 1393339 w 2595251"/>
                    <a:gd name="connsiteY3" fmla="*/ 0 h 607219"/>
                    <a:gd name="connsiteX4" fmla="*/ 1943693 w 2595251"/>
                    <a:gd name="connsiteY4" fmla="*/ 0 h 607219"/>
                    <a:gd name="connsiteX5" fmla="*/ 2494046 w 2595251"/>
                    <a:gd name="connsiteY5" fmla="*/ 0 h 607219"/>
                    <a:gd name="connsiteX6" fmla="*/ 2595251 w 2595251"/>
                    <a:gd name="connsiteY6" fmla="*/ 101205 h 607219"/>
                    <a:gd name="connsiteX7" fmla="*/ 2595251 w 2595251"/>
                    <a:gd name="connsiteY7" fmla="*/ 506014 h 607219"/>
                    <a:gd name="connsiteX8" fmla="*/ 2494046 w 2595251"/>
                    <a:gd name="connsiteY8" fmla="*/ 607219 h 607219"/>
                    <a:gd name="connsiteX9" fmla="*/ 1967621 w 2595251"/>
                    <a:gd name="connsiteY9" fmla="*/ 607219 h 607219"/>
                    <a:gd name="connsiteX10" fmla="*/ 1417268 w 2595251"/>
                    <a:gd name="connsiteY10" fmla="*/ 607219 h 607219"/>
                    <a:gd name="connsiteX11" fmla="*/ 795129 w 2595251"/>
                    <a:gd name="connsiteY11" fmla="*/ 607219 h 607219"/>
                    <a:gd name="connsiteX12" fmla="*/ 101205 w 2595251"/>
                    <a:gd name="connsiteY12" fmla="*/ 607219 h 607219"/>
                    <a:gd name="connsiteX13" fmla="*/ 0 w 2595251"/>
                    <a:gd name="connsiteY13" fmla="*/ 506014 h 607219"/>
                    <a:gd name="connsiteX14" fmla="*/ 0 w 2595251"/>
                    <a:gd name="connsiteY14" fmla="*/ 101205 h 607219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  <a:cxn ang="0">
                      <a:pos x="connsiteX8" y="connsiteY8"/>
                    </a:cxn>
                    <a:cxn ang="0">
                      <a:pos x="connsiteX9" y="connsiteY9"/>
                    </a:cxn>
                    <a:cxn ang="0">
                      <a:pos x="connsiteX10" y="connsiteY10"/>
                    </a:cxn>
                    <a:cxn ang="0">
                      <a:pos x="connsiteX11" y="connsiteY11"/>
                    </a:cxn>
                    <a:cxn ang="0">
                      <a:pos x="connsiteX12" y="connsiteY12"/>
                    </a:cxn>
                    <a:cxn ang="0">
                      <a:pos x="connsiteX13" y="connsiteY13"/>
                    </a:cxn>
                    <a:cxn ang="0">
                      <a:pos x="connsiteX14" y="connsiteY14"/>
                    </a:cxn>
                  </a:cxnLst>
                  <a:rect l="l" t="t" r="r" b="b"/>
                  <a:pathLst>
                    <a:path w="2595251" h="607219" fill="none" extrusionOk="0">
                      <a:moveTo>
                        <a:pt x="0" y="101205"/>
                      </a:moveTo>
                      <a:cubicBezTo>
                        <a:pt x="-1672" y="47558"/>
                        <a:pt x="52974" y="1175"/>
                        <a:pt x="101205" y="0"/>
                      </a:cubicBezTo>
                      <a:cubicBezTo>
                        <a:pt x="278836" y="-10895"/>
                        <a:pt x="532326" y="9853"/>
                        <a:pt x="747272" y="0"/>
                      </a:cubicBezTo>
                      <a:cubicBezTo>
                        <a:pt x="962218" y="-9853"/>
                        <a:pt x="1195266" y="36140"/>
                        <a:pt x="1393339" y="0"/>
                      </a:cubicBezTo>
                      <a:cubicBezTo>
                        <a:pt x="1591412" y="-36140"/>
                        <a:pt x="1686109" y="59266"/>
                        <a:pt x="1943693" y="0"/>
                      </a:cubicBezTo>
                      <a:cubicBezTo>
                        <a:pt x="2201277" y="-59266"/>
                        <a:pt x="2315990" y="55725"/>
                        <a:pt x="2494046" y="0"/>
                      </a:cubicBezTo>
                      <a:cubicBezTo>
                        <a:pt x="2552052" y="-2706"/>
                        <a:pt x="2594097" y="44555"/>
                        <a:pt x="2595251" y="101205"/>
                      </a:cubicBezTo>
                      <a:cubicBezTo>
                        <a:pt x="2615324" y="232634"/>
                        <a:pt x="2563127" y="414679"/>
                        <a:pt x="2595251" y="506014"/>
                      </a:cubicBezTo>
                      <a:cubicBezTo>
                        <a:pt x="2596519" y="563652"/>
                        <a:pt x="2543450" y="613804"/>
                        <a:pt x="2494046" y="607219"/>
                      </a:cubicBezTo>
                      <a:cubicBezTo>
                        <a:pt x="2326280" y="656520"/>
                        <a:pt x="2204363" y="585635"/>
                        <a:pt x="1967621" y="607219"/>
                      </a:cubicBezTo>
                      <a:cubicBezTo>
                        <a:pt x="1730879" y="628803"/>
                        <a:pt x="1552867" y="573543"/>
                        <a:pt x="1417268" y="607219"/>
                      </a:cubicBezTo>
                      <a:cubicBezTo>
                        <a:pt x="1281669" y="640895"/>
                        <a:pt x="983121" y="585952"/>
                        <a:pt x="795129" y="607219"/>
                      </a:cubicBezTo>
                      <a:cubicBezTo>
                        <a:pt x="607137" y="628486"/>
                        <a:pt x="416705" y="550919"/>
                        <a:pt x="101205" y="607219"/>
                      </a:cubicBezTo>
                      <a:cubicBezTo>
                        <a:pt x="38748" y="622137"/>
                        <a:pt x="2300" y="551058"/>
                        <a:pt x="0" y="506014"/>
                      </a:cubicBezTo>
                      <a:cubicBezTo>
                        <a:pt x="-36400" y="378191"/>
                        <a:pt x="39558" y="216706"/>
                        <a:pt x="0" y="101205"/>
                      </a:cubicBezTo>
                      <a:close/>
                    </a:path>
                    <a:path w="2595251" h="607219" stroke="0" extrusionOk="0">
                      <a:moveTo>
                        <a:pt x="0" y="101205"/>
                      </a:moveTo>
                      <a:cubicBezTo>
                        <a:pt x="644" y="36590"/>
                        <a:pt x="32435" y="5394"/>
                        <a:pt x="101205" y="0"/>
                      </a:cubicBezTo>
                      <a:cubicBezTo>
                        <a:pt x="243861" y="-551"/>
                        <a:pt x="498608" y="45865"/>
                        <a:pt x="723344" y="0"/>
                      </a:cubicBezTo>
                      <a:cubicBezTo>
                        <a:pt x="948080" y="-45865"/>
                        <a:pt x="1007839" y="37225"/>
                        <a:pt x="1273697" y="0"/>
                      </a:cubicBezTo>
                      <a:cubicBezTo>
                        <a:pt x="1539555" y="-37225"/>
                        <a:pt x="1597492" y="11338"/>
                        <a:pt x="1895836" y="0"/>
                      </a:cubicBezTo>
                      <a:cubicBezTo>
                        <a:pt x="2194180" y="-11338"/>
                        <a:pt x="2283245" y="32910"/>
                        <a:pt x="2494046" y="0"/>
                      </a:cubicBezTo>
                      <a:cubicBezTo>
                        <a:pt x="2537509" y="5767"/>
                        <a:pt x="2588357" y="44299"/>
                        <a:pt x="2595251" y="101205"/>
                      </a:cubicBezTo>
                      <a:cubicBezTo>
                        <a:pt x="2637408" y="271702"/>
                        <a:pt x="2578732" y="338586"/>
                        <a:pt x="2595251" y="506014"/>
                      </a:cubicBezTo>
                      <a:cubicBezTo>
                        <a:pt x="2603894" y="565299"/>
                        <a:pt x="2553552" y="605559"/>
                        <a:pt x="2494046" y="607219"/>
                      </a:cubicBezTo>
                      <a:cubicBezTo>
                        <a:pt x="2252702" y="637474"/>
                        <a:pt x="2107261" y="559695"/>
                        <a:pt x="1943693" y="607219"/>
                      </a:cubicBezTo>
                      <a:cubicBezTo>
                        <a:pt x="1780125" y="654743"/>
                        <a:pt x="1659822" y="575091"/>
                        <a:pt x="1393339" y="607219"/>
                      </a:cubicBezTo>
                      <a:cubicBezTo>
                        <a:pt x="1126856" y="639347"/>
                        <a:pt x="1045843" y="556293"/>
                        <a:pt x="771200" y="607219"/>
                      </a:cubicBezTo>
                      <a:cubicBezTo>
                        <a:pt x="496557" y="658145"/>
                        <a:pt x="347150" y="554362"/>
                        <a:pt x="101205" y="607219"/>
                      </a:cubicBezTo>
                      <a:cubicBezTo>
                        <a:pt x="45952" y="623922"/>
                        <a:pt x="1117" y="573685"/>
                        <a:pt x="0" y="506014"/>
                      </a:cubicBezTo>
                      <a:cubicBezTo>
                        <a:pt x="-31635" y="411494"/>
                        <a:pt x="281" y="231200"/>
                        <a:pt x="0" y="101205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  <a:effectLst>
          <a:outerShdw dir="24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TEDBİR</a:t>
          </a:r>
          <a:r>
            <a:rPr lang="tr-TR" sz="1600" b="1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 RAPORU</a:t>
          </a:r>
          <a:endParaRPr lang="tr-TR" sz="16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24426</xdr:colOff>
      <xdr:row>62</xdr:row>
      <xdr:rowOff>24423</xdr:rowOff>
    </xdr:from>
    <xdr:to>
      <xdr:col>26</xdr:col>
      <xdr:colOff>675612</xdr:colOff>
      <xdr:row>78</xdr:row>
      <xdr:rowOff>114301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29158</xdr:colOff>
      <xdr:row>81</xdr:row>
      <xdr:rowOff>9525</xdr:rowOff>
    </xdr:from>
    <xdr:to>
      <xdr:col>26</xdr:col>
      <xdr:colOff>686686</xdr:colOff>
      <xdr:row>89</xdr:row>
      <xdr:rowOff>0</xdr:rowOff>
    </xdr:to>
    <xdr:graphicFrame macro="">
      <xdr:nvGraphicFramePr>
        <xdr:cNvPr id="4" name="Chart 1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36636</xdr:colOff>
      <xdr:row>97</xdr:row>
      <xdr:rowOff>69361</xdr:rowOff>
    </xdr:from>
    <xdr:to>
      <xdr:col>26</xdr:col>
      <xdr:colOff>675612</xdr:colOff>
      <xdr:row>108</xdr:row>
      <xdr:rowOff>59836</xdr:rowOff>
    </xdr:to>
    <xdr:graphicFrame macro="">
      <xdr:nvGraphicFramePr>
        <xdr:cNvPr id="17" name="Grafik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188284</xdr:colOff>
      <xdr:row>1</xdr:row>
      <xdr:rowOff>33226</xdr:rowOff>
    </xdr:from>
    <xdr:to>
      <xdr:col>30</xdr:col>
      <xdr:colOff>263412</xdr:colOff>
      <xdr:row>2</xdr:row>
      <xdr:rowOff>354418</xdr:rowOff>
    </xdr:to>
    <xdr:sp macro="" textlink="">
      <xdr:nvSpPr>
        <xdr:cNvPr id="12" name="Dikdörtgen: Köşeleri Yuvarlatılmış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 bwMode="auto">
        <a:xfrm>
          <a:off x="12504331" y="254738"/>
          <a:ext cx="1902598" cy="531628"/>
        </a:xfrm>
        <a:custGeom>
          <a:avLst/>
          <a:gdLst>
            <a:gd name="connsiteX0" fmla="*/ 0 w 1902598"/>
            <a:gd name="connsiteY0" fmla="*/ 88606 h 531628"/>
            <a:gd name="connsiteX1" fmla="*/ 88606 w 1902598"/>
            <a:gd name="connsiteY1" fmla="*/ 0 h 531628"/>
            <a:gd name="connsiteX2" fmla="*/ 680989 w 1902598"/>
            <a:gd name="connsiteY2" fmla="*/ 0 h 531628"/>
            <a:gd name="connsiteX3" fmla="*/ 1238863 w 1902598"/>
            <a:gd name="connsiteY3" fmla="*/ 0 h 531628"/>
            <a:gd name="connsiteX4" fmla="*/ 1813992 w 1902598"/>
            <a:gd name="connsiteY4" fmla="*/ 0 h 531628"/>
            <a:gd name="connsiteX5" fmla="*/ 1902598 w 1902598"/>
            <a:gd name="connsiteY5" fmla="*/ 88606 h 531628"/>
            <a:gd name="connsiteX6" fmla="*/ 1902598 w 1902598"/>
            <a:gd name="connsiteY6" fmla="*/ 443022 h 531628"/>
            <a:gd name="connsiteX7" fmla="*/ 1813992 w 1902598"/>
            <a:gd name="connsiteY7" fmla="*/ 531628 h 531628"/>
            <a:gd name="connsiteX8" fmla="*/ 1238863 w 1902598"/>
            <a:gd name="connsiteY8" fmla="*/ 531628 h 531628"/>
            <a:gd name="connsiteX9" fmla="*/ 715496 w 1902598"/>
            <a:gd name="connsiteY9" fmla="*/ 531628 h 531628"/>
            <a:gd name="connsiteX10" fmla="*/ 88606 w 1902598"/>
            <a:gd name="connsiteY10" fmla="*/ 531628 h 531628"/>
            <a:gd name="connsiteX11" fmla="*/ 0 w 1902598"/>
            <a:gd name="connsiteY11" fmla="*/ 443022 h 531628"/>
            <a:gd name="connsiteX12" fmla="*/ 0 w 1902598"/>
            <a:gd name="connsiteY12" fmla="*/ 88606 h 53162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902598" h="531628" fill="none" extrusionOk="0">
              <a:moveTo>
                <a:pt x="0" y="88606"/>
              </a:moveTo>
              <a:cubicBezTo>
                <a:pt x="6300" y="38370"/>
                <a:pt x="37554" y="-11810"/>
                <a:pt x="88606" y="0"/>
              </a:cubicBezTo>
              <a:cubicBezTo>
                <a:pt x="353571" y="-25800"/>
                <a:pt x="421597" y="928"/>
                <a:pt x="680989" y="0"/>
              </a:cubicBezTo>
              <a:cubicBezTo>
                <a:pt x="940381" y="-928"/>
                <a:pt x="1092661" y="5783"/>
                <a:pt x="1238863" y="0"/>
              </a:cubicBezTo>
              <a:cubicBezTo>
                <a:pt x="1385065" y="-5783"/>
                <a:pt x="1678283" y="56858"/>
                <a:pt x="1813992" y="0"/>
              </a:cubicBezTo>
              <a:cubicBezTo>
                <a:pt x="1857816" y="8070"/>
                <a:pt x="1908393" y="39166"/>
                <a:pt x="1902598" y="88606"/>
              </a:cubicBezTo>
              <a:cubicBezTo>
                <a:pt x="1915129" y="180715"/>
                <a:pt x="1891930" y="367289"/>
                <a:pt x="1902598" y="443022"/>
              </a:cubicBezTo>
              <a:cubicBezTo>
                <a:pt x="1908127" y="497381"/>
                <a:pt x="1858895" y="531292"/>
                <a:pt x="1813992" y="531628"/>
              </a:cubicBezTo>
              <a:cubicBezTo>
                <a:pt x="1578557" y="581048"/>
                <a:pt x="1392598" y="498511"/>
                <a:pt x="1238863" y="531628"/>
              </a:cubicBezTo>
              <a:cubicBezTo>
                <a:pt x="1085128" y="564745"/>
                <a:pt x="967483" y="510607"/>
                <a:pt x="715496" y="531628"/>
              </a:cubicBezTo>
              <a:cubicBezTo>
                <a:pt x="463509" y="552649"/>
                <a:pt x="337955" y="499429"/>
                <a:pt x="88606" y="531628"/>
              </a:cubicBezTo>
              <a:cubicBezTo>
                <a:pt x="36367" y="536335"/>
                <a:pt x="-8086" y="489134"/>
                <a:pt x="0" y="443022"/>
              </a:cubicBezTo>
              <a:cubicBezTo>
                <a:pt x="-25115" y="280472"/>
                <a:pt x="5104" y="252635"/>
                <a:pt x="0" y="88606"/>
              </a:cubicBezTo>
              <a:close/>
            </a:path>
            <a:path w="1902598" h="531628" stroke="0" extrusionOk="0">
              <a:moveTo>
                <a:pt x="0" y="88606"/>
              </a:moveTo>
              <a:cubicBezTo>
                <a:pt x="675" y="42668"/>
                <a:pt x="44364" y="13510"/>
                <a:pt x="88606" y="0"/>
              </a:cubicBezTo>
              <a:cubicBezTo>
                <a:pt x="240904" y="-47996"/>
                <a:pt x="427229" y="16656"/>
                <a:pt x="646481" y="0"/>
              </a:cubicBezTo>
              <a:cubicBezTo>
                <a:pt x="865733" y="-16656"/>
                <a:pt x="1012311" y="32930"/>
                <a:pt x="1169848" y="0"/>
              </a:cubicBezTo>
              <a:cubicBezTo>
                <a:pt x="1327385" y="-32930"/>
                <a:pt x="1682419" y="54918"/>
                <a:pt x="1813992" y="0"/>
              </a:cubicBezTo>
              <a:cubicBezTo>
                <a:pt x="1862664" y="4757"/>
                <a:pt x="1899110" y="43491"/>
                <a:pt x="1902598" y="88606"/>
              </a:cubicBezTo>
              <a:cubicBezTo>
                <a:pt x="1922914" y="210957"/>
                <a:pt x="1881055" y="331407"/>
                <a:pt x="1902598" y="443022"/>
              </a:cubicBezTo>
              <a:cubicBezTo>
                <a:pt x="1898034" y="488339"/>
                <a:pt x="1872083" y="524649"/>
                <a:pt x="1813992" y="531628"/>
              </a:cubicBezTo>
              <a:cubicBezTo>
                <a:pt x="1559816" y="536650"/>
                <a:pt x="1435758" y="490378"/>
                <a:pt x="1238863" y="531628"/>
              </a:cubicBezTo>
              <a:cubicBezTo>
                <a:pt x="1041968" y="572878"/>
                <a:pt x="884486" y="481959"/>
                <a:pt x="715496" y="531628"/>
              </a:cubicBezTo>
              <a:cubicBezTo>
                <a:pt x="546506" y="581297"/>
                <a:pt x="262383" y="513034"/>
                <a:pt x="88606" y="531628"/>
              </a:cubicBezTo>
              <a:cubicBezTo>
                <a:pt x="36734" y="543128"/>
                <a:pt x="56" y="505606"/>
                <a:pt x="0" y="443022"/>
              </a:cubicBezTo>
              <a:cubicBezTo>
                <a:pt x="-22474" y="275221"/>
                <a:pt x="41456" y="203895"/>
                <a:pt x="0" y="88606"/>
              </a:cubicBezTo>
              <a:close/>
            </a:path>
          </a:pathLst>
        </a:custGeom>
        <a:solidFill>
          <a:srgbClr val="00B0F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245237263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glow rad="101600">
            <a:schemeClr val="tx1">
              <a:lumMod val="95000"/>
              <a:lumOff val="5000"/>
              <a:alpha val="60000"/>
            </a:schemeClr>
          </a:glow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400" b="1">
              <a:effectLst/>
              <a:latin typeface="Arial Black" panose="020B0A04020102020204" pitchFamily="34" charset="0"/>
            </a:rPr>
            <a:t>ANASAYFA</a:t>
          </a:r>
        </a:p>
      </xdr:txBody>
    </xdr:sp>
    <xdr:clientData/>
  </xdr:twoCellAnchor>
  <xdr:oneCellAnchor>
    <xdr:from>
      <xdr:col>30</xdr:col>
      <xdr:colOff>518013</xdr:colOff>
      <xdr:row>1</xdr:row>
      <xdr:rowOff>19658</xdr:rowOff>
    </xdr:from>
    <xdr:ext cx="1353141" cy="1293555"/>
    <xdr:pic>
      <xdr:nvPicPr>
        <xdr:cNvPr id="13" name="Resim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9294" y="233971"/>
          <a:ext cx="1353141" cy="1293555"/>
        </a:xfrm>
        <a:prstGeom prst="rect">
          <a:avLst/>
        </a:prstGeom>
      </xdr:spPr>
    </xdr:pic>
    <xdr:clientData/>
  </xdr:oneCellAnchor>
  <xdr:twoCellAnchor>
    <xdr:from>
      <xdr:col>27</xdr:col>
      <xdr:colOff>189990</xdr:colOff>
      <xdr:row>2</xdr:row>
      <xdr:rowOff>486709</xdr:rowOff>
    </xdr:from>
    <xdr:to>
      <xdr:col>30</xdr:col>
      <xdr:colOff>276278</xdr:colOff>
      <xdr:row>2</xdr:row>
      <xdr:rowOff>1020415</xdr:rowOff>
    </xdr:to>
    <xdr:sp macro="" textlink="">
      <xdr:nvSpPr>
        <xdr:cNvPr id="14" name="Dikdörtgen: Köşeleri Yuvarlatılmış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/>
      </xdr:nvSpPr>
      <xdr:spPr bwMode="auto">
        <a:xfrm>
          <a:off x="12506037" y="918657"/>
          <a:ext cx="1913758" cy="533706"/>
        </a:xfrm>
        <a:custGeom>
          <a:avLst/>
          <a:gdLst>
            <a:gd name="connsiteX0" fmla="*/ 0 w 1913758"/>
            <a:gd name="connsiteY0" fmla="*/ 88953 h 533706"/>
            <a:gd name="connsiteX1" fmla="*/ 88953 w 1913758"/>
            <a:gd name="connsiteY1" fmla="*/ 0 h 533706"/>
            <a:gd name="connsiteX2" fmla="*/ 615495 w 1913758"/>
            <a:gd name="connsiteY2" fmla="*/ 0 h 533706"/>
            <a:gd name="connsiteX3" fmla="*/ 1176754 w 1913758"/>
            <a:gd name="connsiteY3" fmla="*/ 0 h 533706"/>
            <a:gd name="connsiteX4" fmla="*/ 1824805 w 1913758"/>
            <a:gd name="connsiteY4" fmla="*/ 0 h 533706"/>
            <a:gd name="connsiteX5" fmla="*/ 1913758 w 1913758"/>
            <a:gd name="connsiteY5" fmla="*/ 88953 h 533706"/>
            <a:gd name="connsiteX6" fmla="*/ 1913758 w 1913758"/>
            <a:gd name="connsiteY6" fmla="*/ 444753 h 533706"/>
            <a:gd name="connsiteX7" fmla="*/ 1824805 w 1913758"/>
            <a:gd name="connsiteY7" fmla="*/ 533706 h 533706"/>
            <a:gd name="connsiteX8" fmla="*/ 1211471 w 1913758"/>
            <a:gd name="connsiteY8" fmla="*/ 533706 h 533706"/>
            <a:gd name="connsiteX9" fmla="*/ 650212 w 1913758"/>
            <a:gd name="connsiteY9" fmla="*/ 533706 h 533706"/>
            <a:gd name="connsiteX10" fmla="*/ 88953 w 1913758"/>
            <a:gd name="connsiteY10" fmla="*/ 533706 h 533706"/>
            <a:gd name="connsiteX11" fmla="*/ 0 w 1913758"/>
            <a:gd name="connsiteY11" fmla="*/ 444753 h 533706"/>
            <a:gd name="connsiteX12" fmla="*/ 0 w 1913758"/>
            <a:gd name="connsiteY12" fmla="*/ 88953 h 533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913758" h="533706" fill="none" extrusionOk="0">
              <a:moveTo>
                <a:pt x="0" y="88953"/>
              </a:moveTo>
              <a:cubicBezTo>
                <a:pt x="-3482" y="43116"/>
                <a:pt x="37092" y="-8780"/>
                <a:pt x="88953" y="0"/>
              </a:cubicBezTo>
              <a:cubicBezTo>
                <a:pt x="224387" y="-13524"/>
                <a:pt x="485521" y="50543"/>
                <a:pt x="615495" y="0"/>
              </a:cubicBezTo>
              <a:cubicBezTo>
                <a:pt x="745469" y="-50543"/>
                <a:pt x="1046088" y="57789"/>
                <a:pt x="1176754" y="0"/>
              </a:cubicBezTo>
              <a:cubicBezTo>
                <a:pt x="1307420" y="-57789"/>
                <a:pt x="1670074" y="59588"/>
                <a:pt x="1824805" y="0"/>
              </a:cubicBezTo>
              <a:cubicBezTo>
                <a:pt x="1872091" y="13093"/>
                <a:pt x="1914199" y="41947"/>
                <a:pt x="1913758" y="88953"/>
              </a:cubicBezTo>
              <a:cubicBezTo>
                <a:pt x="1939749" y="180502"/>
                <a:pt x="1871515" y="272869"/>
                <a:pt x="1913758" y="444753"/>
              </a:cubicBezTo>
              <a:cubicBezTo>
                <a:pt x="1914586" y="508454"/>
                <a:pt x="1869418" y="540552"/>
                <a:pt x="1824805" y="533706"/>
              </a:cubicBezTo>
              <a:cubicBezTo>
                <a:pt x="1518241" y="585582"/>
                <a:pt x="1462202" y="531437"/>
                <a:pt x="1211471" y="533706"/>
              </a:cubicBezTo>
              <a:cubicBezTo>
                <a:pt x="960740" y="535975"/>
                <a:pt x="895692" y="521437"/>
                <a:pt x="650212" y="533706"/>
              </a:cubicBezTo>
              <a:cubicBezTo>
                <a:pt x="404732" y="545975"/>
                <a:pt x="295478" y="501371"/>
                <a:pt x="88953" y="533706"/>
              </a:cubicBezTo>
              <a:cubicBezTo>
                <a:pt x="49425" y="527658"/>
                <a:pt x="-1443" y="493394"/>
                <a:pt x="0" y="444753"/>
              </a:cubicBezTo>
              <a:cubicBezTo>
                <a:pt x="-19119" y="305930"/>
                <a:pt x="14712" y="181526"/>
                <a:pt x="0" y="88953"/>
              </a:cubicBezTo>
              <a:close/>
            </a:path>
            <a:path w="1913758" h="533706" stroke="0" extrusionOk="0">
              <a:moveTo>
                <a:pt x="0" y="88953"/>
              </a:moveTo>
              <a:cubicBezTo>
                <a:pt x="367" y="50635"/>
                <a:pt x="34189" y="4799"/>
                <a:pt x="88953" y="0"/>
              </a:cubicBezTo>
              <a:cubicBezTo>
                <a:pt x="321908" y="-59072"/>
                <a:pt x="450401" y="66471"/>
                <a:pt x="650212" y="0"/>
              </a:cubicBezTo>
              <a:cubicBezTo>
                <a:pt x="850023" y="-66471"/>
                <a:pt x="991981" y="2406"/>
                <a:pt x="1228829" y="0"/>
              </a:cubicBezTo>
              <a:cubicBezTo>
                <a:pt x="1465677" y="-2406"/>
                <a:pt x="1649851" y="13918"/>
                <a:pt x="1824805" y="0"/>
              </a:cubicBezTo>
              <a:cubicBezTo>
                <a:pt x="1876209" y="-1893"/>
                <a:pt x="1910687" y="48178"/>
                <a:pt x="1913758" y="88953"/>
              </a:cubicBezTo>
              <a:cubicBezTo>
                <a:pt x="1952450" y="196707"/>
                <a:pt x="1875114" y="282257"/>
                <a:pt x="1913758" y="444753"/>
              </a:cubicBezTo>
              <a:cubicBezTo>
                <a:pt x="1923092" y="484431"/>
                <a:pt x="1882287" y="529052"/>
                <a:pt x="1824805" y="533706"/>
              </a:cubicBezTo>
              <a:cubicBezTo>
                <a:pt x="1632551" y="589197"/>
                <a:pt x="1394340" y="465202"/>
                <a:pt x="1246188" y="533706"/>
              </a:cubicBezTo>
              <a:cubicBezTo>
                <a:pt x="1098036" y="602210"/>
                <a:pt x="882522" y="467023"/>
                <a:pt x="650212" y="533706"/>
              </a:cubicBezTo>
              <a:cubicBezTo>
                <a:pt x="417902" y="600389"/>
                <a:pt x="222557" y="478614"/>
                <a:pt x="88953" y="533706"/>
              </a:cubicBezTo>
              <a:cubicBezTo>
                <a:pt x="40684" y="534973"/>
                <a:pt x="772" y="488791"/>
                <a:pt x="0" y="444753"/>
              </a:cubicBezTo>
              <a:cubicBezTo>
                <a:pt x="-251" y="361693"/>
                <a:pt x="26097" y="212908"/>
                <a:pt x="0" y="88953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114980758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4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4-SENARYO BAREMİ</a:t>
          </a:r>
          <a:endParaRPr lang="tr-TR" sz="14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27</xdr:col>
      <xdr:colOff>173370</xdr:colOff>
      <xdr:row>2</xdr:row>
      <xdr:rowOff>1178205</xdr:rowOff>
    </xdr:from>
    <xdr:to>
      <xdr:col>30</xdr:col>
      <xdr:colOff>282891</xdr:colOff>
      <xdr:row>2</xdr:row>
      <xdr:rowOff>1667293</xdr:rowOff>
    </xdr:to>
    <xdr:sp macro="" textlink="">
      <xdr:nvSpPr>
        <xdr:cNvPr id="15" name="Dikdörtgen: Köşeleri Yuvarlatılmış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/>
      </xdr:nvSpPr>
      <xdr:spPr bwMode="auto">
        <a:xfrm>
          <a:off x="12489417" y="1610153"/>
          <a:ext cx="1936991" cy="489088"/>
        </a:xfrm>
        <a:custGeom>
          <a:avLst/>
          <a:gdLst>
            <a:gd name="connsiteX0" fmla="*/ 0 w 1936991"/>
            <a:gd name="connsiteY0" fmla="*/ 81516 h 489088"/>
            <a:gd name="connsiteX1" fmla="*/ 81516 w 1936991"/>
            <a:gd name="connsiteY1" fmla="*/ 0 h 489088"/>
            <a:gd name="connsiteX2" fmla="*/ 672836 w 1936991"/>
            <a:gd name="connsiteY2" fmla="*/ 0 h 489088"/>
            <a:gd name="connsiteX3" fmla="*/ 1228676 w 1936991"/>
            <a:gd name="connsiteY3" fmla="*/ 0 h 489088"/>
            <a:gd name="connsiteX4" fmla="*/ 1855475 w 1936991"/>
            <a:gd name="connsiteY4" fmla="*/ 0 h 489088"/>
            <a:gd name="connsiteX5" fmla="*/ 1936991 w 1936991"/>
            <a:gd name="connsiteY5" fmla="*/ 81516 h 489088"/>
            <a:gd name="connsiteX6" fmla="*/ 1936991 w 1936991"/>
            <a:gd name="connsiteY6" fmla="*/ 407572 h 489088"/>
            <a:gd name="connsiteX7" fmla="*/ 1855475 w 1936991"/>
            <a:gd name="connsiteY7" fmla="*/ 489088 h 489088"/>
            <a:gd name="connsiteX8" fmla="*/ 1228676 w 1936991"/>
            <a:gd name="connsiteY8" fmla="*/ 489088 h 489088"/>
            <a:gd name="connsiteX9" fmla="*/ 637356 w 1936991"/>
            <a:gd name="connsiteY9" fmla="*/ 489088 h 489088"/>
            <a:gd name="connsiteX10" fmla="*/ 81516 w 1936991"/>
            <a:gd name="connsiteY10" fmla="*/ 489088 h 489088"/>
            <a:gd name="connsiteX11" fmla="*/ 0 w 1936991"/>
            <a:gd name="connsiteY11" fmla="*/ 407572 h 489088"/>
            <a:gd name="connsiteX12" fmla="*/ 0 w 1936991"/>
            <a:gd name="connsiteY12" fmla="*/ 81516 h 48908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936991" h="489088" fill="none" extrusionOk="0">
              <a:moveTo>
                <a:pt x="0" y="81516"/>
              </a:moveTo>
              <a:cubicBezTo>
                <a:pt x="-5044" y="38317"/>
                <a:pt x="28310" y="6799"/>
                <a:pt x="81516" y="0"/>
              </a:cubicBezTo>
              <a:cubicBezTo>
                <a:pt x="260015" y="-44410"/>
                <a:pt x="435537" y="27594"/>
                <a:pt x="672836" y="0"/>
              </a:cubicBezTo>
              <a:cubicBezTo>
                <a:pt x="910135" y="-27594"/>
                <a:pt x="1000006" y="28647"/>
                <a:pt x="1228676" y="0"/>
              </a:cubicBezTo>
              <a:cubicBezTo>
                <a:pt x="1457346" y="-28647"/>
                <a:pt x="1569425" y="66596"/>
                <a:pt x="1855475" y="0"/>
              </a:cubicBezTo>
              <a:cubicBezTo>
                <a:pt x="1898991" y="-3903"/>
                <a:pt x="1939954" y="24717"/>
                <a:pt x="1936991" y="81516"/>
              </a:cubicBezTo>
              <a:cubicBezTo>
                <a:pt x="1965284" y="167920"/>
                <a:pt x="1934607" y="264710"/>
                <a:pt x="1936991" y="407572"/>
              </a:cubicBezTo>
              <a:cubicBezTo>
                <a:pt x="1940600" y="448814"/>
                <a:pt x="1899074" y="475661"/>
                <a:pt x="1855475" y="489088"/>
              </a:cubicBezTo>
              <a:cubicBezTo>
                <a:pt x="1594907" y="550410"/>
                <a:pt x="1363723" y="476481"/>
                <a:pt x="1228676" y="489088"/>
              </a:cubicBezTo>
              <a:cubicBezTo>
                <a:pt x="1093629" y="501695"/>
                <a:pt x="792756" y="462622"/>
                <a:pt x="637356" y="489088"/>
              </a:cubicBezTo>
              <a:cubicBezTo>
                <a:pt x="481956" y="515554"/>
                <a:pt x="231188" y="444507"/>
                <a:pt x="81516" y="489088"/>
              </a:cubicBezTo>
              <a:cubicBezTo>
                <a:pt x="30529" y="482165"/>
                <a:pt x="2433" y="442602"/>
                <a:pt x="0" y="407572"/>
              </a:cubicBezTo>
              <a:cubicBezTo>
                <a:pt x="-21636" y="279525"/>
                <a:pt x="10211" y="210520"/>
                <a:pt x="0" y="81516"/>
              </a:cubicBezTo>
              <a:close/>
            </a:path>
            <a:path w="1936991" h="489088" stroke="0" extrusionOk="0">
              <a:moveTo>
                <a:pt x="0" y="81516"/>
              </a:moveTo>
              <a:cubicBezTo>
                <a:pt x="-4453" y="48698"/>
                <a:pt x="35574" y="1542"/>
                <a:pt x="81516" y="0"/>
              </a:cubicBezTo>
              <a:cubicBezTo>
                <a:pt x="298565" y="-30192"/>
                <a:pt x="398463" y="31730"/>
                <a:pt x="690575" y="0"/>
              </a:cubicBezTo>
              <a:cubicBezTo>
                <a:pt x="982687" y="-31730"/>
                <a:pt x="1075564" y="7389"/>
                <a:pt x="1246416" y="0"/>
              </a:cubicBezTo>
              <a:cubicBezTo>
                <a:pt x="1417268" y="-7389"/>
                <a:pt x="1618742" y="25493"/>
                <a:pt x="1855475" y="0"/>
              </a:cubicBezTo>
              <a:cubicBezTo>
                <a:pt x="1906528" y="-7440"/>
                <a:pt x="1942799" y="36664"/>
                <a:pt x="1936991" y="81516"/>
              </a:cubicBezTo>
              <a:cubicBezTo>
                <a:pt x="1945324" y="242320"/>
                <a:pt x="1930316" y="337125"/>
                <a:pt x="1936991" y="407572"/>
              </a:cubicBezTo>
              <a:cubicBezTo>
                <a:pt x="1936489" y="444767"/>
                <a:pt x="1908038" y="494657"/>
                <a:pt x="1855475" y="489088"/>
              </a:cubicBezTo>
              <a:cubicBezTo>
                <a:pt x="1652376" y="517107"/>
                <a:pt x="1463924" y="471935"/>
                <a:pt x="1264155" y="489088"/>
              </a:cubicBezTo>
              <a:cubicBezTo>
                <a:pt x="1064386" y="506241"/>
                <a:pt x="790034" y="435858"/>
                <a:pt x="655096" y="489088"/>
              </a:cubicBezTo>
              <a:cubicBezTo>
                <a:pt x="520158" y="542318"/>
                <a:pt x="315636" y="464288"/>
                <a:pt x="81516" y="489088"/>
              </a:cubicBezTo>
              <a:cubicBezTo>
                <a:pt x="40115" y="491141"/>
                <a:pt x="3772" y="453518"/>
                <a:pt x="0" y="407572"/>
              </a:cubicBezTo>
              <a:cubicBezTo>
                <a:pt x="-20982" y="251528"/>
                <a:pt x="7847" y="163730"/>
                <a:pt x="0" y="81516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139243469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4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</a:rPr>
            <a:t>5-SENARYO</a:t>
          </a:r>
          <a:r>
            <a:rPr lang="tr-TR" sz="1400" b="1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</a:rPr>
            <a:t> GİR</a:t>
          </a:r>
          <a:endParaRPr lang="tr-TR" sz="1400" b="1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25</xdr:col>
      <xdr:colOff>147515</xdr:colOff>
      <xdr:row>2</xdr:row>
      <xdr:rowOff>898768</xdr:rowOff>
    </xdr:from>
    <xdr:to>
      <xdr:col>26</xdr:col>
      <xdr:colOff>764930</xdr:colOff>
      <xdr:row>2</xdr:row>
      <xdr:rowOff>1343268</xdr:rowOff>
    </xdr:to>
    <xdr:sp macro="" textlink="">
      <xdr:nvSpPr>
        <xdr:cNvPr id="16" name="Metin kutusu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12593515" y="1330568"/>
          <a:ext cx="1112715" cy="444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r-TR" sz="2000" b="1"/>
            <a:t>SEÇİLEN</a:t>
          </a:r>
        </a:p>
      </xdr:txBody>
    </xdr:sp>
    <xdr:clientData/>
  </xdr:twoCellAnchor>
  <xdr:twoCellAnchor>
    <xdr:from>
      <xdr:col>27</xdr:col>
      <xdr:colOff>156162</xdr:colOff>
      <xdr:row>2</xdr:row>
      <xdr:rowOff>2655722</xdr:rowOff>
    </xdr:from>
    <xdr:to>
      <xdr:col>32</xdr:col>
      <xdr:colOff>128919</xdr:colOff>
      <xdr:row>3</xdr:row>
      <xdr:rowOff>215604</xdr:rowOff>
    </xdr:to>
    <xdr:sp macro="" textlink="">
      <xdr:nvSpPr>
        <xdr:cNvPr id="19" name="Dikdörtgen: Köşeleri Yuvarlatılmış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555111D-41F9-4091-9742-2A27F59341EA}"/>
            </a:ext>
          </a:extLst>
        </xdr:cNvPr>
        <xdr:cNvSpPr/>
      </xdr:nvSpPr>
      <xdr:spPr bwMode="auto">
        <a:xfrm>
          <a:off x="12489181" y="3088677"/>
          <a:ext cx="3003439" cy="602933"/>
        </a:xfrm>
        <a:custGeom>
          <a:avLst/>
          <a:gdLst>
            <a:gd name="connsiteX0" fmla="*/ 0 w 3003439"/>
            <a:gd name="connsiteY0" fmla="*/ 100491 h 602933"/>
            <a:gd name="connsiteX1" fmla="*/ 100491 w 3003439"/>
            <a:gd name="connsiteY1" fmla="*/ 0 h 602933"/>
            <a:gd name="connsiteX2" fmla="*/ 717032 w 3003439"/>
            <a:gd name="connsiteY2" fmla="*/ 0 h 602933"/>
            <a:gd name="connsiteX3" fmla="*/ 1277523 w 3003439"/>
            <a:gd name="connsiteY3" fmla="*/ 0 h 602933"/>
            <a:gd name="connsiteX4" fmla="*/ 1809990 w 3003439"/>
            <a:gd name="connsiteY4" fmla="*/ 0 h 602933"/>
            <a:gd name="connsiteX5" fmla="*/ 2342457 w 3003439"/>
            <a:gd name="connsiteY5" fmla="*/ 0 h 602933"/>
            <a:gd name="connsiteX6" fmla="*/ 2902948 w 3003439"/>
            <a:gd name="connsiteY6" fmla="*/ 0 h 602933"/>
            <a:gd name="connsiteX7" fmla="*/ 3003439 w 3003439"/>
            <a:gd name="connsiteY7" fmla="*/ 100491 h 602933"/>
            <a:gd name="connsiteX8" fmla="*/ 3003439 w 3003439"/>
            <a:gd name="connsiteY8" fmla="*/ 502442 h 602933"/>
            <a:gd name="connsiteX9" fmla="*/ 2902948 w 3003439"/>
            <a:gd name="connsiteY9" fmla="*/ 602933 h 602933"/>
            <a:gd name="connsiteX10" fmla="*/ 2286407 w 3003439"/>
            <a:gd name="connsiteY10" fmla="*/ 602933 h 602933"/>
            <a:gd name="connsiteX11" fmla="*/ 1809990 w 3003439"/>
            <a:gd name="connsiteY11" fmla="*/ 602933 h 602933"/>
            <a:gd name="connsiteX12" fmla="*/ 1277523 w 3003439"/>
            <a:gd name="connsiteY12" fmla="*/ 602933 h 602933"/>
            <a:gd name="connsiteX13" fmla="*/ 717032 w 3003439"/>
            <a:gd name="connsiteY13" fmla="*/ 602933 h 602933"/>
            <a:gd name="connsiteX14" fmla="*/ 100491 w 3003439"/>
            <a:gd name="connsiteY14" fmla="*/ 602933 h 602933"/>
            <a:gd name="connsiteX15" fmla="*/ 0 w 3003439"/>
            <a:gd name="connsiteY15" fmla="*/ 502442 h 602933"/>
            <a:gd name="connsiteX16" fmla="*/ 0 w 3003439"/>
            <a:gd name="connsiteY16" fmla="*/ 100491 h 60293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3003439" h="602933" fill="none" extrusionOk="0">
              <a:moveTo>
                <a:pt x="0" y="100491"/>
              </a:moveTo>
              <a:cubicBezTo>
                <a:pt x="10538" y="54522"/>
                <a:pt x="46716" y="2080"/>
                <a:pt x="100491" y="0"/>
              </a:cubicBezTo>
              <a:cubicBezTo>
                <a:pt x="326583" y="-10491"/>
                <a:pt x="587168" y="67258"/>
                <a:pt x="717032" y="0"/>
              </a:cubicBezTo>
              <a:cubicBezTo>
                <a:pt x="846896" y="-67258"/>
                <a:pt x="1052010" y="51761"/>
                <a:pt x="1277523" y="0"/>
              </a:cubicBezTo>
              <a:cubicBezTo>
                <a:pt x="1503036" y="-51761"/>
                <a:pt x="1671367" y="19962"/>
                <a:pt x="1809990" y="0"/>
              </a:cubicBezTo>
              <a:cubicBezTo>
                <a:pt x="1948613" y="-19962"/>
                <a:pt x="2167283" y="40355"/>
                <a:pt x="2342457" y="0"/>
              </a:cubicBezTo>
              <a:cubicBezTo>
                <a:pt x="2517631" y="-40355"/>
                <a:pt x="2673361" y="22757"/>
                <a:pt x="2902948" y="0"/>
              </a:cubicBezTo>
              <a:cubicBezTo>
                <a:pt x="2968816" y="6921"/>
                <a:pt x="3007253" y="45430"/>
                <a:pt x="3003439" y="100491"/>
              </a:cubicBezTo>
              <a:cubicBezTo>
                <a:pt x="3014203" y="265720"/>
                <a:pt x="2956549" y="361953"/>
                <a:pt x="3003439" y="502442"/>
              </a:cubicBezTo>
              <a:cubicBezTo>
                <a:pt x="3008255" y="551631"/>
                <a:pt x="2950641" y="603079"/>
                <a:pt x="2902948" y="602933"/>
              </a:cubicBezTo>
              <a:cubicBezTo>
                <a:pt x="2768982" y="668973"/>
                <a:pt x="2439428" y="530240"/>
                <a:pt x="2286407" y="602933"/>
              </a:cubicBezTo>
              <a:cubicBezTo>
                <a:pt x="2133386" y="675626"/>
                <a:pt x="2003816" y="571547"/>
                <a:pt x="1809990" y="602933"/>
              </a:cubicBezTo>
              <a:cubicBezTo>
                <a:pt x="1616164" y="634319"/>
                <a:pt x="1537801" y="571192"/>
                <a:pt x="1277523" y="602933"/>
              </a:cubicBezTo>
              <a:cubicBezTo>
                <a:pt x="1017245" y="634674"/>
                <a:pt x="862142" y="591966"/>
                <a:pt x="717032" y="602933"/>
              </a:cubicBezTo>
              <a:cubicBezTo>
                <a:pt x="571922" y="613900"/>
                <a:pt x="317057" y="563501"/>
                <a:pt x="100491" y="602933"/>
              </a:cubicBezTo>
              <a:cubicBezTo>
                <a:pt x="43530" y="598205"/>
                <a:pt x="-2332" y="559656"/>
                <a:pt x="0" y="502442"/>
              </a:cubicBezTo>
              <a:cubicBezTo>
                <a:pt x="-20978" y="311310"/>
                <a:pt x="37193" y="250666"/>
                <a:pt x="0" y="100491"/>
              </a:cubicBezTo>
              <a:close/>
            </a:path>
            <a:path w="3003439" h="602933" stroke="0" extrusionOk="0">
              <a:moveTo>
                <a:pt x="0" y="100491"/>
              </a:moveTo>
              <a:cubicBezTo>
                <a:pt x="5892" y="46014"/>
                <a:pt x="59239" y="-2823"/>
                <a:pt x="100491" y="0"/>
              </a:cubicBezTo>
              <a:cubicBezTo>
                <a:pt x="341195" y="-550"/>
                <a:pt x="448644" y="509"/>
                <a:pt x="604933" y="0"/>
              </a:cubicBezTo>
              <a:cubicBezTo>
                <a:pt x="761222" y="-509"/>
                <a:pt x="937929" y="2482"/>
                <a:pt x="1221474" y="0"/>
              </a:cubicBezTo>
              <a:cubicBezTo>
                <a:pt x="1505019" y="-2482"/>
                <a:pt x="1502963" y="23782"/>
                <a:pt x="1697891" y="0"/>
              </a:cubicBezTo>
              <a:cubicBezTo>
                <a:pt x="1892819" y="-23782"/>
                <a:pt x="2080035" y="62588"/>
                <a:pt x="2230358" y="0"/>
              </a:cubicBezTo>
              <a:cubicBezTo>
                <a:pt x="2380681" y="-62588"/>
                <a:pt x="2572707" y="42678"/>
                <a:pt x="2902948" y="0"/>
              </a:cubicBezTo>
              <a:cubicBezTo>
                <a:pt x="2944896" y="3585"/>
                <a:pt x="3009829" y="39717"/>
                <a:pt x="3003439" y="100491"/>
              </a:cubicBezTo>
              <a:cubicBezTo>
                <a:pt x="3032263" y="295344"/>
                <a:pt x="2969042" y="365064"/>
                <a:pt x="3003439" y="502442"/>
              </a:cubicBezTo>
              <a:cubicBezTo>
                <a:pt x="3008449" y="564552"/>
                <a:pt x="2958950" y="606862"/>
                <a:pt x="2902948" y="602933"/>
              </a:cubicBezTo>
              <a:cubicBezTo>
                <a:pt x="2699592" y="672599"/>
                <a:pt x="2607389" y="537413"/>
                <a:pt x="2314432" y="602933"/>
              </a:cubicBezTo>
              <a:cubicBezTo>
                <a:pt x="2021475" y="668453"/>
                <a:pt x="1995860" y="540101"/>
                <a:pt x="1781965" y="602933"/>
              </a:cubicBezTo>
              <a:cubicBezTo>
                <a:pt x="1568070" y="665765"/>
                <a:pt x="1380686" y="585358"/>
                <a:pt x="1193449" y="602933"/>
              </a:cubicBezTo>
              <a:cubicBezTo>
                <a:pt x="1006212" y="620508"/>
                <a:pt x="764480" y="557629"/>
                <a:pt x="604933" y="602933"/>
              </a:cubicBezTo>
              <a:cubicBezTo>
                <a:pt x="445386" y="648237"/>
                <a:pt x="305514" y="595175"/>
                <a:pt x="100491" y="602933"/>
              </a:cubicBezTo>
              <a:cubicBezTo>
                <a:pt x="45985" y="592733"/>
                <a:pt x="-8468" y="556716"/>
                <a:pt x="0" y="502442"/>
              </a:cubicBezTo>
              <a:cubicBezTo>
                <a:pt x="-4172" y="304756"/>
                <a:pt x="29230" y="262045"/>
                <a:pt x="0" y="100491"/>
              </a:cubicBezTo>
              <a:close/>
            </a:path>
          </a:pathLst>
        </a:custGeom>
        <a:solidFill>
          <a:srgbClr val="FF000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2790708863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0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2.YAZILI NOT GİR</a:t>
          </a:r>
          <a:endParaRPr lang="tr-TR" sz="20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27</xdr:col>
      <xdr:colOff>154320</xdr:colOff>
      <xdr:row>2</xdr:row>
      <xdr:rowOff>1944724</xdr:rowOff>
    </xdr:from>
    <xdr:to>
      <xdr:col>30</xdr:col>
      <xdr:colOff>302181</xdr:colOff>
      <xdr:row>2</xdr:row>
      <xdr:rowOff>2482553</xdr:rowOff>
    </xdr:to>
    <xdr:sp macro="" textlink="">
      <xdr:nvSpPr>
        <xdr:cNvPr id="20" name="Dikdörtgen: Köşeleri Yuvarlatılmış 1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25E6816-D378-41F7-A242-7203DFF8C579}"/>
            </a:ext>
          </a:extLst>
        </xdr:cNvPr>
        <xdr:cNvSpPr/>
      </xdr:nvSpPr>
      <xdr:spPr bwMode="auto">
        <a:xfrm>
          <a:off x="12470367" y="2376672"/>
          <a:ext cx="1975331" cy="537829"/>
        </a:xfrm>
        <a:custGeom>
          <a:avLst/>
          <a:gdLst>
            <a:gd name="connsiteX0" fmla="*/ 0 w 1975331"/>
            <a:gd name="connsiteY0" fmla="*/ 89640 h 537829"/>
            <a:gd name="connsiteX1" fmla="*/ 89640 w 1975331"/>
            <a:gd name="connsiteY1" fmla="*/ 0 h 537829"/>
            <a:gd name="connsiteX2" fmla="*/ 652403 w 1975331"/>
            <a:gd name="connsiteY2" fmla="*/ 0 h 537829"/>
            <a:gd name="connsiteX3" fmla="*/ 1287007 w 1975331"/>
            <a:gd name="connsiteY3" fmla="*/ 0 h 537829"/>
            <a:gd name="connsiteX4" fmla="*/ 1885691 w 1975331"/>
            <a:gd name="connsiteY4" fmla="*/ 0 h 537829"/>
            <a:gd name="connsiteX5" fmla="*/ 1975331 w 1975331"/>
            <a:gd name="connsiteY5" fmla="*/ 89640 h 537829"/>
            <a:gd name="connsiteX6" fmla="*/ 1975331 w 1975331"/>
            <a:gd name="connsiteY6" fmla="*/ 448189 h 537829"/>
            <a:gd name="connsiteX7" fmla="*/ 1885691 w 1975331"/>
            <a:gd name="connsiteY7" fmla="*/ 537829 h 537829"/>
            <a:gd name="connsiteX8" fmla="*/ 1340889 w 1975331"/>
            <a:gd name="connsiteY8" fmla="*/ 537829 h 537829"/>
            <a:gd name="connsiteX9" fmla="*/ 742205 w 1975331"/>
            <a:gd name="connsiteY9" fmla="*/ 537829 h 537829"/>
            <a:gd name="connsiteX10" fmla="*/ 89640 w 1975331"/>
            <a:gd name="connsiteY10" fmla="*/ 537829 h 537829"/>
            <a:gd name="connsiteX11" fmla="*/ 0 w 1975331"/>
            <a:gd name="connsiteY11" fmla="*/ 448189 h 537829"/>
            <a:gd name="connsiteX12" fmla="*/ 0 w 1975331"/>
            <a:gd name="connsiteY12" fmla="*/ 89640 h 53782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975331" h="537829" fill="none" extrusionOk="0">
              <a:moveTo>
                <a:pt x="0" y="89640"/>
              </a:moveTo>
              <a:cubicBezTo>
                <a:pt x="-5760" y="36845"/>
                <a:pt x="27345" y="2422"/>
                <a:pt x="89640" y="0"/>
              </a:cubicBezTo>
              <a:cubicBezTo>
                <a:pt x="290704" y="-24252"/>
                <a:pt x="490353" y="17106"/>
                <a:pt x="652403" y="0"/>
              </a:cubicBezTo>
              <a:cubicBezTo>
                <a:pt x="814453" y="-17106"/>
                <a:pt x="1062328" y="71527"/>
                <a:pt x="1287007" y="0"/>
              </a:cubicBezTo>
              <a:cubicBezTo>
                <a:pt x="1511686" y="-71527"/>
                <a:pt x="1707697" y="50173"/>
                <a:pt x="1885691" y="0"/>
              </a:cubicBezTo>
              <a:cubicBezTo>
                <a:pt x="1948809" y="2483"/>
                <a:pt x="1976758" y="37471"/>
                <a:pt x="1975331" y="89640"/>
              </a:cubicBezTo>
              <a:cubicBezTo>
                <a:pt x="2006770" y="224619"/>
                <a:pt x="1964960" y="281675"/>
                <a:pt x="1975331" y="448189"/>
              </a:cubicBezTo>
              <a:cubicBezTo>
                <a:pt x="1980194" y="491466"/>
                <a:pt x="1928277" y="533298"/>
                <a:pt x="1885691" y="537829"/>
              </a:cubicBezTo>
              <a:cubicBezTo>
                <a:pt x="1759708" y="568067"/>
                <a:pt x="1519492" y="537750"/>
                <a:pt x="1340889" y="537829"/>
              </a:cubicBezTo>
              <a:cubicBezTo>
                <a:pt x="1162286" y="537908"/>
                <a:pt x="1014340" y="509744"/>
                <a:pt x="742205" y="537829"/>
              </a:cubicBezTo>
              <a:cubicBezTo>
                <a:pt x="470070" y="565914"/>
                <a:pt x="293783" y="477881"/>
                <a:pt x="89640" y="537829"/>
              </a:cubicBezTo>
              <a:cubicBezTo>
                <a:pt x="42168" y="537546"/>
                <a:pt x="-1543" y="492333"/>
                <a:pt x="0" y="448189"/>
              </a:cubicBezTo>
              <a:cubicBezTo>
                <a:pt x="-22939" y="305950"/>
                <a:pt x="6886" y="261466"/>
                <a:pt x="0" y="89640"/>
              </a:cubicBezTo>
              <a:close/>
            </a:path>
            <a:path w="1975331" h="537829" stroke="0" extrusionOk="0">
              <a:moveTo>
                <a:pt x="0" y="89640"/>
              </a:moveTo>
              <a:cubicBezTo>
                <a:pt x="687" y="30827"/>
                <a:pt x="27326" y="5365"/>
                <a:pt x="89640" y="0"/>
              </a:cubicBezTo>
              <a:cubicBezTo>
                <a:pt x="282500" y="-14482"/>
                <a:pt x="401393" y="21322"/>
                <a:pt x="706284" y="0"/>
              </a:cubicBezTo>
              <a:cubicBezTo>
                <a:pt x="1011175" y="-21322"/>
                <a:pt x="1093271" y="23540"/>
                <a:pt x="1269047" y="0"/>
              </a:cubicBezTo>
              <a:cubicBezTo>
                <a:pt x="1444823" y="-23540"/>
                <a:pt x="1623735" y="34064"/>
                <a:pt x="1885691" y="0"/>
              </a:cubicBezTo>
              <a:cubicBezTo>
                <a:pt x="1928372" y="4672"/>
                <a:pt x="1975239" y="38545"/>
                <a:pt x="1975331" y="89640"/>
              </a:cubicBezTo>
              <a:cubicBezTo>
                <a:pt x="1979677" y="195304"/>
                <a:pt x="1963465" y="317419"/>
                <a:pt x="1975331" y="448189"/>
              </a:cubicBezTo>
              <a:cubicBezTo>
                <a:pt x="1977540" y="493171"/>
                <a:pt x="1935951" y="541158"/>
                <a:pt x="1885691" y="537829"/>
              </a:cubicBezTo>
              <a:cubicBezTo>
                <a:pt x="1616721" y="561783"/>
                <a:pt x="1451517" y="531377"/>
                <a:pt x="1251086" y="537829"/>
              </a:cubicBezTo>
              <a:cubicBezTo>
                <a:pt x="1050656" y="544281"/>
                <a:pt x="798676" y="480764"/>
                <a:pt x="670363" y="537829"/>
              </a:cubicBezTo>
              <a:cubicBezTo>
                <a:pt x="542050" y="594894"/>
                <a:pt x="327554" y="535247"/>
                <a:pt x="89640" y="537829"/>
              </a:cubicBezTo>
              <a:cubicBezTo>
                <a:pt x="52174" y="544333"/>
                <a:pt x="-905" y="502861"/>
                <a:pt x="0" y="448189"/>
              </a:cubicBezTo>
              <a:cubicBezTo>
                <a:pt x="-26788" y="282631"/>
                <a:pt x="33317" y="221361"/>
                <a:pt x="0" y="89640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727351844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2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1.YAZILI NOT GİR</a:t>
          </a:r>
          <a:endParaRPr lang="tr-TR" sz="12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9</xdr:col>
      <xdr:colOff>58316</xdr:colOff>
      <xdr:row>91</xdr:row>
      <xdr:rowOff>12699</xdr:rowOff>
    </xdr:from>
    <xdr:to>
      <xdr:col>26</xdr:col>
      <xdr:colOff>686686</xdr:colOff>
      <xdr:row>97</xdr:row>
      <xdr:rowOff>38100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3D4348D5-FCA3-45A6-816A-996B9FF3AD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27</xdr:col>
      <xdr:colOff>141915</xdr:colOff>
      <xdr:row>3</xdr:row>
      <xdr:rowOff>326065</xdr:rowOff>
    </xdr:from>
    <xdr:to>
      <xdr:col>30</xdr:col>
      <xdr:colOff>289776</xdr:colOff>
      <xdr:row>4</xdr:row>
      <xdr:rowOff>476250</xdr:rowOff>
    </xdr:to>
    <xdr:sp macro="" textlink="">
      <xdr:nvSpPr>
        <xdr:cNvPr id="18" name="Dikdörtgen: Köşeleri Yuvarlatılmış 1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A203F63-8C14-4FAE-919B-CABBF2393CF7}"/>
            </a:ext>
          </a:extLst>
        </xdr:cNvPr>
        <xdr:cNvSpPr/>
      </xdr:nvSpPr>
      <xdr:spPr bwMode="auto">
        <a:xfrm>
          <a:off x="12457962" y="3803798"/>
          <a:ext cx="1975331" cy="537830"/>
        </a:xfrm>
        <a:custGeom>
          <a:avLst/>
          <a:gdLst>
            <a:gd name="connsiteX0" fmla="*/ 0 w 1975331"/>
            <a:gd name="connsiteY0" fmla="*/ 89640 h 537830"/>
            <a:gd name="connsiteX1" fmla="*/ 89640 w 1975331"/>
            <a:gd name="connsiteY1" fmla="*/ 0 h 537830"/>
            <a:gd name="connsiteX2" fmla="*/ 652403 w 1975331"/>
            <a:gd name="connsiteY2" fmla="*/ 0 h 537830"/>
            <a:gd name="connsiteX3" fmla="*/ 1287007 w 1975331"/>
            <a:gd name="connsiteY3" fmla="*/ 0 h 537830"/>
            <a:gd name="connsiteX4" fmla="*/ 1885691 w 1975331"/>
            <a:gd name="connsiteY4" fmla="*/ 0 h 537830"/>
            <a:gd name="connsiteX5" fmla="*/ 1975331 w 1975331"/>
            <a:gd name="connsiteY5" fmla="*/ 89640 h 537830"/>
            <a:gd name="connsiteX6" fmla="*/ 1975331 w 1975331"/>
            <a:gd name="connsiteY6" fmla="*/ 448190 h 537830"/>
            <a:gd name="connsiteX7" fmla="*/ 1885691 w 1975331"/>
            <a:gd name="connsiteY7" fmla="*/ 537830 h 537830"/>
            <a:gd name="connsiteX8" fmla="*/ 1340889 w 1975331"/>
            <a:gd name="connsiteY8" fmla="*/ 537830 h 537830"/>
            <a:gd name="connsiteX9" fmla="*/ 742205 w 1975331"/>
            <a:gd name="connsiteY9" fmla="*/ 537830 h 537830"/>
            <a:gd name="connsiteX10" fmla="*/ 89640 w 1975331"/>
            <a:gd name="connsiteY10" fmla="*/ 537830 h 537830"/>
            <a:gd name="connsiteX11" fmla="*/ 0 w 1975331"/>
            <a:gd name="connsiteY11" fmla="*/ 448190 h 537830"/>
            <a:gd name="connsiteX12" fmla="*/ 0 w 1975331"/>
            <a:gd name="connsiteY12" fmla="*/ 89640 h 5378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975331" h="537830" fill="none" extrusionOk="0">
              <a:moveTo>
                <a:pt x="0" y="89640"/>
              </a:moveTo>
              <a:cubicBezTo>
                <a:pt x="-5760" y="36845"/>
                <a:pt x="27345" y="2422"/>
                <a:pt x="89640" y="0"/>
              </a:cubicBezTo>
              <a:cubicBezTo>
                <a:pt x="290704" y="-24252"/>
                <a:pt x="490353" y="17106"/>
                <a:pt x="652403" y="0"/>
              </a:cubicBezTo>
              <a:cubicBezTo>
                <a:pt x="814453" y="-17106"/>
                <a:pt x="1062328" y="71527"/>
                <a:pt x="1287007" y="0"/>
              </a:cubicBezTo>
              <a:cubicBezTo>
                <a:pt x="1511686" y="-71527"/>
                <a:pt x="1707697" y="50173"/>
                <a:pt x="1885691" y="0"/>
              </a:cubicBezTo>
              <a:cubicBezTo>
                <a:pt x="1948809" y="2483"/>
                <a:pt x="1976758" y="37471"/>
                <a:pt x="1975331" y="89640"/>
              </a:cubicBezTo>
              <a:cubicBezTo>
                <a:pt x="2010277" y="221953"/>
                <a:pt x="1971087" y="271735"/>
                <a:pt x="1975331" y="448190"/>
              </a:cubicBezTo>
              <a:cubicBezTo>
                <a:pt x="1980194" y="491467"/>
                <a:pt x="1928277" y="533299"/>
                <a:pt x="1885691" y="537830"/>
              </a:cubicBezTo>
              <a:cubicBezTo>
                <a:pt x="1759708" y="568068"/>
                <a:pt x="1519492" y="537751"/>
                <a:pt x="1340889" y="537830"/>
              </a:cubicBezTo>
              <a:cubicBezTo>
                <a:pt x="1162286" y="537909"/>
                <a:pt x="1014340" y="509745"/>
                <a:pt x="742205" y="537830"/>
              </a:cubicBezTo>
              <a:cubicBezTo>
                <a:pt x="470070" y="565915"/>
                <a:pt x="293783" y="477882"/>
                <a:pt x="89640" y="537830"/>
              </a:cubicBezTo>
              <a:cubicBezTo>
                <a:pt x="42168" y="537547"/>
                <a:pt x="-1543" y="492334"/>
                <a:pt x="0" y="448190"/>
              </a:cubicBezTo>
              <a:cubicBezTo>
                <a:pt x="-26702" y="306026"/>
                <a:pt x="4717" y="266009"/>
                <a:pt x="0" y="89640"/>
              </a:cubicBezTo>
              <a:close/>
            </a:path>
            <a:path w="1975331" h="537830" stroke="0" extrusionOk="0">
              <a:moveTo>
                <a:pt x="0" y="89640"/>
              </a:moveTo>
              <a:cubicBezTo>
                <a:pt x="687" y="30827"/>
                <a:pt x="27326" y="5365"/>
                <a:pt x="89640" y="0"/>
              </a:cubicBezTo>
              <a:cubicBezTo>
                <a:pt x="282500" y="-14482"/>
                <a:pt x="401393" y="21322"/>
                <a:pt x="706284" y="0"/>
              </a:cubicBezTo>
              <a:cubicBezTo>
                <a:pt x="1011175" y="-21322"/>
                <a:pt x="1093271" y="23540"/>
                <a:pt x="1269047" y="0"/>
              </a:cubicBezTo>
              <a:cubicBezTo>
                <a:pt x="1444823" y="-23540"/>
                <a:pt x="1623735" y="34064"/>
                <a:pt x="1885691" y="0"/>
              </a:cubicBezTo>
              <a:cubicBezTo>
                <a:pt x="1928372" y="4672"/>
                <a:pt x="1975239" y="38545"/>
                <a:pt x="1975331" y="89640"/>
              </a:cubicBezTo>
              <a:cubicBezTo>
                <a:pt x="1990546" y="192214"/>
                <a:pt x="1973815" y="311645"/>
                <a:pt x="1975331" y="448190"/>
              </a:cubicBezTo>
              <a:cubicBezTo>
                <a:pt x="1977540" y="493172"/>
                <a:pt x="1935951" y="541159"/>
                <a:pt x="1885691" y="537830"/>
              </a:cubicBezTo>
              <a:cubicBezTo>
                <a:pt x="1616721" y="561784"/>
                <a:pt x="1451517" y="531378"/>
                <a:pt x="1251086" y="537830"/>
              </a:cubicBezTo>
              <a:cubicBezTo>
                <a:pt x="1050656" y="544282"/>
                <a:pt x="798676" y="480765"/>
                <a:pt x="670363" y="537830"/>
              </a:cubicBezTo>
              <a:cubicBezTo>
                <a:pt x="542050" y="594895"/>
                <a:pt x="327554" y="535248"/>
                <a:pt x="89640" y="537830"/>
              </a:cubicBezTo>
              <a:cubicBezTo>
                <a:pt x="52174" y="544334"/>
                <a:pt x="-905" y="502862"/>
                <a:pt x="0" y="448190"/>
              </a:cubicBezTo>
              <a:cubicBezTo>
                <a:pt x="-35294" y="287008"/>
                <a:pt x="27860" y="229737"/>
                <a:pt x="0" y="89640"/>
              </a:cubicBezTo>
              <a:close/>
            </a:path>
          </a:pathLst>
        </a:custGeom>
        <a:solidFill>
          <a:srgbClr val="00B05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727351844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4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TEDBİR</a:t>
          </a:r>
          <a:r>
            <a:rPr lang="tr-TR" sz="1400" b="1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 RAPORU</a:t>
          </a:r>
          <a:endParaRPr lang="tr-TR" sz="14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27</xdr:col>
      <xdr:colOff>132906</xdr:colOff>
      <xdr:row>5</xdr:row>
      <xdr:rowOff>88605</xdr:rowOff>
    </xdr:from>
    <xdr:to>
      <xdr:col>31</xdr:col>
      <xdr:colOff>43019</xdr:colOff>
      <xdr:row>17</xdr:row>
      <xdr:rowOff>55379</xdr:rowOff>
    </xdr:to>
    <xdr:sp macro="" textlink="">
      <xdr:nvSpPr>
        <xdr:cNvPr id="21" name="Dikdörtgen: Köşeleri Yuvarlatılmış 2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6ED3DBEF-F67D-423A-846C-715AFCE65CA7}"/>
            </a:ext>
          </a:extLst>
        </xdr:cNvPr>
        <xdr:cNvSpPr/>
      </xdr:nvSpPr>
      <xdr:spPr bwMode="auto">
        <a:xfrm>
          <a:off x="12448953" y="4441308"/>
          <a:ext cx="2346740" cy="1827472"/>
        </a:xfrm>
        <a:custGeom>
          <a:avLst/>
          <a:gdLst>
            <a:gd name="connsiteX0" fmla="*/ 0 w 2346740"/>
            <a:gd name="connsiteY0" fmla="*/ 304585 h 1827472"/>
            <a:gd name="connsiteX1" fmla="*/ 304585 w 2346740"/>
            <a:gd name="connsiteY1" fmla="*/ 0 h 1827472"/>
            <a:gd name="connsiteX2" fmla="*/ 918526 w 2346740"/>
            <a:gd name="connsiteY2" fmla="*/ 0 h 1827472"/>
            <a:gd name="connsiteX3" fmla="*/ 1497716 w 2346740"/>
            <a:gd name="connsiteY3" fmla="*/ 0 h 1827472"/>
            <a:gd name="connsiteX4" fmla="*/ 2042155 w 2346740"/>
            <a:gd name="connsiteY4" fmla="*/ 0 h 1827472"/>
            <a:gd name="connsiteX5" fmla="*/ 2346740 w 2346740"/>
            <a:gd name="connsiteY5" fmla="*/ 304585 h 1827472"/>
            <a:gd name="connsiteX6" fmla="*/ 2346740 w 2346740"/>
            <a:gd name="connsiteY6" fmla="*/ 710686 h 1827472"/>
            <a:gd name="connsiteX7" fmla="*/ 2346740 w 2346740"/>
            <a:gd name="connsiteY7" fmla="*/ 1116786 h 1827472"/>
            <a:gd name="connsiteX8" fmla="*/ 2346740 w 2346740"/>
            <a:gd name="connsiteY8" fmla="*/ 1522887 h 1827472"/>
            <a:gd name="connsiteX9" fmla="*/ 2042155 w 2346740"/>
            <a:gd name="connsiteY9" fmla="*/ 1827472 h 1827472"/>
            <a:gd name="connsiteX10" fmla="*/ 1428214 w 2346740"/>
            <a:gd name="connsiteY10" fmla="*/ 1827472 h 1827472"/>
            <a:gd name="connsiteX11" fmla="*/ 901151 w 2346740"/>
            <a:gd name="connsiteY11" fmla="*/ 1827472 h 1827472"/>
            <a:gd name="connsiteX12" fmla="*/ 304585 w 2346740"/>
            <a:gd name="connsiteY12" fmla="*/ 1827472 h 1827472"/>
            <a:gd name="connsiteX13" fmla="*/ 0 w 2346740"/>
            <a:gd name="connsiteY13" fmla="*/ 1522887 h 1827472"/>
            <a:gd name="connsiteX14" fmla="*/ 0 w 2346740"/>
            <a:gd name="connsiteY14" fmla="*/ 1128969 h 1827472"/>
            <a:gd name="connsiteX15" fmla="*/ 0 w 2346740"/>
            <a:gd name="connsiteY15" fmla="*/ 698503 h 1827472"/>
            <a:gd name="connsiteX16" fmla="*/ 0 w 2346740"/>
            <a:gd name="connsiteY16" fmla="*/ 304585 h 18274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2346740" h="1827472" fill="none" extrusionOk="0">
              <a:moveTo>
                <a:pt x="0" y="304585"/>
              </a:moveTo>
              <a:cubicBezTo>
                <a:pt x="21206" y="155547"/>
                <a:pt x="143103" y="8120"/>
                <a:pt x="304585" y="0"/>
              </a:cubicBezTo>
              <a:cubicBezTo>
                <a:pt x="456388" y="-60718"/>
                <a:pt x="725899" y="34779"/>
                <a:pt x="918526" y="0"/>
              </a:cubicBezTo>
              <a:cubicBezTo>
                <a:pt x="1111153" y="-34779"/>
                <a:pt x="1315247" y="14033"/>
                <a:pt x="1497716" y="0"/>
              </a:cubicBezTo>
              <a:cubicBezTo>
                <a:pt x="1680185" y="-14033"/>
                <a:pt x="1837352" y="51342"/>
                <a:pt x="2042155" y="0"/>
              </a:cubicBezTo>
              <a:cubicBezTo>
                <a:pt x="2219206" y="-31707"/>
                <a:pt x="2368394" y="171647"/>
                <a:pt x="2346740" y="304585"/>
              </a:cubicBezTo>
              <a:cubicBezTo>
                <a:pt x="2385202" y="502156"/>
                <a:pt x="2342065" y="620207"/>
                <a:pt x="2346740" y="710686"/>
              </a:cubicBezTo>
              <a:cubicBezTo>
                <a:pt x="2351415" y="801165"/>
                <a:pt x="2314634" y="936823"/>
                <a:pt x="2346740" y="1116786"/>
              </a:cubicBezTo>
              <a:cubicBezTo>
                <a:pt x="2378846" y="1296749"/>
                <a:pt x="2307815" y="1340817"/>
                <a:pt x="2346740" y="1522887"/>
              </a:cubicBezTo>
              <a:cubicBezTo>
                <a:pt x="2375696" y="1653164"/>
                <a:pt x="2194921" y="1827760"/>
                <a:pt x="2042155" y="1827472"/>
              </a:cubicBezTo>
              <a:cubicBezTo>
                <a:pt x="1868242" y="1833147"/>
                <a:pt x="1652067" y="1777468"/>
                <a:pt x="1428214" y="1827472"/>
              </a:cubicBezTo>
              <a:cubicBezTo>
                <a:pt x="1204361" y="1877476"/>
                <a:pt x="1079113" y="1765072"/>
                <a:pt x="901151" y="1827472"/>
              </a:cubicBezTo>
              <a:cubicBezTo>
                <a:pt x="723189" y="1889872"/>
                <a:pt x="538917" y="1768050"/>
                <a:pt x="304585" y="1827472"/>
              </a:cubicBezTo>
              <a:cubicBezTo>
                <a:pt x="131289" y="1823295"/>
                <a:pt x="-26023" y="1693836"/>
                <a:pt x="0" y="1522887"/>
              </a:cubicBezTo>
              <a:cubicBezTo>
                <a:pt x="-15516" y="1400564"/>
                <a:pt x="9259" y="1314600"/>
                <a:pt x="0" y="1128969"/>
              </a:cubicBezTo>
              <a:cubicBezTo>
                <a:pt x="-9259" y="943338"/>
                <a:pt x="25464" y="802370"/>
                <a:pt x="0" y="698503"/>
              </a:cubicBezTo>
              <a:cubicBezTo>
                <a:pt x="-25464" y="594636"/>
                <a:pt x="26664" y="460884"/>
                <a:pt x="0" y="304585"/>
              </a:cubicBezTo>
              <a:close/>
            </a:path>
            <a:path w="2346740" h="1827472" stroke="0" extrusionOk="0">
              <a:moveTo>
                <a:pt x="0" y="304585"/>
              </a:moveTo>
              <a:cubicBezTo>
                <a:pt x="33822" y="142240"/>
                <a:pt x="180347" y="-8715"/>
                <a:pt x="304585" y="0"/>
              </a:cubicBezTo>
              <a:cubicBezTo>
                <a:pt x="425342" y="-48451"/>
                <a:pt x="582363" y="48443"/>
                <a:pt x="849024" y="0"/>
              </a:cubicBezTo>
              <a:cubicBezTo>
                <a:pt x="1115685" y="-48443"/>
                <a:pt x="1260575" y="4762"/>
                <a:pt x="1462965" y="0"/>
              </a:cubicBezTo>
              <a:cubicBezTo>
                <a:pt x="1665355" y="-4762"/>
                <a:pt x="1866512" y="44163"/>
                <a:pt x="2042155" y="0"/>
              </a:cubicBezTo>
              <a:cubicBezTo>
                <a:pt x="2173406" y="4268"/>
                <a:pt x="2342397" y="140311"/>
                <a:pt x="2346740" y="304585"/>
              </a:cubicBezTo>
              <a:cubicBezTo>
                <a:pt x="2360964" y="392243"/>
                <a:pt x="2345275" y="543925"/>
                <a:pt x="2346740" y="698503"/>
              </a:cubicBezTo>
              <a:cubicBezTo>
                <a:pt x="2348205" y="853081"/>
                <a:pt x="2330210" y="938219"/>
                <a:pt x="2346740" y="1128969"/>
              </a:cubicBezTo>
              <a:cubicBezTo>
                <a:pt x="2363270" y="1319719"/>
                <a:pt x="2329529" y="1370637"/>
                <a:pt x="2346740" y="1522887"/>
              </a:cubicBezTo>
              <a:cubicBezTo>
                <a:pt x="2350630" y="1696237"/>
                <a:pt x="2210933" y="1831856"/>
                <a:pt x="2042155" y="1827472"/>
              </a:cubicBezTo>
              <a:cubicBezTo>
                <a:pt x="1769323" y="1832646"/>
                <a:pt x="1592846" y="1799948"/>
                <a:pt x="1445589" y="1827472"/>
              </a:cubicBezTo>
              <a:cubicBezTo>
                <a:pt x="1298332" y="1854996"/>
                <a:pt x="1123191" y="1792279"/>
                <a:pt x="883775" y="1827472"/>
              </a:cubicBezTo>
              <a:cubicBezTo>
                <a:pt x="644359" y="1862665"/>
                <a:pt x="465952" y="1801619"/>
                <a:pt x="304585" y="1827472"/>
              </a:cubicBezTo>
              <a:cubicBezTo>
                <a:pt x="135933" y="1793436"/>
                <a:pt x="-38100" y="1706425"/>
                <a:pt x="0" y="1522887"/>
              </a:cubicBezTo>
              <a:cubicBezTo>
                <a:pt x="-11977" y="1377275"/>
                <a:pt x="13777" y="1286079"/>
                <a:pt x="0" y="1153335"/>
              </a:cubicBezTo>
              <a:cubicBezTo>
                <a:pt x="-13777" y="1020591"/>
                <a:pt x="40929" y="838435"/>
                <a:pt x="0" y="759418"/>
              </a:cubicBezTo>
              <a:cubicBezTo>
                <a:pt x="-40929" y="680401"/>
                <a:pt x="51989" y="514874"/>
                <a:pt x="0" y="304585"/>
              </a:cubicBezTo>
              <a:close/>
            </a:path>
          </a:pathLst>
        </a:custGeom>
        <a:solidFill>
          <a:schemeClr val="tx1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2790708863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4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SOSYAL DIŞINDAKİ KAZANIMLARI EKLEMEK İÇİN TIKLAYIN.</a:t>
          </a:r>
          <a:endParaRPr lang="tr-TR" sz="14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115826</xdr:colOff>
      <xdr:row>10</xdr:row>
      <xdr:rowOff>176561</xdr:rowOff>
    </xdr:from>
    <xdr:to>
      <xdr:col>7</xdr:col>
      <xdr:colOff>232318</xdr:colOff>
      <xdr:row>13</xdr:row>
      <xdr:rowOff>116159</xdr:rowOff>
    </xdr:to>
    <xdr:sp macro="" textlink="">
      <xdr:nvSpPr>
        <xdr:cNvPr id="2" name="Dikdörtgen: Köşeleri Yuvarlatılmış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12FD03-289E-4F79-A856-C31F43CB7B38}"/>
            </a:ext>
          </a:extLst>
        </xdr:cNvPr>
        <xdr:cNvSpPr/>
      </xdr:nvSpPr>
      <xdr:spPr bwMode="auto">
        <a:xfrm>
          <a:off x="8223692" y="2639122"/>
          <a:ext cx="2532589" cy="497159"/>
        </a:xfrm>
        <a:custGeom>
          <a:avLst/>
          <a:gdLst>
            <a:gd name="connsiteX0" fmla="*/ 0 w 2532589"/>
            <a:gd name="connsiteY0" fmla="*/ 82861 h 497159"/>
            <a:gd name="connsiteX1" fmla="*/ 82861 w 2532589"/>
            <a:gd name="connsiteY1" fmla="*/ 0 h 497159"/>
            <a:gd name="connsiteX2" fmla="*/ 698246 w 2532589"/>
            <a:gd name="connsiteY2" fmla="*/ 0 h 497159"/>
            <a:gd name="connsiteX3" fmla="*/ 1313632 w 2532589"/>
            <a:gd name="connsiteY3" fmla="*/ 0 h 497159"/>
            <a:gd name="connsiteX4" fmla="*/ 1929017 w 2532589"/>
            <a:gd name="connsiteY4" fmla="*/ 0 h 497159"/>
            <a:gd name="connsiteX5" fmla="*/ 2449728 w 2532589"/>
            <a:gd name="connsiteY5" fmla="*/ 0 h 497159"/>
            <a:gd name="connsiteX6" fmla="*/ 2532589 w 2532589"/>
            <a:gd name="connsiteY6" fmla="*/ 82861 h 497159"/>
            <a:gd name="connsiteX7" fmla="*/ 2532589 w 2532589"/>
            <a:gd name="connsiteY7" fmla="*/ 414298 h 497159"/>
            <a:gd name="connsiteX8" fmla="*/ 2449728 w 2532589"/>
            <a:gd name="connsiteY8" fmla="*/ 497159 h 497159"/>
            <a:gd name="connsiteX9" fmla="*/ 1881680 w 2532589"/>
            <a:gd name="connsiteY9" fmla="*/ 497159 h 497159"/>
            <a:gd name="connsiteX10" fmla="*/ 1289963 w 2532589"/>
            <a:gd name="connsiteY10" fmla="*/ 497159 h 497159"/>
            <a:gd name="connsiteX11" fmla="*/ 674578 w 2532589"/>
            <a:gd name="connsiteY11" fmla="*/ 497159 h 497159"/>
            <a:gd name="connsiteX12" fmla="*/ 82861 w 2532589"/>
            <a:gd name="connsiteY12" fmla="*/ 497159 h 497159"/>
            <a:gd name="connsiteX13" fmla="*/ 0 w 2532589"/>
            <a:gd name="connsiteY13" fmla="*/ 414298 h 497159"/>
            <a:gd name="connsiteX14" fmla="*/ 0 w 2532589"/>
            <a:gd name="connsiteY14" fmla="*/ 82861 h 49715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532589" h="497159" fill="none" extrusionOk="0">
              <a:moveTo>
                <a:pt x="0" y="82861"/>
              </a:moveTo>
              <a:cubicBezTo>
                <a:pt x="8173" y="43665"/>
                <a:pt x="40475" y="-3798"/>
                <a:pt x="82861" y="0"/>
              </a:cubicBezTo>
              <a:cubicBezTo>
                <a:pt x="326499" y="-37649"/>
                <a:pt x="425756" y="14271"/>
                <a:pt x="698246" y="0"/>
              </a:cubicBezTo>
              <a:cubicBezTo>
                <a:pt x="970736" y="-14271"/>
                <a:pt x="1086240" y="65349"/>
                <a:pt x="1313632" y="0"/>
              </a:cubicBezTo>
              <a:cubicBezTo>
                <a:pt x="1541024" y="-65349"/>
                <a:pt x="1680719" y="24711"/>
                <a:pt x="1929017" y="0"/>
              </a:cubicBezTo>
              <a:cubicBezTo>
                <a:pt x="2177316" y="-24711"/>
                <a:pt x="2253738" y="13820"/>
                <a:pt x="2449728" y="0"/>
              </a:cubicBezTo>
              <a:cubicBezTo>
                <a:pt x="2498963" y="3405"/>
                <a:pt x="2523314" y="36325"/>
                <a:pt x="2532589" y="82861"/>
              </a:cubicBezTo>
              <a:cubicBezTo>
                <a:pt x="2537510" y="207560"/>
                <a:pt x="2508527" y="278847"/>
                <a:pt x="2532589" y="414298"/>
              </a:cubicBezTo>
              <a:cubicBezTo>
                <a:pt x="2524332" y="457888"/>
                <a:pt x="2505999" y="490001"/>
                <a:pt x="2449728" y="497159"/>
              </a:cubicBezTo>
              <a:cubicBezTo>
                <a:pt x="2238524" y="543676"/>
                <a:pt x="2123931" y="456488"/>
                <a:pt x="1881680" y="497159"/>
              </a:cubicBezTo>
              <a:cubicBezTo>
                <a:pt x="1639429" y="537830"/>
                <a:pt x="1421337" y="477265"/>
                <a:pt x="1289963" y="497159"/>
              </a:cubicBezTo>
              <a:cubicBezTo>
                <a:pt x="1158589" y="517053"/>
                <a:pt x="891733" y="475742"/>
                <a:pt x="674578" y="497159"/>
              </a:cubicBezTo>
              <a:cubicBezTo>
                <a:pt x="457423" y="518576"/>
                <a:pt x="272782" y="466221"/>
                <a:pt x="82861" y="497159"/>
              </a:cubicBezTo>
              <a:cubicBezTo>
                <a:pt x="31386" y="508710"/>
                <a:pt x="1061" y="460346"/>
                <a:pt x="0" y="414298"/>
              </a:cubicBezTo>
              <a:cubicBezTo>
                <a:pt x="-32559" y="287107"/>
                <a:pt x="32928" y="232109"/>
                <a:pt x="0" y="82861"/>
              </a:cubicBezTo>
              <a:close/>
            </a:path>
            <a:path w="2532589" h="497159" stroke="0" extrusionOk="0">
              <a:moveTo>
                <a:pt x="0" y="82861"/>
              </a:moveTo>
              <a:cubicBezTo>
                <a:pt x="767" y="40506"/>
                <a:pt x="37582" y="1392"/>
                <a:pt x="82861" y="0"/>
              </a:cubicBezTo>
              <a:cubicBezTo>
                <a:pt x="215195" y="-5431"/>
                <a:pt x="508279" y="27427"/>
                <a:pt x="650909" y="0"/>
              </a:cubicBezTo>
              <a:cubicBezTo>
                <a:pt x="793539" y="-27427"/>
                <a:pt x="1027148" y="45846"/>
                <a:pt x="1171620" y="0"/>
              </a:cubicBezTo>
              <a:cubicBezTo>
                <a:pt x="1316092" y="-45846"/>
                <a:pt x="1483376" y="50308"/>
                <a:pt x="1715999" y="0"/>
              </a:cubicBezTo>
              <a:cubicBezTo>
                <a:pt x="1948622" y="-50308"/>
                <a:pt x="2247722" y="21976"/>
                <a:pt x="2449728" y="0"/>
              </a:cubicBezTo>
              <a:cubicBezTo>
                <a:pt x="2496089" y="1692"/>
                <a:pt x="2527886" y="27706"/>
                <a:pt x="2532589" y="82861"/>
              </a:cubicBezTo>
              <a:cubicBezTo>
                <a:pt x="2546233" y="232936"/>
                <a:pt x="2518576" y="340617"/>
                <a:pt x="2532589" y="414298"/>
              </a:cubicBezTo>
              <a:cubicBezTo>
                <a:pt x="2522298" y="453751"/>
                <a:pt x="2493181" y="493758"/>
                <a:pt x="2449728" y="497159"/>
              </a:cubicBezTo>
              <a:cubicBezTo>
                <a:pt x="2308988" y="501294"/>
                <a:pt x="2099858" y="453013"/>
                <a:pt x="1858011" y="497159"/>
              </a:cubicBezTo>
              <a:cubicBezTo>
                <a:pt x="1616164" y="541305"/>
                <a:pt x="1548963" y="449074"/>
                <a:pt x="1313632" y="497159"/>
              </a:cubicBezTo>
              <a:cubicBezTo>
                <a:pt x="1078301" y="545244"/>
                <a:pt x="974352" y="486899"/>
                <a:pt x="792921" y="497159"/>
              </a:cubicBezTo>
              <a:cubicBezTo>
                <a:pt x="611490" y="507419"/>
                <a:pt x="391228" y="426921"/>
                <a:pt x="82861" y="497159"/>
              </a:cubicBezTo>
              <a:cubicBezTo>
                <a:pt x="45480" y="492388"/>
                <a:pt x="4853" y="462705"/>
                <a:pt x="0" y="414298"/>
              </a:cubicBezTo>
              <a:cubicBezTo>
                <a:pt x="-20430" y="322833"/>
                <a:pt x="9716" y="179354"/>
                <a:pt x="0" y="82861"/>
              </a:cubicBezTo>
              <a:close/>
            </a:path>
          </a:pathLst>
        </a:custGeom>
        <a:solidFill>
          <a:srgbClr val="00B0F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245237263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glow rad="101600">
            <a:schemeClr val="tx1">
              <a:lumMod val="95000"/>
              <a:lumOff val="5000"/>
              <a:alpha val="60000"/>
            </a:schemeClr>
          </a:glow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>
              <a:effectLst/>
            </a:rPr>
            <a:t>ANASAYFA</a:t>
          </a:r>
        </a:p>
      </xdr:txBody>
    </xdr:sp>
    <xdr:clientData/>
  </xdr:twoCellAnchor>
  <xdr:oneCellAnchor>
    <xdr:from>
      <xdr:col>8</xdr:col>
      <xdr:colOff>168138</xdr:colOff>
      <xdr:row>4</xdr:row>
      <xdr:rowOff>117672</xdr:rowOff>
    </xdr:from>
    <xdr:ext cx="3303468" cy="3157999"/>
    <xdr:pic>
      <xdr:nvPicPr>
        <xdr:cNvPr id="3" name="Resim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908B18-2920-48F3-98BB-5ACE023CA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6126" y="1465111"/>
          <a:ext cx="3303468" cy="3157999"/>
        </a:xfrm>
        <a:prstGeom prst="rect">
          <a:avLst/>
        </a:prstGeom>
      </xdr:spPr>
    </xdr:pic>
    <xdr:clientData/>
  </xdr:oneCellAnchor>
  <xdr:twoCellAnchor>
    <xdr:from>
      <xdr:col>3</xdr:col>
      <xdr:colOff>71538</xdr:colOff>
      <xdr:row>19</xdr:row>
      <xdr:rowOff>65212</xdr:rowOff>
    </xdr:from>
    <xdr:to>
      <xdr:col>7</xdr:col>
      <xdr:colOff>253924</xdr:colOff>
      <xdr:row>23</xdr:row>
      <xdr:rowOff>162621</xdr:rowOff>
    </xdr:to>
    <xdr:sp macro="" textlink="">
      <xdr:nvSpPr>
        <xdr:cNvPr id="8" name="Dikdörtgen: Köşeleri Yuvarlatılmış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5B43A0F-476B-42AF-B202-0CFDA3A39A5D}"/>
            </a:ext>
          </a:extLst>
        </xdr:cNvPr>
        <xdr:cNvSpPr/>
      </xdr:nvSpPr>
      <xdr:spPr bwMode="auto">
        <a:xfrm>
          <a:off x="8179404" y="4200456"/>
          <a:ext cx="2598483" cy="840824"/>
        </a:xfrm>
        <a:custGeom>
          <a:avLst/>
          <a:gdLst>
            <a:gd name="connsiteX0" fmla="*/ 0 w 2598483"/>
            <a:gd name="connsiteY0" fmla="*/ 140140 h 840824"/>
            <a:gd name="connsiteX1" fmla="*/ 140140 w 2598483"/>
            <a:gd name="connsiteY1" fmla="*/ 0 h 840824"/>
            <a:gd name="connsiteX2" fmla="*/ 673327 w 2598483"/>
            <a:gd name="connsiteY2" fmla="*/ 0 h 840824"/>
            <a:gd name="connsiteX3" fmla="*/ 1276059 w 2598483"/>
            <a:gd name="connsiteY3" fmla="*/ 0 h 840824"/>
            <a:gd name="connsiteX4" fmla="*/ 1832428 w 2598483"/>
            <a:gd name="connsiteY4" fmla="*/ 0 h 840824"/>
            <a:gd name="connsiteX5" fmla="*/ 2458343 w 2598483"/>
            <a:gd name="connsiteY5" fmla="*/ 0 h 840824"/>
            <a:gd name="connsiteX6" fmla="*/ 2598483 w 2598483"/>
            <a:gd name="connsiteY6" fmla="*/ 140140 h 840824"/>
            <a:gd name="connsiteX7" fmla="*/ 2598483 w 2598483"/>
            <a:gd name="connsiteY7" fmla="*/ 700684 h 840824"/>
            <a:gd name="connsiteX8" fmla="*/ 2458343 w 2598483"/>
            <a:gd name="connsiteY8" fmla="*/ 840824 h 840824"/>
            <a:gd name="connsiteX9" fmla="*/ 1901974 w 2598483"/>
            <a:gd name="connsiteY9" fmla="*/ 840824 h 840824"/>
            <a:gd name="connsiteX10" fmla="*/ 1345606 w 2598483"/>
            <a:gd name="connsiteY10" fmla="*/ 840824 h 840824"/>
            <a:gd name="connsiteX11" fmla="*/ 835601 w 2598483"/>
            <a:gd name="connsiteY11" fmla="*/ 840824 h 840824"/>
            <a:gd name="connsiteX12" fmla="*/ 140140 w 2598483"/>
            <a:gd name="connsiteY12" fmla="*/ 840824 h 840824"/>
            <a:gd name="connsiteX13" fmla="*/ 0 w 2598483"/>
            <a:gd name="connsiteY13" fmla="*/ 700684 h 840824"/>
            <a:gd name="connsiteX14" fmla="*/ 0 w 2598483"/>
            <a:gd name="connsiteY14" fmla="*/ 140140 h 84082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598483" h="840824" fill="none" extrusionOk="0">
              <a:moveTo>
                <a:pt x="0" y="140140"/>
              </a:moveTo>
              <a:cubicBezTo>
                <a:pt x="-21345" y="69597"/>
                <a:pt x="79071" y="4372"/>
                <a:pt x="140140" y="0"/>
              </a:cubicBezTo>
              <a:cubicBezTo>
                <a:pt x="391240" y="-7380"/>
                <a:pt x="461752" y="50144"/>
                <a:pt x="673327" y="0"/>
              </a:cubicBezTo>
              <a:cubicBezTo>
                <a:pt x="884902" y="-50144"/>
                <a:pt x="1133383" y="55177"/>
                <a:pt x="1276059" y="0"/>
              </a:cubicBezTo>
              <a:cubicBezTo>
                <a:pt x="1418735" y="-55177"/>
                <a:pt x="1675098" y="52521"/>
                <a:pt x="1832428" y="0"/>
              </a:cubicBezTo>
              <a:cubicBezTo>
                <a:pt x="1989758" y="-52521"/>
                <a:pt x="2271365" y="54654"/>
                <a:pt x="2458343" y="0"/>
              </a:cubicBezTo>
              <a:cubicBezTo>
                <a:pt x="2534435" y="1316"/>
                <a:pt x="2604019" y="53091"/>
                <a:pt x="2598483" y="140140"/>
              </a:cubicBezTo>
              <a:cubicBezTo>
                <a:pt x="2634806" y="327674"/>
                <a:pt x="2533291" y="525343"/>
                <a:pt x="2598483" y="700684"/>
              </a:cubicBezTo>
              <a:cubicBezTo>
                <a:pt x="2607509" y="784106"/>
                <a:pt x="2546916" y="842111"/>
                <a:pt x="2458343" y="840824"/>
              </a:cubicBezTo>
              <a:cubicBezTo>
                <a:pt x="2340901" y="864386"/>
                <a:pt x="2112037" y="837710"/>
                <a:pt x="1901974" y="840824"/>
              </a:cubicBezTo>
              <a:cubicBezTo>
                <a:pt x="1691911" y="843938"/>
                <a:pt x="1529391" y="828930"/>
                <a:pt x="1345606" y="840824"/>
              </a:cubicBezTo>
              <a:cubicBezTo>
                <a:pt x="1161821" y="852718"/>
                <a:pt x="1048520" y="817672"/>
                <a:pt x="835601" y="840824"/>
              </a:cubicBezTo>
              <a:cubicBezTo>
                <a:pt x="622682" y="863976"/>
                <a:pt x="424774" y="801376"/>
                <a:pt x="140140" y="840824"/>
              </a:cubicBezTo>
              <a:cubicBezTo>
                <a:pt x="60543" y="826226"/>
                <a:pt x="4470" y="783875"/>
                <a:pt x="0" y="700684"/>
              </a:cubicBezTo>
              <a:cubicBezTo>
                <a:pt x="-20531" y="489642"/>
                <a:pt x="66142" y="304112"/>
                <a:pt x="0" y="140140"/>
              </a:cubicBezTo>
              <a:close/>
            </a:path>
            <a:path w="2598483" h="840824" stroke="0" extrusionOk="0">
              <a:moveTo>
                <a:pt x="0" y="140140"/>
              </a:moveTo>
              <a:cubicBezTo>
                <a:pt x="3845" y="63411"/>
                <a:pt x="73979" y="-2226"/>
                <a:pt x="140140" y="0"/>
              </a:cubicBezTo>
              <a:cubicBezTo>
                <a:pt x="357766" y="-31237"/>
                <a:pt x="559683" y="35951"/>
                <a:pt x="673327" y="0"/>
              </a:cubicBezTo>
              <a:cubicBezTo>
                <a:pt x="786971" y="-35951"/>
                <a:pt x="1132335" y="9332"/>
                <a:pt x="1299242" y="0"/>
              </a:cubicBezTo>
              <a:cubicBezTo>
                <a:pt x="1466150" y="-9332"/>
                <a:pt x="1584219" y="5290"/>
                <a:pt x="1809246" y="0"/>
              </a:cubicBezTo>
              <a:cubicBezTo>
                <a:pt x="2034273" y="-5290"/>
                <a:pt x="2292137" y="42565"/>
                <a:pt x="2458343" y="0"/>
              </a:cubicBezTo>
              <a:cubicBezTo>
                <a:pt x="2543655" y="-949"/>
                <a:pt x="2599562" y="58211"/>
                <a:pt x="2598483" y="140140"/>
              </a:cubicBezTo>
              <a:cubicBezTo>
                <a:pt x="2626580" y="302339"/>
                <a:pt x="2544607" y="555909"/>
                <a:pt x="2598483" y="700684"/>
              </a:cubicBezTo>
              <a:cubicBezTo>
                <a:pt x="2597338" y="788472"/>
                <a:pt x="2532700" y="856517"/>
                <a:pt x="2458343" y="840824"/>
              </a:cubicBezTo>
              <a:cubicBezTo>
                <a:pt x="2191041" y="871323"/>
                <a:pt x="2034886" y="837229"/>
                <a:pt x="1901974" y="840824"/>
              </a:cubicBezTo>
              <a:cubicBezTo>
                <a:pt x="1769062" y="844419"/>
                <a:pt x="1495551" y="792620"/>
                <a:pt x="1322424" y="840824"/>
              </a:cubicBezTo>
              <a:cubicBezTo>
                <a:pt x="1149297" y="889028"/>
                <a:pt x="983803" y="796325"/>
                <a:pt x="766055" y="840824"/>
              </a:cubicBezTo>
              <a:cubicBezTo>
                <a:pt x="548307" y="885323"/>
                <a:pt x="308873" y="797819"/>
                <a:pt x="140140" y="840824"/>
              </a:cubicBezTo>
              <a:cubicBezTo>
                <a:pt x="62720" y="839036"/>
                <a:pt x="-11153" y="782566"/>
                <a:pt x="0" y="700684"/>
              </a:cubicBezTo>
              <a:cubicBezTo>
                <a:pt x="-53996" y="460394"/>
                <a:pt x="67160" y="331071"/>
                <a:pt x="0" y="140140"/>
              </a:cubicBezTo>
              <a:close/>
            </a:path>
          </a:pathLst>
        </a:custGeom>
        <a:solidFill>
          <a:srgbClr val="92D05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2790708863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algn="ctr" eaLnBrk="1" fontAlgn="auto" latinLnBrk="0" hangingPunct="1"/>
          <a:r>
            <a:rPr lang="tr-TR" sz="1400" b="1">
              <a:solidFill>
                <a:schemeClr val="bg1"/>
              </a:solidFill>
              <a:effectLst/>
              <a:latin typeface="Arial Black" panose="020B0A04020102020204" pitchFamily="34" charset="0"/>
              <a:ea typeface="+mn-ea"/>
              <a:cs typeface="+mn-cs"/>
            </a:rPr>
            <a:t>20 SORULUK SENARYOYA DEVAM ET</a:t>
          </a:r>
          <a:endParaRPr lang="tr-TR" sz="1200">
            <a:solidFill>
              <a:schemeClr val="bg1"/>
            </a:solidFill>
            <a:effectLst/>
            <a:latin typeface="Arial Black" panose="020B0A04020102020204" pitchFamily="34" charset="0"/>
          </a:endParaRPr>
        </a:p>
      </xdr:txBody>
    </xdr:sp>
    <xdr:clientData/>
  </xdr:twoCellAnchor>
  <xdr:twoCellAnchor>
    <xdr:from>
      <xdr:col>3</xdr:col>
      <xdr:colOff>69695</xdr:colOff>
      <xdr:row>14</xdr:row>
      <xdr:rowOff>58079</xdr:rowOff>
    </xdr:from>
    <xdr:to>
      <xdr:col>7</xdr:col>
      <xdr:colOff>253924</xdr:colOff>
      <xdr:row>18</xdr:row>
      <xdr:rowOff>81311</xdr:rowOff>
    </xdr:to>
    <xdr:sp macro="" textlink="">
      <xdr:nvSpPr>
        <xdr:cNvPr id="9" name="Dikdörtgen: Köşeleri Yuvarlatılmış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2CF07C5-0DE4-4536-BD74-F5FE44D2CB04}"/>
            </a:ext>
          </a:extLst>
        </xdr:cNvPr>
        <xdr:cNvSpPr/>
      </xdr:nvSpPr>
      <xdr:spPr bwMode="auto">
        <a:xfrm>
          <a:off x="8177561" y="3264055"/>
          <a:ext cx="2600326" cy="766646"/>
        </a:xfrm>
        <a:custGeom>
          <a:avLst/>
          <a:gdLst>
            <a:gd name="connsiteX0" fmla="*/ 0 w 2600326"/>
            <a:gd name="connsiteY0" fmla="*/ 127777 h 766646"/>
            <a:gd name="connsiteX1" fmla="*/ 127777 w 2600326"/>
            <a:gd name="connsiteY1" fmla="*/ 0 h 766646"/>
            <a:gd name="connsiteX2" fmla="*/ 760865 w 2600326"/>
            <a:gd name="connsiteY2" fmla="*/ 0 h 766646"/>
            <a:gd name="connsiteX3" fmla="*/ 1393954 w 2600326"/>
            <a:gd name="connsiteY3" fmla="*/ 0 h 766646"/>
            <a:gd name="connsiteX4" fmla="*/ 1933251 w 2600326"/>
            <a:gd name="connsiteY4" fmla="*/ 0 h 766646"/>
            <a:gd name="connsiteX5" fmla="*/ 2472549 w 2600326"/>
            <a:gd name="connsiteY5" fmla="*/ 0 h 766646"/>
            <a:gd name="connsiteX6" fmla="*/ 2600326 w 2600326"/>
            <a:gd name="connsiteY6" fmla="*/ 127777 h 766646"/>
            <a:gd name="connsiteX7" fmla="*/ 2600326 w 2600326"/>
            <a:gd name="connsiteY7" fmla="*/ 638869 h 766646"/>
            <a:gd name="connsiteX8" fmla="*/ 2472549 w 2600326"/>
            <a:gd name="connsiteY8" fmla="*/ 766646 h 766646"/>
            <a:gd name="connsiteX9" fmla="*/ 1956699 w 2600326"/>
            <a:gd name="connsiteY9" fmla="*/ 766646 h 766646"/>
            <a:gd name="connsiteX10" fmla="*/ 1417402 w 2600326"/>
            <a:gd name="connsiteY10" fmla="*/ 766646 h 766646"/>
            <a:gd name="connsiteX11" fmla="*/ 807761 w 2600326"/>
            <a:gd name="connsiteY11" fmla="*/ 766646 h 766646"/>
            <a:gd name="connsiteX12" fmla="*/ 127777 w 2600326"/>
            <a:gd name="connsiteY12" fmla="*/ 766646 h 766646"/>
            <a:gd name="connsiteX13" fmla="*/ 0 w 2600326"/>
            <a:gd name="connsiteY13" fmla="*/ 638869 h 766646"/>
            <a:gd name="connsiteX14" fmla="*/ 0 w 2600326"/>
            <a:gd name="connsiteY14" fmla="*/ 127777 h 7666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600326" h="766646" fill="none" extrusionOk="0">
              <a:moveTo>
                <a:pt x="0" y="127777"/>
              </a:moveTo>
              <a:cubicBezTo>
                <a:pt x="-6475" y="65907"/>
                <a:pt x="68983" y="1805"/>
                <a:pt x="127777" y="0"/>
              </a:cubicBezTo>
              <a:cubicBezTo>
                <a:pt x="371191" y="-60071"/>
                <a:pt x="627407" y="13477"/>
                <a:pt x="760865" y="0"/>
              </a:cubicBezTo>
              <a:cubicBezTo>
                <a:pt x="894323" y="-13477"/>
                <a:pt x="1162378" y="14916"/>
                <a:pt x="1393954" y="0"/>
              </a:cubicBezTo>
              <a:cubicBezTo>
                <a:pt x="1625530" y="-14916"/>
                <a:pt x="1740257" y="42076"/>
                <a:pt x="1933251" y="0"/>
              </a:cubicBezTo>
              <a:cubicBezTo>
                <a:pt x="2126245" y="-42076"/>
                <a:pt x="2216842" y="48925"/>
                <a:pt x="2472549" y="0"/>
              </a:cubicBezTo>
              <a:cubicBezTo>
                <a:pt x="2544310" y="-1527"/>
                <a:pt x="2594185" y="53187"/>
                <a:pt x="2600326" y="127777"/>
              </a:cubicBezTo>
              <a:cubicBezTo>
                <a:pt x="2628624" y="309503"/>
                <a:pt x="2567288" y="523157"/>
                <a:pt x="2600326" y="638869"/>
              </a:cubicBezTo>
              <a:cubicBezTo>
                <a:pt x="2605067" y="715958"/>
                <a:pt x="2533890" y="776008"/>
                <a:pt x="2472549" y="766646"/>
              </a:cubicBezTo>
              <a:cubicBezTo>
                <a:pt x="2291466" y="823966"/>
                <a:pt x="2150112" y="720825"/>
                <a:pt x="1956699" y="766646"/>
              </a:cubicBezTo>
              <a:cubicBezTo>
                <a:pt x="1763286" y="812467"/>
                <a:pt x="1528195" y="705413"/>
                <a:pt x="1417402" y="766646"/>
              </a:cubicBezTo>
              <a:cubicBezTo>
                <a:pt x="1306609" y="827879"/>
                <a:pt x="1010140" y="707803"/>
                <a:pt x="807761" y="766646"/>
              </a:cubicBezTo>
              <a:cubicBezTo>
                <a:pt x="605382" y="825489"/>
                <a:pt x="326308" y="763915"/>
                <a:pt x="127777" y="766646"/>
              </a:cubicBezTo>
              <a:cubicBezTo>
                <a:pt x="53494" y="775088"/>
                <a:pt x="931" y="705043"/>
                <a:pt x="0" y="638869"/>
              </a:cubicBezTo>
              <a:cubicBezTo>
                <a:pt x="-5681" y="527555"/>
                <a:pt x="20274" y="295783"/>
                <a:pt x="0" y="127777"/>
              </a:cubicBezTo>
              <a:close/>
            </a:path>
            <a:path w="2600326" h="766646" stroke="0" extrusionOk="0">
              <a:moveTo>
                <a:pt x="0" y="127777"/>
              </a:moveTo>
              <a:cubicBezTo>
                <a:pt x="798" y="46397"/>
                <a:pt x="44305" y="5405"/>
                <a:pt x="127777" y="0"/>
              </a:cubicBezTo>
              <a:cubicBezTo>
                <a:pt x="421606" y="-47132"/>
                <a:pt x="487502" y="48559"/>
                <a:pt x="737418" y="0"/>
              </a:cubicBezTo>
              <a:cubicBezTo>
                <a:pt x="987334" y="-48559"/>
                <a:pt x="1137080" y="19430"/>
                <a:pt x="1276715" y="0"/>
              </a:cubicBezTo>
              <a:cubicBezTo>
                <a:pt x="1416350" y="-19430"/>
                <a:pt x="1614141" y="70525"/>
                <a:pt x="1886356" y="0"/>
              </a:cubicBezTo>
              <a:cubicBezTo>
                <a:pt x="2158571" y="-70525"/>
                <a:pt x="2352090" y="70130"/>
                <a:pt x="2472549" y="0"/>
              </a:cubicBezTo>
              <a:cubicBezTo>
                <a:pt x="2532554" y="4901"/>
                <a:pt x="2585803" y="55076"/>
                <a:pt x="2600326" y="127777"/>
              </a:cubicBezTo>
              <a:cubicBezTo>
                <a:pt x="2617403" y="230681"/>
                <a:pt x="2582599" y="467317"/>
                <a:pt x="2600326" y="638869"/>
              </a:cubicBezTo>
              <a:cubicBezTo>
                <a:pt x="2610547" y="713447"/>
                <a:pt x="2556669" y="760420"/>
                <a:pt x="2472549" y="766646"/>
              </a:cubicBezTo>
              <a:cubicBezTo>
                <a:pt x="2313522" y="820974"/>
                <a:pt x="2049302" y="730965"/>
                <a:pt x="1933251" y="766646"/>
              </a:cubicBezTo>
              <a:cubicBezTo>
                <a:pt x="1817200" y="802327"/>
                <a:pt x="1513743" y="716816"/>
                <a:pt x="1393954" y="766646"/>
              </a:cubicBezTo>
              <a:cubicBezTo>
                <a:pt x="1274165" y="816476"/>
                <a:pt x="981338" y="759796"/>
                <a:pt x="784313" y="766646"/>
              </a:cubicBezTo>
              <a:cubicBezTo>
                <a:pt x="587288" y="773496"/>
                <a:pt x="410478" y="709231"/>
                <a:pt x="127777" y="766646"/>
              </a:cubicBezTo>
              <a:cubicBezTo>
                <a:pt x="57784" y="781651"/>
                <a:pt x="1324" y="723397"/>
                <a:pt x="0" y="638869"/>
              </a:cubicBezTo>
              <a:cubicBezTo>
                <a:pt x="-47611" y="388802"/>
                <a:pt x="7525" y="307885"/>
                <a:pt x="0" y="127777"/>
              </a:cubicBezTo>
              <a:close/>
            </a:path>
          </a:pathLst>
        </a:custGeom>
        <a:solidFill>
          <a:srgbClr val="92D05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727351844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4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10 SORULUK SENARYOYA</a:t>
          </a:r>
          <a:r>
            <a:rPr lang="tr-TR" sz="1400" b="1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 DEVAM ET</a:t>
          </a:r>
          <a:endParaRPr lang="tr-TR" sz="28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545788</xdr:colOff>
      <xdr:row>12</xdr:row>
      <xdr:rowOff>0</xdr:rowOff>
    </xdr:from>
    <xdr:ext cx="1834367" cy="1782699"/>
    <xdr:pic>
      <xdr:nvPicPr>
        <xdr:cNvPr id="4" name="Resim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188" y="2336800"/>
          <a:ext cx="1834367" cy="1782699"/>
        </a:xfrm>
        <a:prstGeom prst="rect">
          <a:avLst/>
        </a:prstGeom>
      </xdr:spPr>
    </xdr:pic>
    <xdr:clientData/>
  </xdr:oneCellAnchor>
  <xdr:twoCellAnchor>
    <xdr:from>
      <xdr:col>3</xdr:col>
      <xdr:colOff>104775</xdr:colOff>
      <xdr:row>14</xdr:row>
      <xdr:rowOff>104775</xdr:rowOff>
    </xdr:from>
    <xdr:to>
      <xdr:col>6</xdr:col>
      <xdr:colOff>409574</xdr:colOff>
      <xdr:row>18</xdr:row>
      <xdr:rowOff>0</xdr:rowOff>
    </xdr:to>
    <xdr:sp macro="" textlink="">
      <xdr:nvSpPr>
        <xdr:cNvPr id="5" name="Dikdörtgen: Köşeleri Yuvarlatılmış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>
          <a:off x="3686175" y="2828925"/>
          <a:ext cx="2209799" cy="542925"/>
        </a:xfrm>
        <a:custGeom>
          <a:avLst/>
          <a:gdLst>
            <a:gd name="connsiteX0" fmla="*/ 0 w 2209799"/>
            <a:gd name="connsiteY0" fmla="*/ 90489 h 542925"/>
            <a:gd name="connsiteX1" fmla="*/ 90489 w 2209799"/>
            <a:gd name="connsiteY1" fmla="*/ 0 h 542925"/>
            <a:gd name="connsiteX2" fmla="*/ 617982 w 2209799"/>
            <a:gd name="connsiteY2" fmla="*/ 0 h 542925"/>
            <a:gd name="connsiteX3" fmla="*/ 1145476 w 2209799"/>
            <a:gd name="connsiteY3" fmla="*/ 0 h 542925"/>
            <a:gd name="connsiteX4" fmla="*/ 1672969 w 2209799"/>
            <a:gd name="connsiteY4" fmla="*/ 0 h 542925"/>
            <a:gd name="connsiteX5" fmla="*/ 2119310 w 2209799"/>
            <a:gd name="connsiteY5" fmla="*/ 0 h 542925"/>
            <a:gd name="connsiteX6" fmla="*/ 2209799 w 2209799"/>
            <a:gd name="connsiteY6" fmla="*/ 90489 h 542925"/>
            <a:gd name="connsiteX7" fmla="*/ 2209799 w 2209799"/>
            <a:gd name="connsiteY7" fmla="*/ 452436 h 542925"/>
            <a:gd name="connsiteX8" fmla="*/ 2119310 w 2209799"/>
            <a:gd name="connsiteY8" fmla="*/ 542925 h 542925"/>
            <a:gd name="connsiteX9" fmla="*/ 1632393 w 2209799"/>
            <a:gd name="connsiteY9" fmla="*/ 542925 h 542925"/>
            <a:gd name="connsiteX10" fmla="*/ 1125188 w 2209799"/>
            <a:gd name="connsiteY10" fmla="*/ 542925 h 542925"/>
            <a:gd name="connsiteX11" fmla="*/ 597694 w 2209799"/>
            <a:gd name="connsiteY11" fmla="*/ 542925 h 542925"/>
            <a:gd name="connsiteX12" fmla="*/ 90489 w 2209799"/>
            <a:gd name="connsiteY12" fmla="*/ 542925 h 542925"/>
            <a:gd name="connsiteX13" fmla="*/ 0 w 2209799"/>
            <a:gd name="connsiteY13" fmla="*/ 452436 h 542925"/>
            <a:gd name="connsiteX14" fmla="*/ 0 w 2209799"/>
            <a:gd name="connsiteY14" fmla="*/ 90489 h 5429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209799" h="542925" fill="none" extrusionOk="0">
              <a:moveTo>
                <a:pt x="0" y="90489"/>
              </a:moveTo>
              <a:cubicBezTo>
                <a:pt x="850" y="41196"/>
                <a:pt x="43443" y="-3295"/>
                <a:pt x="90489" y="0"/>
              </a:cubicBezTo>
              <a:cubicBezTo>
                <a:pt x="349138" y="-42414"/>
                <a:pt x="427315" y="23098"/>
                <a:pt x="617982" y="0"/>
              </a:cubicBezTo>
              <a:cubicBezTo>
                <a:pt x="808649" y="-23098"/>
                <a:pt x="1002906" y="12137"/>
                <a:pt x="1145476" y="0"/>
              </a:cubicBezTo>
              <a:cubicBezTo>
                <a:pt x="1288046" y="-12137"/>
                <a:pt x="1562526" y="22938"/>
                <a:pt x="1672969" y="0"/>
              </a:cubicBezTo>
              <a:cubicBezTo>
                <a:pt x="1783412" y="-22938"/>
                <a:pt x="1961001" y="33979"/>
                <a:pt x="2119310" y="0"/>
              </a:cubicBezTo>
              <a:cubicBezTo>
                <a:pt x="2176981" y="7546"/>
                <a:pt x="2200659" y="39751"/>
                <a:pt x="2209799" y="90489"/>
              </a:cubicBezTo>
              <a:cubicBezTo>
                <a:pt x="2250225" y="267400"/>
                <a:pt x="2197441" y="316829"/>
                <a:pt x="2209799" y="452436"/>
              </a:cubicBezTo>
              <a:cubicBezTo>
                <a:pt x="2202337" y="500448"/>
                <a:pt x="2175850" y="538453"/>
                <a:pt x="2119310" y="542925"/>
              </a:cubicBezTo>
              <a:cubicBezTo>
                <a:pt x="1896500" y="589753"/>
                <a:pt x="1734025" y="526175"/>
                <a:pt x="1632393" y="542925"/>
              </a:cubicBezTo>
              <a:cubicBezTo>
                <a:pt x="1530761" y="559675"/>
                <a:pt x="1321696" y="498340"/>
                <a:pt x="1125188" y="542925"/>
              </a:cubicBezTo>
              <a:cubicBezTo>
                <a:pt x="928680" y="587510"/>
                <a:pt x="755901" y="532375"/>
                <a:pt x="597694" y="542925"/>
              </a:cubicBezTo>
              <a:cubicBezTo>
                <a:pt x="439487" y="553475"/>
                <a:pt x="206188" y="533669"/>
                <a:pt x="90489" y="542925"/>
              </a:cubicBezTo>
              <a:cubicBezTo>
                <a:pt x="34841" y="554397"/>
                <a:pt x="12316" y="505725"/>
                <a:pt x="0" y="452436"/>
              </a:cubicBezTo>
              <a:cubicBezTo>
                <a:pt x="-2826" y="285030"/>
                <a:pt x="42342" y="244749"/>
                <a:pt x="0" y="90489"/>
              </a:cubicBezTo>
              <a:close/>
            </a:path>
            <a:path w="2209799" h="542925" stroke="0" extrusionOk="0">
              <a:moveTo>
                <a:pt x="0" y="90489"/>
              </a:moveTo>
              <a:cubicBezTo>
                <a:pt x="2333" y="50879"/>
                <a:pt x="43071" y="7364"/>
                <a:pt x="90489" y="0"/>
              </a:cubicBezTo>
              <a:cubicBezTo>
                <a:pt x="322160" y="-8850"/>
                <a:pt x="471873" y="6729"/>
                <a:pt x="577406" y="0"/>
              </a:cubicBezTo>
              <a:cubicBezTo>
                <a:pt x="682939" y="-6729"/>
                <a:pt x="882869" y="40846"/>
                <a:pt x="1023747" y="0"/>
              </a:cubicBezTo>
              <a:cubicBezTo>
                <a:pt x="1164625" y="-40846"/>
                <a:pt x="1319092" y="525"/>
                <a:pt x="1490375" y="0"/>
              </a:cubicBezTo>
              <a:cubicBezTo>
                <a:pt x="1661658" y="-525"/>
                <a:pt x="1965855" y="59798"/>
                <a:pt x="2119310" y="0"/>
              </a:cubicBezTo>
              <a:cubicBezTo>
                <a:pt x="2171039" y="4965"/>
                <a:pt x="2207857" y="36634"/>
                <a:pt x="2209799" y="90489"/>
              </a:cubicBezTo>
              <a:cubicBezTo>
                <a:pt x="2240886" y="252197"/>
                <a:pt x="2167819" y="346590"/>
                <a:pt x="2209799" y="452436"/>
              </a:cubicBezTo>
              <a:cubicBezTo>
                <a:pt x="2199160" y="495888"/>
                <a:pt x="2162781" y="533346"/>
                <a:pt x="2119310" y="542925"/>
              </a:cubicBezTo>
              <a:cubicBezTo>
                <a:pt x="1965720" y="562928"/>
                <a:pt x="1801239" y="492361"/>
                <a:pt x="1612105" y="542925"/>
              </a:cubicBezTo>
              <a:cubicBezTo>
                <a:pt x="1422971" y="593489"/>
                <a:pt x="1278585" y="491041"/>
                <a:pt x="1145476" y="542925"/>
              </a:cubicBezTo>
              <a:cubicBezTo>
                <a:pt x="1012367" y="594809"/>
                <a:pt x="808004" y="492015"/>
                <a:pt x="699135" y="542925"/>
              </a:cubicBezTo>
              <a:cubicBezTo>
                <a:pt x="590266" y="593835"/>
                <a:pt x="248654" y="511235"/>
                <a:pt x="90489" y="542925"/>
              </a:cubicBezTo>
              <a:cubicBezTo>
                <a:pt x="42582" y="541747"/>
                <a:pt x="6518" y="505963"/>
                <a:pt x="0" y="452436"/>
              </a:cubicBezTo>
              <a:cubicBezTo>
                <a:pt x="-35330" y="297019"/>
                <a:pt x="24484" y="262128"/>
                <a:pt x="0" y="90489"/>
              </a:cubicBezTo>
              <a:close/>
            </a:path>
          </a:pathLst>
        </a:custGeom>
        <a:solidFill>
          <a:srgbClr val="00B0F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245237263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glow rad="101600">
            <a:schemeClr val="tx1">
              <a:lumMod val="95000"/>
              <a:lumOff val="5000"/>
              <a:alpha val="60000"/>
            </a:schemeClr>
          </a:glow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</a:rPr>
            <a:t>ANASAYFA</a:t>
          </a:r>
        </a:p>
      </xdr:txBody>
    </xdr:sp>
    <xdr:clientData/>
  </xdr:twoCellAnchor>
  <xdr:oneCellAnchor>
    <xdr:from>
      <xdr:col>6</xdr:col>
      <xdr:colOff>1519494</xdr:colOff>
      <xdr:row>25</xdr:row>
      <xdr:rowOff>0</xdr:rowOff>
    </xdr:from>
    <xdr:ext cx="3495949" cy="479251"/>
    <xdr:pic>
      <xdr:nvPicPr>
        <xdr:cNvPr id="6" name="Resim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5DF9915-A6E4-4A2A-8AFB-219319DB0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894" y="4914900"/>
          <a:ext cx="3495949" cy="479251"/>
        </a:xfrm>
        <a:prstGeom prst="rect">
          <a:avLst/>
        </a:prstGeom>
      </xdr:spPr>
    </xdr:pic>
    <xdr:clientData/>
  </xdr:oneCellAnchor>
  <xdr:oneCellAnchor>
    <xdr:from>
      <xdr:col>8</xdr:col>
      <xdr:colOff>1244525</xdr:colOff>
      <xdr:row>25</xdr:row>
      <xdr:rowOff>0</xdr:rowOff>
    </xdr:from>
    <xdr:ext cx="3495949" cy="479251"/>
    <xdr:pic>
      <xdr:nvPicPr>
        <xdr:cNvPr id="7" name="Resim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BB541A6-52AE-47EA-BDC0-85A691852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2350" y="4914900"/>
          <a:ext cx="3495949" cy="479251"/>
        </a:xfrm>
        <a:prstGeom prst="rect">
          <a:avLst/>
        </a:prstGeom>
      </xdr:spPr>
    </xdr:pic>
    <xdr:clientData/>
  </xdr:oneCellAnchor>
  <xdr:oneCellAnchor>
    <xdr:from>
      <xdr:col>2</xdr:col>
      <xdr:colOff>517171</xdr:colOff>
      <xdr:row>25</xdr:row>
      <xdr:rowOff>0</xdr:rowOff>
    </xdr:from>
    <xdr:ext cx="3495949" cy="479251"/>
    <xdr:pic>
      <xdr:nvPicPr>
        <xdr:cNvPr id="9" name="Resim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4D4BB6C-6960-4A0D-9A25-F311F14C0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8971" y="4914900"/>
          <a:ext cx="3495949" cy="47925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</xdr:row>
      <xdr:rowOff>0</xdr:rowOff>
    </xdr:from>
    <xdr:ext cx="3495949" cy="479251"/>
    <xdr:pic>
      <xdr:nvPicPr>
        <xdr:cNvPr id="10" name="Resim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53DA16F-AD3E-48F1-AC1B-238D84FA1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14900"/>
          <a:ext cx="3495949" cy="479251"/>
        </a:xfrm>
        <a:prstGeom prst="rect">
          <a:avLst/>
        </a:prstGeom>
      </xdr:spPr>
    </xdr:pic>
    <xdr:clientData/>
  </xdr:oneCellAnchor>
  <xdr:twoCellAnchor>
    <xdr:from>
      <xdr:col>7</xdr:col>
      <xdr:colOff>726776</xdr:colOff>
      <xdr:row>13</xdr:row>
      <xdr:rowOff>128861</xdr:rowOff>
    </xdr:from>
    <xdr:to>
      <xdr:col>8</xdr:col>
      <xdr:colOff>1230843</xdr:colOff>
      <xdr:row>19</xdr:row>
      <xdr:rowOff>92329</xdr:rowOff>
    </xdr:to>
    <xdr:sp macro="" textlink="">
      <xdr:nvSpPr>
        <xdr:cNvPr id="12" name="Ok: Sağ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1B62B1F-E588-4110-A622-89F06AC84DB5}"/>
            </a:ext>
          </a:extLst>
        </xdr:cNvPr>
        <xdr:cNvSpPr/>
      </xdr:nvSpPr>
      <xdr:spPr bwMode="auto">
        <a:xfrm>
          <a:off x="7991176" y="2694261"/>
          <a:ext cx="2510667" cy="992168"/>
        </a:xfrm>
        <a:custGeom>
          <a:avLst/>
          <a:gdLst>
            <a:gd name="connsiteX0" fmla="*/ 0 w 2510667"/>
            <a:gd name="connsiteY0" fmla="*/ 248042 h 992168"/>
            <a:gd name="connsiteX1" fmla="*/ 671528 w 2510667"/>
            <a:gd name="connsiteY1" fmla="*/ 248042 h 992168"/>
            <a:gd name="connsiteX2" fmla="*/ 1363201 w 2510667"/>
            <a:gd name="connsiteY2" fmla="*/ 248042 h 992168"/>
            <a:gd name="connsiteX3" fmla="*/ 2014583 w 2510667"/>
            <a:gd name="connsiteY3" fmla="*/ 248042 h 992168"/>
            <a:gd name="connsiteX4" fmla="*/ 2014583 w 2510667"/>
            <a:gd name="connsiteY4" fmla="*/ 0 h 992168"/>
            <a:gd name="connsiteX5" fmla="*/ 2262625 w 2510667"/>
            <a:gd name="connsiteY5" fmla="*/ 248042 h 992168"/>
            <a:gd name="connsiteX6" fmla="*/ 2510667 w 2510667"/>
            <a:gd name="connsiteY6" fmla="*/ 496084 h 992168"/>
            <a:gd name="connsiteX7" fmla="*/ 2267586 w 2510667"/>
            <a:gd name="connsiteY7" fmla="*/ 739165 h 992168"/>
            <a:gd name="connsiteX8" fmla="*/ 2014583 w 2510667"/>
            <a:gd name="connsiteY8" fmla="*/ 992168 h 992168"/>
            <a:gd name="connsiteX9" fmla="*/ 2014583 w 2510667"/>
            <a:gd name="connsiteY9" fmla="*/ 744126 h 992168"/>
            <a:gd name="connsiteX10" fmla="*/ 1322910 w 2510667"/>
            <a:gd name="connsiteY10" fmla="*/ 744126 h 992168"/>
            <a:gd name="connsiteX11" fmla="*/ 671528 w 2510667"/>
            <a:gd name="connsiteY11" fmla="*/ 744126 h 992168"/>
            <a:gd name="connsiteX12" fmla="*/ 0 w 2510667"/>
            <a:gd name="connsiteY12" fmla="*/ 744126 h 992168"/>
            <a:gd name="connsiteX13" fmla="*/ 0 w 2510667"/>
            <a:gd name="connsiteY13" fmla="*/ 248042 h 9921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2510667" h="992168" fill="none" extrusionOk="0">
              <a:moveTo>
                <a:pt x="0" y="248042"/>
              </a:moveTo>
              <a:cubicBezTo>
                <a:pt x="195008" y="255639"/>
                <a:pt x="343546" y="261163"/>
                <a:pt x="671528" y="248042"/>
              </a:cubicBezTo>
              <a:cubicBezTo>
                <a:pt x="999510" y="234921"/>
                <a:pt x="1060178" y="248256"/>
                <a:pt x="1363201" y="248042"/>
              </a:cubicBezTo>
              <a:cubicBezTo>
                <a:pt x="1666224" y="247828"/>
                <a:pt x="1859358" y="217920"/>
                <a:pt x="2014583" y="248042"/>
              </a:cubicBezTo>
              <a:cubicBezTo>
                <a:pt x="2014875" y="136655"/>
                <a:pt x="2012631" y="119331"/>
                <a:pt x="2014583" y="0"/>
              </a:cubicBezTo>
              <a:cubicBezTo>
                <a:pt x="2103962" y="94711"/>
                <a:pt x="2164122" y="126535"/>
                <a:pt x="2262625" y="248042"/>
              </a:cubicBezTo>
              <a:cubicBezTo>
                <a:pt x="2361128" y="369549"/>
                <a:pt x="2437924" y="413643"/>
                <a:pt x="2510667" y="496084"/>
              </a:cubicBezTo>
              <a:cubicBezTo>
                <a:pt x="2395804" y="623841"/>
                <a:pt x="2350468" y="653687"/>
                <a:pt x="2267586" y="739165"/>
              </a:cubicBezTo>
              <a:cubicBezTo>
                <a:pt x="2184704" y="824643"/>
                <a:pt x="2090954" y="915126"/>
                <a:pt x="2014583" y="992168"/>
              </a:cubicBezTo>
              <a:cubicBezTo>
                <a:pt x="2024882" y="878300"/>
                <a:pt x="2016159" y="830949"/>
                <a:pt x="2014583" y="744126"/>
              </a:cubicBezTo>
              <a:cubicBezTo>
                <a:pt x="1843146" y="716906"/>
                <a:pt x="1621290" y="760931"/>
                <a:pt x="1322910" y="744126"/>
              </a:cubicBezTo>
              <a:cubicBezTo>
                <a:pt x="1024530" y="727321"/>
                <a:pt x="926525" y="738987"/>
                <a:pt x="671528" y="744126"/>
              </a:cubicBezTo>
              <a:cubicBezTo>
                <a:pt x="416531" y="749265"/>
                <a:pt x="330375" y="756340"/>
                <a:pt x="0" y="744126"/>
              </a:cubicBezTo>
              <a:cubicBezTo>
                <a:pt x="-15217" y="582224"/>
                <a:pt x="-5104" y="378523"/>
                <a:pt x="0" y="248042"/>
              </a:cubicBezTo>
              <a:close/>
            </a:path>
            <a:path w="2510667" h="992168" stroke="0" extrusionOk="0">
              <a:moveTo>
                <a:pt x="0" y="248042"/>
              </a:moveTo>
              <a:cubicBezTo>
                <a:pt x="150315" y="252105"/>
                <a:pt x="435119" y="265934"/>
                <a:pt x="651382" y="248042"/>
              </a:cubicBezTo>
              <a:cubicBezTo>
                <a:pt x="867645" y="230150"/>
                <a:pt x="1096918" y="244042"/>
                <a:pt x="1262472" y="248042"/>
              </a:cubicBezTo>
              <a:cubicBezTo>
                <a:pt x="1428026" y="252043"/>
                <a:pt x="1650836" y="217015"/>
                <a:pt x="2014583" y="248042"/>
              </a:cubicBezTo>
              <a:cubicBezTo>
                <a:pt x="2026188" y="177017"/>
                <a:pt x="2017157" y="111790"/>
                <a:pt x="2014583" y="0"/>
              </a:cubicBezTo>
              <a:cubicBezTo>
                <a:pt x="2110977" y="106353"/>
                <a:pt x="2133883" y="121279"/>
                <a:pt x="2252703" y="238120"/>
              </a:cubicBezTo>
              <a:cubicBezTo>
                <a:pt x="2371523" y="354961"/>
                <a:pt x="2429802" y="411279"/>
                <a:pt x="2510667" y="496084"/>
              </a:cubicBezTo>
              <a:cubicBezTo>
                <a:pt x="2383506" y="606135"/>
                <a:pt x="2331585" y="662747"/>
                <a:pt x="2272547" y="734204"/>
              </a:cubicBezTo>
              <a:cubicBezTo>
                <a:pt x="2213509" y="805661"/>
                <a:pt x="2113216" y="875059"/>
                <a:pt x="2014583" y="992168"/>
              </a:cubicBezTo>
              <a:cubicBezTo>
                <a:pt x="2014643" y="885747"/>
                <a:pt x="2010121" y="807113"/>
                <a:pt x="2014583" y="744126"/>
              </a:cubicBezTo>
              <a:cubicBezTo>
                <a:pt x="1861720" y="755403"/>
                <a:pt x="1664553" y="747163"/>
                <a:pt x="1322910" y="744126"/>
              </a:cubicBezTo>
              <a:cubicBezTo>
                <a:pt x="981267" y="741089"/>
                <a:pt x="867397" y="754247"/>
                <a:pt x="611090" y="744126"/>
              </a:cubicBezTo>
              <a:cubicBezTo>
                <a:pt x="354783" y="734005"/>
                <a:pt x="164030" y="731643"/>
                <a:pt x="0" y="744126"/>
              </a:cubicBezTo>
              <a:cubicBezTo>
                <a:pt x="4671" y="512907"/>
                <a:pt x="21610" y="421540"/>
                <a:pt x="0" y="248042"/>
              </a:cubicBezTo>
              <a:close/>
            </a:path>
          </a:pathLst>
        </a:custGeom>
        <a:solidFill>
          <a:srgbClr val="00B050"/>
        </a:solidFill>
        <a:ln w="3175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1219033472">
                <a:prstGeom prst="rightArrow">
                  <a:avLst/>
                </a:prstGeom>
                <ask:type>
                  <ask:lineSketchFreehand/>
                </ask:type>
              </ask:lineSketchStyleProps>
            </a:ext>
          </a:extLst>
        </a:ln>
        <a:effectLst/>
      </xdr:spPr>
      <xdr:txBody>
        <a:bodyPr vertOverflow="clip" wrap="square" lIns="91440" tIns="45720" rIns="91440" bIns="45720" rtlCol="0" anchor="ctr" anchorCtr="1" upright="1"/>
        <a:lstStyle/>
        <a:p>
          <a:r>
            <a:rPr lang="tr-TR" sz="1200" b="1">
              <a:solidFill>
                <a:schemeClr val="bg1"/>
              </a:solidFill>
              <a:effectLst/>
              <a:latin typeface="Arial Black" panose="020B0A04020102020204" pitchFamily="34" charset="0"/>
              <a:ea typeface="+mn-ea"/>
              <a:cs typeface="+mn-cs"/>
            </a:rPr>
            <a:t>2- KULLANICI</a:t>
          </a:r>
          <a:r>
            <a:rPr lang="tr-TR" sz="1200" b="1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+mn-ea"/>
              <a:cs typeface="+mn-cs"/>
            </a:rPr>
            <a:t> </a:t>
          </a:r>
          <a:r>
            <a:rPr lang="tr-TR" sz="1200" b="1">
              <a:solidFill>
                <a:schemeClr val="bg1"/>
              </a:solidFill>
              <a:effectLst/>
              <a:latin typeface="Arial Black" panose="020B0A04020102020204" pitchFamily="34" charset="0"/>
              <a:ea typeface="+mn-ea"/>
              <a:cs typeface="+mn-cs"/>
            </a:rPr>
            <a:t>BİLGİLERİ</a:t>
          </a:r>
          <a:endParaRPr lang="tr-TR" sz="1800">
            <a:solidFill>
              <a:schemeClr val="bg1"/>
            </a:solidFill>
            <a:effectLst/>
            <a:latin typeface="Arial Black" panose="020B0A04020102020204" pitchFamily="34" charset="0"/>
          </a:endParaRPr>
        </a:p>
      </xdr:txBody>
    </xdr:sp>
    <xdr:clientData/>
  </xdr:twoCellAnchor>
  <xdr:twoCellAnchor editAs="absolute">
    <xdr:from>
      <xdr:col>9</xdr:col>
      <xdr:colOff>2044700</xdr:colOff>
      <xdr:row>0</xdr:row>
      <xdr:rowOff>63499</xdr:rowOff>
    </xdr:from>
    <xdr:to>
      <xdr:col>17</xdr:col>
      <xdr:colOff>444500</xdr:colOff>
      <xdr:row>38</xdr:row>
      <xdr:rowOff>120652</xdr:rowOff>
    </xdr:to>
    <xdr:pic>
      <xdr:nvPicPr>
        <xdr:cNvPr id="3" name="Resim 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06A94EC-BFFD-40BF-A539-BC8169F7A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92100" y="63499"/>
          <a:ext cx="4787900" cy="7181853"/>
        </a:xfrm>
        <a:prstGeom prst="rect">
          <a:avLst/>
        </a:prstGeom>
      </xdr:spPr>
    </xdr:pic>
    <xdr:clientData/>
  </xdr:twoCellAnchor>
  <xdr:twoCellAnchor>
    <xdr:from>
      <xdr:col>10</xdr:col>
      <xdr:colOff>190500</xdr:colOff>
      <xdr:row>0</xdr:row>
      <xdr:rowOff>117475</xdr:rowOff>
    </xdr:from>
    <xdr:to>
      <xdr:col>16</xdr:col>
      <xdr:colOff>0</xdr:colOff>
      <xdr:row>2</xdr:row>
      <xdr:rowOff>25400</xdr:rowOff>
    </xdr:to>
    <xdr:sp macro="" textlink="">
      <xdr:nvSpPr>
        <xdr:cNvPr id="15" name="Dikdörtgen: Köşeleri Yuvarlatılmış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A7ACD2-7AF8-45C7-975A-55785045BF38}"/>
            </a:ext>
          </a:extLst>
        </xdr:cNvPr>
        <xdr:cNvSpPr/>
      </xdr:nvSpPr>
      <xdr:spPr bwMode="auto">
        <a:xfrm>
          <a:off x="13093700" y="117475"/>
          <a:ext cx="3467100" cy="555625"/>
        </a:xfrm>
        <a:custGeom>
          <a:avLst/>
          <a:gdLst>
            <a:gd name="connsiteX0" fmla="*/ 0 w 3467100"/>
            <a:gd name="connsiteY0" fmla="*/ 92606 h 555625"/>
            <a:gd name="connsiteX1" fmla="*/ 92606 w 3467100"/>
            <a:gd name="connsiteY1" fmla="*/ 0 h 555625"/>
            <a:gd name="connsiteX2" fmla="*/ 705225 w 3467100"/>
            <a:gd name="connsiteY2" fmla="*/ 0 h 555625"/>
            <a:gd name="connsiteX3" fmla="*/ 1219388 w 3467100"/>
            <a:gd name="connsiteY3" fmla="*/ 0 h 555625"/>
            <a:gd name="connsiteX4" fmla="*/ 1799188 w 3467100"/>
            <a:gd name="connsiteY4" fmla="*/ 0 h 555625"/>
            <a:gd name="connsiteX5" fmla="*/ 2247712 w 3467100"/>
            <a:gd name="connsiteY5" fmla="*/ 0 h 555625"/>
            <a:gd name="connsiteX6" fmla="*/ 2860332 w 3467100"/>
            <a:gd name="connsiteY6" fmla="*/ 0 h 555625"/>
            <a:gd name="connsiteX7" fmla="*/ 3374494 w 3467100"/>
            <a:gd name="connsiteY7" fmla="*/ 0 h 555625"/>
            <a:gd name="connsiteX8" fmla="*/ 3467100 w 3467100"/>
            <a:gd name="connsiteY8" fmla="*/ 92606 h 555625"/>
            <a:gd name="connsiteX9" fmla="*/ 3467100 w 3467100"/>
            <a:gd name="connsiteY9" fmla="*/ 463019 h 555625"/>
            <a:gd name="connsiteX10" fmla="*/ 3374494 w 3467100"/>
            <a:gd name="connsiteY10" fmla="*/ 555625 h 555625"/>
            <a:gd name="connsiteX11" fmla="*/ 2860332 w 3467100"/>
            <a:gd name="connsiteY11" fmla="*/ 555625 h 555625"/>
            <a:gd name="connsiteX12" fmla="*/ 2378988 w 3467100"/>
            <a:gd name="connsiteY12" fmla="*/ 555625 h 555625"/>
            <a:gd name="connsiteX13" fmla="*/ 1864826 w 3467100"/>
            <a:gd name="connsiteY13" fmla="*/ 555625 h 555625"/>
            <a:gd name="connsiteX14" fmla="*/ 1317844 w 3467100"/>
            <a:gd name="connsiteY14" fmla="*/ 555625 h 555625"/>
            <a:gd name="connsiteX15" fmla="*/ 738044 w 3467100"/>
            <a:gd name="connsiteY15" fmla="*/ 555625 h 555625"/>
            <a:gd name="connsiteX16" fmla="*/ 92606 w 3467100"/>
            <a:gd name="connsiteY16" fmla="*/ 555625 h 555625"/>
            <a:gd name="connsiteX17" fmla="*/ 0 w 3467100"/>
            <a:gd name="connsiteY17" fmla="*/ 463019 h 555625"/>
            <a:gd name="connsiteX18" fmla="*/ 0 w 3467100"/>
            <a:gd name="connsiteY18" fmla="*/ 92606 h 5556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3467100" h="555625" fill="none" extrusionOk="0">
              <a:moveTo>
                <a:pt x="0" y="92606"/>
              </a:moveTo>
              <a:cubicBezTo>
                <a:pt x="-3664" y="52247"/>
                <a:pt x="42655" y="-132"/>
                <a:pt x="92606" y="0"/>
              </a:cubicBezTo>
              <a:cubicBezTo>
                <a:pt x="363964" y="-47080"/>
                <a:pt x="417790" y="48040"/>
                <a:pt x="705225" y="0"/>
              </a:cubicBezTo>
              <a:cubicBezTo>
                <a:pt x="992660" y="-48040"/>
                <a:pt x="1053468" y="50136"/>
                <a:pt x="1219388" y="0"/>
              </a:cubicBezTo>
              <a:cubicBezTo>
                <a:pt x="1385308" y="-50136"/>
                <a:pt x="1673752" y="5192"/>
                <a:pt x="1799188" y="0"/>
              </a:cubicBezTo>
              <a:cubicBezTo>
                <a:pt x="1924624" y="-5192"/>
                <a:pt x="2050079" y="31027"/>
                <a:pt x="2247712" y="0"/>
              </a:cubicBezTo>
              <a:cubicBezTo>
                <a:pt x="2445345" y="-31027"/>
                <a:pt x="2639491" y="69790"/>
                <a:pt x="2860332" y="0"/>
              </a:cubicBezTo>
              <a:cubicBezTo>
                <a:pt x="3081173" y="-69790"/>
                <a:pt x="3176035" y="4339"/>
                <a:pt x="3374494" y="0"/>
              </a:cubicBezTo>
              <a:cubicBezTo>
                <a:pt x="3422819" y="-3838"/>
                <a:pt x="3461742" y="43943"/>
                <a:pt x="3467100" y="92606"/>
              </a:cubicBezTo>
              <a:cubicBezTo>
                <a:pt x="3490977" y="248908"/>
                <a:pt x="3457783" y="292220"/>
                <a:pt x="3467100" y="463019"/>
              </a:cubicBezTo>
              <a:cubicBezTo>
                <a:pt x="3464223" y="519982"/>
                <a:pt x="3431753" y="557270"/>
                <a:pt x="3374494" y="555625"/>
              </a:cubicBezTo>
              <a:cubicBezTo>
                <a:pt x="3197100" y="596333"/>
                <a:pt x="2988446" y="500460"/>
                <a:pt x="2860332" y="555625"/>
              </a:cubicBezTo>
              <a:cubicBezTo>
                <a:pt x="2732218" y="610790"/>
                <a:pt x="2601014" y="532370"/>
                <a:pt x="2378988" y="555625"/>
              </a:cubicBezTo>
              <a:cubicBezTo>
                <a:pt x="2156962" y="578880"/>
                <a:pt x="2106901" y="522775"/>
                <a:pt x="1864826" y="555625"/>
              </a:cubicBezTo>
              <a:cubicBezTo>
                <a:pt x="1622751" y="588475"/>
                <a:pt x="1519733" y="516358"/>
                <a:pt x="1317844" y="555625"/>
              </a:cubicBezTo>
              <a:cubicBezTo>
                <a:pt x="1115955" y="594892"/>
                <a:pt x="959031" y="502680"/>
                <a:pt x="738044" y="555625"/>
              </a:cubicBezTo>
              <a:cubicBezTo>
                <a:pt x="517057" y="608570"/>
                <a:pt x="315647" y="513278"/>
                <a:pt x="92606" y="555625"/>
              </a:cubicBezTo>
              <a:cubicBezTo>
                <a:pt x="45113" y="546867"/>
                <a:pt x="-6672" y="524356"/>
                <a:pt x="0" y="463019"/>
              </a:cubicBezTo>
              <a:cubicBezTo>
                <a:pt x="-19465" y="386993"/>
                <a:pt x="27474" y="182083"/>
                <a:pt x="0" y="92606"/>
              </a:cubicBezTo>
              <a:close/>
            </a:path>
            <a:path w="3467100" h="555625" stroke="0" extrusionOk="0">
              <a:moveTo>
                <a:pt x="0" y="92606"/>
              </a:moveTo>
              <a:cubicBezTo>
                <a:pt x="2932" y="54489"/>
                <a:pt x="45139" y="10585"/>
                <a:pt x="92606" y="0"/>
              </a:cubicBezTo>
              <a:cubicBezTo>
                <a:pt x="329197" y="-19848"/>
                <a:pt x="489332" y="58448"/>
                <a:pt x="606768" y="0"/>
              </a:cubicBezTo>
              <a:cubicBezTo>
                <a:pt x="724204" y="-58448"/>
                <a:pt x="930392" y="3577"/>
                <a:pt x="1055293" y="0"/>
              </a:cubicBezTo>
              <a:cubicBezTo>
                <a:pt x="1180195" y="-3577"/>
                <a:pt x="1405279" y="10295"/>
                <a:pt x="1536637" y="0"/>
              </a:cubicBezTo>
              <a:cubicBezTo>
                <a:pt x="1667995" y="-10295"/>
                <a:pt x="1781529" y="21217"/>
                <a:pt x="2017980" y="0"/>
              </a:cubicBezTo>
              <a:cubicBezTo>
                <a:pt x="2254431" y="-21217"/>
                <a:pt x="2314397" y="51695"/>
                <a:pt x="2466505" y="0"/>
              </a:cubicBezTo>
              <a:cubicBezTo>
                <a:pt x="2618614" y="-51695"/>
                <a:pt x="3183260" y="90122"/>
                <a:pt x="3374494" y="0"/>
              </a:cubicBezTo>
              <a:cubicBezTo>
                <a:pt x="3418894" y="-5347"/>
                <a:pt x="3476477" y="34312"/>
                <a:pt x="3467100" y="92606"/>
              </a:cubicBezTo>
              <a:cubicBezTo>
                <a:pt x="3499195" y="261942"/>
                <a:pt x="3461070" y="347102"/>
                <a:pt x="3467100" y="463019"/>
              </a:cubicBezTo>
              <a:cubicBezTo>
                <a:pt x="3461606" y="516691"/>
                <a:pt x="3426148" y="548714"/>
                <a:pt x="3374494" y="555625"/>
              </a:cubicBezTo>
              <a:cubicBezTo>
                <a:pt x="3191413" y="593113"/>
                <a:pt x="3015794" y="506419"/>
                <a:pt x="2925969" y="555625"/>
              </a:cubicBezTo>
              <a:cubicBezTo>
                <a:pt x="2836145" y="604831"/>
                <a:pt x="2602438" y="551813"/>
                <a:pt x="2444626" y="555625"/>
              </a:cubicBezTo>
              <a:cubicBezTo>
                <a:pt x="2286814" y="559437"/>
                <a:pt x="2200157" y="533340"/>
                <a:pt x="1963282" y="555625"/>
              </a:cubicBezTo>
              <a:cubicBezTo>
                <a:pt x="1726407" y="577910"/>
                <a:pt x="1643214" y="517084"/>
                <a:pt x="1449120" y="555625"/>
              </a:cubicBezTo>
              <a:cubicBezTo>
                <a:pt x="1255026" y="594166"/>
                <a:pt x="1134191" y="537848"/>
                <a:pt x="1000595" y="555625"/>
              </a:cubicBezTo>
              <a:cubicBezTo>
                <a:pt x="866999" y="573402"/>
                <a:pt x="333324" y="458192"/>
                <a:pt x="92606" y="555625"/>
              </a:cubicBezTo>
              <a:cubicBezTo>
                <a:pt x="56200" y="554215"/>
                <a:pt x="-660" y="513165"/>
                <a:pt x="0" y="463019"/>
              </a:cubicBezTo>
              <a:cubicBezTo>
                <a:pt x="-11357" y="369214"/>
                <a:pt x="12019" y="237764"/>
                <a:pt x="0" y="92606"/>
              </a:cubicBezTo>
              <a:close/>
            </a:path>
          </a:pathLst>
        </a:custGeom>
        <a:solidFill>
          <a:srgbClr val="00B0F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245237263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glow rad="101600">
            <a:schemeClr val="tx1">
              <a:lumMod val="95000"/>
              <a:lumOff val="5000"/>
              <a:alpha val="60000"/>
            </a:schemeClr>
          </a:glow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</a:rPr>
            <a:t>18'li</a:t>
          </a:r>
          <a:r>
            <a:rPr lang="tr-TR" sz="1600" b="1" baseline="0">
              <a:solidFill>
                <a:schemeClr val="bg1"/>
              </a:solidFill>
              <a:effectLst/>
              <a:latin typeface="Arial Black" panose="020B0A04020102020204" pitchFamily="34" charset="0"/>
            </a:rPr>
            <a:t> İnkılap Tarihi Denemesi</a:t>
          </a:r>
          <a:endParaRPr lang="tr-TR" sz="1600" b="1">
            <a:solidFill>
              <a:schemeClr val="bg1"/>
            </a:solidFill>
            <a:effectLst/>
            <a:latin typeface="Arial Black" panose="020B0A040201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340567</xdr:colOff>
      <xdr:row>6</xdr:row>
      <xdr:rowOff>9330</xdr:rowOff>
    </xdr:from>
    <xdr:to>
      <xdr:col>19</xdr:col>
      <xdr:colOff>0</xdr:colOff>
      <xdr:row>9</xdr:row>
      <xdr:rowOff>0</xdr:rowOff>
    </xdr:to>
    <xdr:sp macro="" textlink="">
      <xdr:nvSpPr>
        <xdr:cNvPr id="12" name="Dikdörtgen: Köşeleri Yuvarlatılmış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 bwMode="auto">
        <a:xfrm>
          <a:off x="6579977" y="1036746"/>
          <a:ext cx="2099545" cy="504378"/>
        </a:xfrm>
        <a:custGeom>
          <a:avLst/>
          <a:gdLst>
            <a:gd name="connsiteX0" fmla="*/ 0 w 2099545"/>
            <a:gd name="connsiteY0" fmla="*/ 84065 h 504378"/>
            <a:gd name="connsiteX1" fmla="*/ 84065 w 2099545"/>
            <a:gd name="connsiteY1" fmla="*/ 0 h 504378"/>
            <a:gd name="connsiteX2" fmla="*/ 586233 w 2099545"/>
            <a:gd name="connsiteY2" fmla="*/ 0 h 504378"/>
            <a:gd name="connsiteX3" fmla="*/ 1088401 w 2099545"/>
            <a:gd name="connsiteY3" fmla="*/ 0 h 504378"/>
            <a:gd name="connsiteX4" fmla="*/ 1590569 w 2099545"/>
            <a:gd name="connsiteY4" fmla="*/ 0 h 504378"/>
            <a:gd name="connsiteX5" fmla="*/ 2015480 w 2099545"/>
            <a:gd name="connsiteY5" fmla="*/ 0 h 504378"/>
            <a:gd name="connsiteX6" fmla="*/ 2099545 w 2099545"/>
            <a:gd name="connsiteY6" fmla="*/ 84065 h 504378"/>
            <a:gd name="connsiteX7" fmla="*/ 2099545 w 2099545"/>
            <a:gd name="connsiteY7" fmla="*/ 420313 h 504378"/>
            <a:gd name="connsiteX8" fmla="*/ 2015480 w 2099545"/>
            <a:gd name="connsiteY8" fmla="*/ 504378 h 504378"/>
            <a:gd name="connsiteX9" fmla="*/ 1551940 w 2099545"/>
            <a:gd name="connsiteY9" fmla="*/ 504378 h 504378"/>
            <a:gd name="connsiteX10" fmla="*/ 1069087 w 2099545"/>
            <a:gd name="connsiteY10" fmla="*/ 504378 h 504378"/>
            <a:gd name="connsiteX11" fmla="*/ 566919 w 2099545"/>
            <a:gd name="connsiteY11" fmla="*/ 504378 h 504378"/>
            <a:gd name="connsiteX12" fmla="*/ 84065 w 2099545"/>
            <a:gd name="connsiteY12" fmla="*/ 504378 h 504378"/>
            <a:gd name="connsiteX13" fmla="*/ 0 w 2099545"/>
            <a:gd name="connsiteY13" fmla="*/ 420313 h 504378"/>
            <a:gd name="connsiteX14" fmla="*/ 0 w 2099545"/>
            <a:gd name="connsiteY14" fmla="*/ 84065 h 5043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099545" h="504378" fill="none" extrusionOk="0">
              <a:moveTo>
                <a:pt x="0" y="84065"/>
              </a:moveTo>
              <a:cubicBezTo>
                <a:pt x="2323" y="39503"/>
                <a:pt x="45537" y="-8885"/>
                <a:pt x="84065" y="0"/>
              </a:cubicBezTo>
              <a:cubicBezTo>
                <a:pt x="253671" y="-34718"/>
                <a:pt x="453269" y="25500"/>
                <a:pt x="586233" y="0"/>
              </a:cubicBezTo>
              <a:cubicBezTo>
                <a:pt x="719197" y="-25500"/>
                <a:pt x="977366" y="50267"/>
                <a:pt x="1088401" y="0"/>
              </a:cubicBezTo>
              <a:cubicBezTo>
                <a:pt x="1199436" y="-50267"/>
                <a:pt x="1411023" y="56324"/>
                <a:pt x="1590569" y="0"/>
              </a:cubicBezTo>
              <a:cubicBezTo>
                <a:pt x="1770115" y="-56324"/>
                <a:pt x="1835035" y="39467"/>
                <a:pt x="2015480" y="0"/>
              </a:cubicBezTo>
              <a:cubicBezTo>
                <a:pt x="2068666" y="6627"/>
                <a:pt x="2093928" y="37169"/>
                <a:pt x="2099545" y="84065"/>
              </a:cubicBezTo>
              <a:cubicBezTo>
                <a:pt x="2132921" y="248646"/>
                <a:pt x="2068360" y="333207"/>
                <a:pt x="2099545" y="420313"/>
              </a:cubicBezTo>
              <a:cubicBezTo>
                <a:pt x="2091434" y="464606"/>
                <a:pt x="2065758" y="501755"/>
                <a:pt x="2015480" y="504378"/>
              </a:cubicBezTo>
              <a:cubicBezTo>
                <a:pt x="1901680" y="509145"/>
                <a:pt x="1767627" y="495039"/>
                <a:pt x="1551940" y="504378"/>
              </a:cubicBezTo>
              <a:cubicBezTo>
                <a:pt x="1336253" y="513717"/>
                <a:pt x="1214072" y="488329"/>
                <a:pt x="1069087" y="504378"/>
              </a:cubicBezTo>
              <a:cubicBezTo>
                <a:pt x="924102" y="520427"/>
                <a:pt x="723994" y="480787"/>
                <a:pt x="566919" y="504378"/>
              </a:cubicBezTo>
              <a:cubicBezTo>
                <a:pt x="409844" y="527969"/>
                <a:pt x="241891" y="496755"/>
                <a:pt x="84065" y="504378"/>
              </a:cubicBezTo>
              <a:cubicBezTo>
                <a:pt x="34016" y="511700"/>
                <a:pt x="4158" y="467860"/>
                <a:pt x="0" y="420313"/>
              </a:cubicBezTo>
              <a:cubicBezTo>
                <a:pt x="-19712" y="313086"/>
                <a:pt x="13252" y="181845"/>
                <a:pt x="0" y="84065"/>
              </a:cubicBezTo>
              <a:close/>
            </a:path>
            <a:path w="2099545" h="504378" stroke="0" extrusionOk="0">
              <a:moveTo>
                <a:pt x="0" y="84065"/>
              </a:moveTo>
              <a:cubicBezTo>
                <a:pt x="292" y="38934"/>
                <a:pt x="38026" y="1120"/>
                <a:pt x="84065" y="0"/>
              </a:cubicBezTo>
              <a:cubicBezTo>
                <a:pt x="311523" y="-48510"/>
                <a:pt x="402675" y="34408"/>
                <a:pt x="547605" y="0"/>
              </a:cubicBezTo>
              <a:cubicBezTo>
                <a:pt x="692535" y="-34408"/>
                <a:pt x="789192" y="21189"/>
                <a:pt x="972516" y="0"/>
              </a:cubicBezTo>
              <a:cubicBezTo>
                <a:pt x="1155840" y="-21189"/>
                <a:pt x="1311143" y="32783"/>
                <a:pt x="1416741" y="0"/>
              </a:cubicBezTo>
              <a:cubicBezTo>
                <a:pt x="1522340" y="-32783"/>
                <a:pt x="1877440" y="37447"/>
                <a:pt x="2015480" y="0"/>
              </a:cubicBezTo>
              <a:cubicBezTo>
                <a:pt x="2064107" y="6227"/>
                <a:pt x="2095333" y="29226"/>
                <a:pt x="2099545" y="84065"/>
              </a:cubicBezTo>
              <a:cubicBezTo>
                <a:pt x="2102175" y="154809"/>
                <a:pt x="2071425" y="267709"/>
                <a:pt x="2099545" y="420313"/>
              </a:cubicBezTo>
              <a:cubicBezTo>
                <a:pt x="2092078" y="462163"/>
                <a:pt x="2055227" y="494540"/>
                <a:pt x="2015480" y="504378"/>
              </a:cubicBezTo>
              <a:cubicBezTo>
                <a:pt x="1778508" y="520647"/>
                <a:pt x="1652935" y="460653"/>
                <a:pt x="1532626" y="504378"/>
              </a:cubicBezTo>
              <a:cubicBezTo>
                <a:pt x="1412317" y="548103"/>
                <a:pt x="1207018" y="451604"/>
                <a:pt x="1088401" y="504378"/>
              </a:cubicBezTo>
              <a:cubicBezTo>
                <a:pt x="969784" y="557152"/>
                <a:pt x="784635" y="498849"/>
                <a:pt x="663490" y="504378"/>
              </a:cubicBezTo>
              <a:cubicBezTo>
                <a:pt x="542345" y="509907"/>
                <a:pt x="262165" y="451301"/>
                <a:pt x="84065" y="504378"/>
              </a:cubicBezTo>
              <a:cubicBezTo>
                <a:pt x="45125" y="500116"/>
                <a:pt x="9104" y="471702"/>
                <a:pt x="0" y="420313"/>
              </a:cubicBezTo>
              <a:cubicBezTo>
                <a:pt x="-23365" y="317033"/>
                <a:pt x="17710" y="181495"/>
                <a:pt x="0" y="84065"/>
              </a:cubicBezTo>
              <a:close/>
            </a:path>
          </a:pathLst>
        </a:custGeom>
        <a:solidFill>
          <a:srgbClr val="00B0F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245237263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glow rad="101600">
            <a:schemeClr val="tx1">
              <a:lumMod val="95000"/>
              <a:lumOff val="5000"/>
              <a:alpha val="60000"/>
            </a:schemeClr>
          </a:glow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000" b="1">
              <a:solidFill>
                <a:schemeClr val="bg1"/>
              </a:solidFill>
              <a:effectLst/>
              <a:latin typeface="Arial Black" panose="020B0A04020102020204" pitchFamily="34" charset="0"/>
            </a:rPr>
            <a:t>ANASAYFA</a:t>
          </a:r>
        </a:p>
      </xdr:txBody>
    </xdr:sp>
    <xdr:clientData/>
  </xdr:twoCellAnchor>
  <xdr:oneCellAnchor>
    <xdr:from>
      <xdr:col>11</xdr:col>
      <xdr:colOff>67884</xdr:colOff>
      <xdr:row>0</xdr:row>
      <xdr:rowOff>0</xdr:rowOff>
    </xdr:from>
    <xdr:ext cx="2654027" cy="2476501"/>
    <xdr:pic>
      <xdr:nvPicPr>
        <xdr:cNvPr id="13" name="Pictur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848726" y="0"/>
          <a:ext cx="2654027" cy="2476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11</xdr:col>
      <xdr:colOff>66674</xdr:colOff>
      <xdr:row>14</xdr:row>
      <xdr:rowOff>123825</xdr:rowOff>
    </xdr:from>
    <xdr:to>
      <xdr:col>15</xdr:col>
      <xdr:colOff>457199</xdr:colOff>
      <xdr:row>20</xdr:row>
      <xdr:rowOff>85725</xdr:rowOff>
    </xdr:to>
    <xdr:sp macro="" textlink="">
      <xdr:nvSpPr>
        <xdr:cNvPr id="7" name="Dikdörtgen: Köşeleri Yuvarlatılmış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FE63CF7-E654-414C-9D72-A77EA6FC8FB1}"/>
            </a:ext>
          </a:extLst>
        </xdr:cNvPr>
        <xdr:cNvSpPr/>
      </xdr:nvSpPr>
      <xdr:spPr bwMode="auto">
        <a:xfrm>
          <a:off x="3838574" y="2514600"/>
          <a:ext cx="2828925" cy="647700"/>
        </a:xfrm>
        <a:custGeom>
          <a:avLst/>
          <a:gdLst>
            <a:gd name="connsiteX0" fmla="*/ 0 w 2828925"/>
            <a:gd name="connsiteY0" fmla="*/ 107952 h 647700"/>
            <a:gd name="connsiteX1" fmla="*/ 107952 w 2828925"/>
            <a:gd name="connsiteY1" fmla="*/ 0 h 647700"/>
            <a:gd name="connsiteX2" fmla="*/ 578296 w 2828925"/>
            <a:gd name="connsiteY2" fmla="*/ 0 h 647700"/>
            <a:gd name="connsiteX3" fmla="*/ 1022509 w 2828925"/>
            <a:gd name="connsiteY3" fmla="*/ 0 h 647700"/>
            <a:gd name="connsiteX4" fmla="*/ 1518983 w 2828925"/>
            <a:gd name="connsiteY4" fmla="*/ 0 h 647700"/>
            <a:gd name="connsiteX5" fmla="*/ 1963197 w 2828925"/>
            <a:gd name="connsiteY5" fmla="*/ 0 h 647700"/>
            <a:gd name="connsiteX6" fmla="*/ 2720973 w 2828925"/>
            <a:gd name="connsiteY6" fmla="*/ 0 h 647700"/>
            <a:gd name="connsiteX7" fmla="*/ 2828925 w 2828925"/>
            <a:gd name="connsiteY7" fmla="*/ 107952 h 647700"/>
            <a:gd name="connsiteX8" fmla="*/ 2828925 w 2828925"/>
            <a:gd name="connsiteY8" fmla="*/ 539748 h 647700"/>
            <a:gd name="connsiteX9" fmla="*/ 2720973 w 2828925"/>
            <a:gd name="connsiteY9" fmla="*/ 647700 h 647700"/>
            <a:gd name="connsiteX10" fmla="*/ 2172239 w 2828925"/>
            <a:gd name="connsiteY10" fmla="*/ 647700 h 647700"/>
            <a:gd name="connsiteX11" fmla="*/ 1675765 w 2828925"/>
            <a:gd name="connsiteY11" fmla="*/ 647700 h 647700"/>
            <a:gd name="connsiteX12" fmla="*/ 1205421 w 2828925"/>
            <a:gd name="connsiteY12" fmla="*/ 647700 h 647700"/>
            <a:gd name="connsiteX13" fmla="*/ 682817 w 2828925"/>
            <a:gd name="connsiteY13" fmla="*/ 647700 h 647700"/>
            <a:gd name="connsiteX14" fmla="*/ 107952 w 2828925"/>
            <a:gd name="connsiteY14" fmla="*/ 647700 h 647700"/>
            <a:gd name="connsiteX15" fmla="*/ 0 w 2828925"/>
            <a:gd name="connsiteY15" fmla="*/ 539748 h 647700"/>
            <a:gd name="connsiteX16" fmla="*/ 0 w 2828925"/>
            <a:gd name="connsiteY16" fmla="*/ 107952 h 6477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2828925" h="647700" fill="none" extrusionOk="0">
              <a:moveTo>
                <a:pt x="0" y="107952"/>
              </a:moveTo>
              <a:cubicBezTo>
                <a:pt x="637" y="37607"/>
                <a:pt x="58488" y="9660"/>
                <a:pt x="107952" y="0"/>
              </a:cubicBezTo>
              <a:cubicBezTo>
                <a:pt x="254004" y="-44215"/>
                <a:pt x="362747" y="30133"/>
                <a:pt x="578296" y="0"/>
              </a:cubicBezTo>
              <a:cubicBezTo>
                <a:pt x="793845" y="-30133"/>
                <a:pt x="835265" y="47127"/>
                <a:pt x="1022509" y="0"/>
              </a:cubicBezTo>
              <a:cubicBezTo>
                <a:pt x="1209753" y="-47127"/>
                <a:pt x="1388539" y="51060"/>
                <a:pt x="1518983" y="0"/>
              </a:cubicBezTo>
              <a:cubicBezTo>
                <a:pt x="1649427" y="-51060"/>
                <a:pt x="1747315" y="35067"/>
                <a:pt x="1963197" y="0"/>
              </a:cubicBezTo>
              <a:cubicBezTo>
                <a:pt x="2179079" y="-35067"/>
                <a:pt x="2479879" y="61654"/>
                <a:pt x="2720973" y="0"/>
              </a:cubicBezTo>
              <a:cubicBezTo>
                <a:pt x="2775198" y="-1248"/>
                <a:pt x="2828875" y="32807"/>
                <a:pt x="2828925" y="107952"/>
              </a:cubicBezTo>
              <a:cubicBezTo>
                <a:pt x="2880709" y="200089"/>
                <a:pt x="2826101" y="342733"/>
                <a:pt x="2828925" y="539748"/>
              </a:cubicBezTo>
              <a:cubicBezTo>
                <a:pt x="2833647" y="611695"/>
                <a:pt x="2783194" y="649853"/>
                <a:pt x="2720973" y="647700"/>
              </a:cubicBezTo>
              <a:cubicBezTo>
                <a:pt x="2456132" y="709237"/>
                <a:pt x="2283364" y="598548"/>
                <a:pt x="2172239" y="647700"/>
              </a:cubicBezTo>
              <a:cubicBezTo>
                <a:pt x="2061114" y="696852"/>
                <a:pt x="1852173" y="609854"/>
                <a:pt x="1675765" y="647700"/>
              </a:cubicBezTo>
              <a:cubicBezTo>
                <a:pt x="1499357" y="685546"/>
                <a:pt x="1411452" y="625486"/>
                <a:pt x="1205421" y="647700"/>
              </a:cubicBezTo>
              <a:cubicBezTo>
                <a:pt x="999390" y="669914"/>
                <a:pt x="801404" y="608597"/>
                <a:pt x="682817" y="647700"/>
              </a:cubicBezTo>
              <a:cubicBezTo>
                <a:pt x="564230" y="686803"/>
                <a:pt x="241678" y="586394"/>
                <a:pt x="107952" y="647700"/>
              </a:cubicBezTo>
              <a:cubicBezTo>
                <a:pt x="53940" y="662288"/>
                <a:pt x="11461" y="593713"/>
                <a:pt x="0" y="539748"/>
              </a:cubicBezTo>
              <a:cubicBezTo>
                <a:pt x="-43888" y="378192"/>
                <a:pt x="13129" y="249048"/>
                <a:pt x="0" y="107952"/>
              </a:cubicBezTo>
              <a:close/>
            </a:path>
            <a:path w="2828925" h="647700" stroke="0" extrusionOk="0">
              <a:moveTo>
                <a:pt x="0" y="107952"/>
              </a:moveTo>
              <a:cubicBezTo>
                <a:pt x="9713" y="39831"/>
                <a:pt x="44345" y="-1008"/>
                <a:pt x="107952" y="0"/>
              </a:cubicBezTo>
              <a:cubicBezTo>
                <a:pt x="282395" y="-35151"/>
                <a:pt x="447633" y="38569"/>
                <a:pt x="552166" y="0"/>
              </a:cubicBezTo>
              <a:cubicBezTo>
                <a:pt x="656699" y="-38569"/>
                <a:pt x="793177" y="25720"/>
                <a:pt x="996379" y="0"/>
              </a:cubicBezTo>
              <a:cubicBezTo>
                <a:pt x="1199581" y="-25720"/>
                <a:pt x="1285581" y="1961"/>
                <a:pt x="1492853" y="0"/>
              </a:cubicBezTo>
              <a:cubicBezTo>
                <a:pt x="1700125" y="-1961"/>
                <a:pt x="1898514" y="5614"/>
                <a:pt x="2041588" y="0"/>
              </a:cubicBezTo>
              <a:cubicBezTo>
                <a:pt x="2184663" y="-5614"/>
                <a:pt x="2549445" y="23806"/>
                <a:pt x="2720973" y="0"/>
              </a:cubicBezTo>
              <a:cubicBezTo>
                <a:pt x="2773183" y="9929"/>
                <a:pt x="2818763" y="36019"/>
                <a:pt x="2828925" y="107952"/>
              </a:cubicBezTo>
              <a:cubicBezTo>
                <a:pt x="2839693" y="291440"/>
                <a:pt x="2824186" y="390204"/>
                <a:pt x="2828925" y="539748"/>
              </a:cubicBezTo>
              <a:cubicBezTo>
                <a:pt x="2823894" y="593978"/>
                <a:pt x="2778376" y="650437"/>
                <a:pt x="2720973" y="647700"/>
              </a:cubicBezTo>
              <a:cubicBezTo>
                <a:pt x="2488950" y="649822"/>
                <a:pt x="2306239" y="620055"/>
                <a:pt x="2172239" y="647700"/>
              </a:cubicBezTo>
              <a:cubicBezTo>
                <a:pt x="2038239" y="675345"/>
                <a:pt x="1765289" y="640086"/>
                <a:pt x="1597374" y="647700"/>
              </a:cubicBezTo>
              <a:cubicBezTo>
                <a:pt x="1429459" y="655314"/>
                <a:pt x="1249518" y="625391"/>
                <a:pt x="1100900" y="647700"/>
              </a:cubicBezTo>
              <a:cubicBezTo>
                <a:pt x="952282" y="670009"/>
                <a:pt x="825238" y="603086"/>
                <a:pt x="656686" y="647700"/>
              </a:cubicBezTo>
              <a:cubicBezTo>
                <a:pt x="488134" y="692314"/>
                <a:pt x="324896" y="590348"/>
                <a:pt x="107952" y="647700"/>
              </a:cubicBezTo>
              <a:cubicBezTo>
                <a:pt x="59129" y="644793"/>
                <a:pt x="-9749" y="593439"/>
                <a:pt x="0" y="539748"/>
              </a:cubicBezTo>
              <a:cubicBezTo>
                <a:pt x="-1349" y="384833"/>
                <a:pt x="17295" y="245738"/>
                <a:pt x="0" y="107952"/>
              </a:cubicBezTo>
              <a:close/>
            </a:path>
          </a:pathLst>
        </a:custGeom>
        <a:solidFill>
          <a:srgbClr val="FF000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1825056982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algn="l"/>
          <a:r>
            <a:rPr lang="tr-TR" sz="2000" b="1">
              <a:solidFill>
                <a:schemeClr val="bg1"/>
              </a:solidFill>
              <a:latin typeface="Arial Black" panose="020B0A04020102020204" pitchFamily="34" charset="0"/>
              <a:ea typeface="STHupo" panose="02010800040101010101" pitchFamily="2" charset="-122"/>
            </a:rPr>
            <a:t>2- </a:t>
          </a:r>
          <a:r>
            <a:rPr lang="tr-TR" sz="1400" b="1">
              <a:solidFill>
                <a:schemeClr val="bg1"/>
              </a:solidFill>
              <a:latin typeface="Arial Black" panose="020B0A04020102020204" pitchFamily="34" charset="0"/>
              <a:ea typeface="STHupo" panose="02010800040101010101" pitchFamily="2" charset="-122"/>
            </a:rPr>
            <a:t>KULLANICI BİLGİLERİ</a:t>
          </a:r>
        </a:p>
      </xdr:txBody>
    </xdr:sp>
    <xdr:clientData/>
  </xdr:twoCellAnchor>
  <xdr:twoCellAnchor>
    <xdr:from>
      <xdr:col>11</xdr:col>
      <xdr:colOff>165229</xdr:colOff>
      <xdr:row>21</xdr:row>
      <xdr:rowOff>87475</xdr:rowOff>
    </xdr:from>
    <xdr:to>
      <xdr:col>15</xdr:col>
      <xdr:colOff>223545</xdr:colOff>
      <xdr:row>26</xdr:row>
      <xdr:rowOff>136071</xdr:rowOff>
    </xdr:to>
    <xdr:sp macro="" textlink="">
      <xdr:nvSpPr>
        <xdr:cNvPr id="8" name="Ok: Sağ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36EE780-9D7D-4570-9BDF-73EEE22670A9}"/>
            </a:ext>
          </a:extLst>
        </xdr:cNvPr>
        <xdr:cNvSpPr/>
      </xdr:nvSpPr>
      <xdr:spPr bwMode="auto">
        <a:xfrm>
          <a:off x="3946071" y="3382347"/>
          <a:ext cx="2507602" cy="981658"/>
        </a:xfrm>
        <a:custGeom>
          <a:avLst/>
          <a:gdLst>
            <a:gd name="connsiteX0" fmla="*/ 0 w 2507602"/>
            <a:gd name="connsiteY0" fmla="*/ 245415 h 981658"/>
            <a:gd name="connsiteX1" fmla="*/ 712593 w 2507602"/>
            <a:gd name="connsiteY1" fmla="*/ 245415 h 981658"/>
            <a:gd name="connsiteX2" fmla="*/ 1405019 w 2507602"/>
            <a:gd name="connsiteY2" fmla="*/ 245415 h 981658"/>
            <a:gd name="connsiteX3" fmla="*/ 2016773 w 2507602"/>
            <a:gd name="connsiteY3" fmla="*/ 245415 h 981658"/>
            <a:gd name="connsiteX4" fmla="*/ 2016773 w 2507602"/>
            <a:gd name="connsiteY4" fmla="*/ 0 h 981658"/>
            <a:gd name="connsiteX5" fmla="*/ 2507602 w 2507602"/>
            <a:gd name="connsiteY5" fmla="*/ 490829 h 981658"/>
            <a:gd name="connsiteX6" fmla="*/ 2016773 w 2507602"/>
            <a:gd name="connsiteY6" fmla="*/ 981658 h 981658"/>
            <a:gd name="connsiteX7" fmla="*/ 2016773 w 2507602"/>
            <a:gd name="connsiteY7" fmla="*/ 736244 h 981658"/>
            <a:gd name="connsiteX8" fmla="*/ 1405019 w 2507602"/>
            <a:gd name="connsiteY8" fmla="*/ 736244 h 981658"/>
            <a:gd name="connsiteX9" fmla="*/ 793264 w 2507602"/>
            <a:gd name="connsiteY9" fmla="*/ 736244 h 981658"/>
            <a:gd name="connsiteX10" fmla="*/ 0 w 2507602"/>
            <a:gd name="connsiteY10" fmla="*/ 736244 h 981658"/>
            <a:gd name="connsiteX11" fmla="*/ 0 w 2507602"/>
            <a:gd name="connsiteY11" fmla="*/ 245415 h 9816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</a:cxnLst>
          <a:rect l="l" t="t" r="r" b="b"/>
          <a:pathLst>
            <a:path w="2507602" h="981658" fill="none" extrusionOk="0">
              <a:moveTo>
                <a:pt x="0" y="245415"/>
              </a:moveTo>
              <a:cubicBezTo>
                <a:pt x="223038" y="244613"/>
                <a:pt x="413325" y="216392"/>
                <a:pt x="712593" y="245415"/>
              </a:cubicBezTo>
              <a:cubicBezTo>
                <a:pt x="1011861" y="274438"/>
                <a:pt x="1198609" y="224308"/>
                <a:pt x="1405019" y="245415"/>
              </a:cubicBezTo>
              <a:cubicBezTo>
                <a:pt x="1611429" y="266522"/>
                <a:pt x="1808193" y="256177"/>
                <a:pt x="2016773" y="245415"/>
              </a:cubicBezTo>
              <a:cubicBezTo>
                <a:pt x="2011849" y="126051"/>
                <a:pt x="2019547" y="110314"/>
                <a:pt x="2016773" y="0"/>
              </a:cubicBezTo>
              <a:cubicBezTo>
                <a:pt x="2178705" y="180423"/>
                <a:pt x="2412004" y="365360"/>
                <a:pt x="2507602" y="490829"/>
              </a:cubicBezTo>
              <a:cubicBezTo>
                <a:pt x="2254709" y="710529"/>
                <a:pt x="2143335" y="866959"/>
                <a:pt x="2016773" y="981658"/>
              </a:cubicBezTo>
              <a:cubicBezTo>
                <a:pt x="2017522" y="897500"/>
                <a:pt x="2011976" y="831817"/>
                <a:pt x="2016773" y="736244"/>
              </a:cubicBezTo>
              <a:cubicBezTo>
                <a:pt x="1768544" y="747554"/>
                <a:pt x="1535988" y="711478"/>
                <a:pt x="1405019" y="736244"/>
              </a:cubicBezTo>
              <a:cubicBezTo>
                <a:pt x="1274050" y="761010"/>
                <a:pt x="1063353" y="706137"/>
                <a:pt x="793264" y="736244"/>
              </a:cubicBezTo>
              <a:cubicBezTo>
                <a:pt x="523176" y="766351"/>
                <a:pt x="233168" y="730175"/>
                <a:pt x="0" y="736244"/>
              </a:cubicBezTo>
              <a:cubicBezTo>
                <a:pt x="13290" y="554648"/>
                <a:pt x="-7687" y="351845"/>
                <a:pt x="0" y="245415"/>
              </a:cubicBezTo>
              <a:close/>
            </a:path>
            <a:path w="2507602" h="981658" stroke="0" extrusionOk="0">
              <a:moveTo>
                <a:pt x="0" y="245415"/>
              </a:moveTo>
              <a:cubicBezTo>
                <a:pt x="163679" y="272296"/>
                <a:pt x="437241" y="233845"/>
                <a:pt x="652090" y="245415"/>
              </a:cubicBezTo>
              <a:cubicBezTo>
                <a:pt x="866939" y="256986"/>
                <a:pt x="1107142" y="264850"/>
                <a:pt x="1263844" y="245415"/>
              </a:cubicBezTo>
              <a:cubicBezTo>
                <a:pt x="1420546" y="225980"/>
                <a:pt x="1794861" y="211329"/>
                <a:pt x="2016773" y="245415"/>
              </a:cubicBezTo>
              <a:cubicBezTo>
                <a:pt x="2018763" y="136956"/>
                <a:pt x="2013875" y="50361"/>
                <a:pt x="2016773" y="0"/>
              </a:cubicBezTo>
              <a:cubicBezTo>
                <a:pt x="2141475" y="96411"/>
                <a:pt x="2328327" y="303200"/>
                <a:pt x="2507602" y="490829"/>
              </a:cubicBezTo>
              <a:cubicBezTo>
                <a:pt x="2359531" y="601177"/>
                <a:pt x="2142802" y="900367"/>
                <a:pt x="2016773" y="981658"/>
              </a:cubicBezTo>
              <a:cubicBezTo>
                <a:pt x="2007828" y="922104"/>
                <a:pt x="2014206" y="835121"/>
                <a:pt x="2016773" y="736244"/>
              </a:cubicBezTo>
              <a:cubicBezTo>
                <a:pt x="1757494" y="720622"/>
                <a:pt x="1557063" y="751152"/>
                <a:pt x="1384851" y="736244"/>
              </a:cubicBezTo>
              <a:cubicBezTo>
                <a:pt x="1212639" y="721336"/>
                <a:pt x="857218" y="722971"/>
                <a:pt x="712593" y="736244"/>
              </a:cubicBezTo>
              <a:cubicBezTo>
                <a:pt x="567968" y="749517"/>
                <a:pt x="208304" y="707526"/>
                <a:pt x="0" y="736244"/>
              </a:cubicBezTo>
              <a:cubicBezTo>
                <a:pt x="-10687" y="619120"/>
                <a:pt x="23985" y="460333"/>
                <a:pt x="0" y="245415"/>
              </a:cubicBezTo>
              <a:close/>
            </a:path>
          </a:pathLst>
        </a:custGeom>
        <a:solidFill>
          <a:srgbClr val="00B050"/>
        </a:solidFill>
        <a:ln w="3175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1219033472">
                <a:prstGeom prst="rightArrow">
                  <a:avLst/>
                </a:prstGeom>
                <ask:type>
                  <ask:lineSketchFreehand/>
                </ask:type>
              </ask:lineSketchStyleProps>
            </a:ext>
          </a:extLst>
        </a:ln>
        <a:effectLst/>
      </xdr:spPr>
      <xdr:txBody>
        <a:bodyPr vertOverflow="clip" wrap="square" lIns="91440" tIns="45720" rIns="91440" bIns="45720" rtlCol="0" anchor="ctr" anchorCtr="1" upright="1"/>
        <a:lstStyle/>
        <a:p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  <a:ea typeface="+mn-ea"/>
              <a:cs typeface="+mn-cs"/>
            </a:rPr>
            <a:t>3-SINIF LİSTESİ</a:t>
          </a:r>
          <a:endParaRPr lang="tr-TR" sz="1600">
            <a:solidFill>
              <a:schemeClr val="bg1"/>
            </a:solidFill>
            <a:effectLst/>
            <a:latin typeface="Arial Black" panose="020B0A04020102020204" pitchFamily="34" charset="0"/>
          </a:endParaRPr>
        </a:p>
      </xdr:txBody>
    </xdr:sp>
    <xdr:clientData/>
  </xdr:twoCellAnchor>
  <xdr:twoCellAnchor editAs="oneCell">
    <xdr:from>
      <xdr:col>20</xdr:col>
      <xdr:colOff>164816</xdr:colOff>
      <xdr:row>3</xdr:row>
      <xdr:rowOff>192451</xdr:rowOff>
    </xdr:from>
    <xdr:to>
      <xdr:col>28</xdr:col>
      <xdr:colOff>128957</xdr:colOff>
      <xdr:row>28</xdr:row>
      <xdr:rowOff>59932</xdr:rowOff>
    </xdr:to>
    <xdr:pic>
      <xdr:nvPicPr>
        <xdr:cNvPr id="3" name="Resim 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3572B3E-0DB2-4C8C-8D12-B773880C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4097" y="192451"/>
          <a:ext cx="4964231" cy="4833324"/>
        </a:xfrm>
        <a:prstGeom prst="rect">
          <a:avLst/>
        </a:prstGeom>
      </xdr:spPr>
    </xdr:pic>
    <xdr:clientData/>
  </xdr:twoCellAnchor>
  <xdr:twoCellAnchor>
    <xdr:from>
      <xdr:col>17</xdr:col>
      <xdr:colOff>276951</xdr:colOff>
      <xdr:row>21</xdr:row>
      <xdr:rowOff>124975</xdr:rowOff>
    </xdr:from>
    <xdr:to>
      <xdr:col>21</xdr:col>
      <xdr:colOff>0</xdr:colOff>
      <xdr:row>25</xdr:row>
      <xdr:rowOff>0</xdr:rowOff>
    </xdr:to>
    <xdr:sp macro="" textlink="">
      <xdr:nvSpPr>
        <xdr:cNvPr id="9" name="Dikdörtgen: Köşeleri Yuvarlatılmış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B71BD72-054C-479F-84AF-3DB1BB9F7AB4}"/>
            </a:ext>
          </a:extLst>
        </xdr:cNvPr>
        <xdr:cNvSpPr/>
      </xdr:nvSpPr>
      <xdr:spPr bwMode="auto">
        <a:xfrm>
          <a:off x="7736417" y="3378458"/>
          <a:ext cx="2163162" cy="559969"/>
        </a:xfrm>
        <a:custGeom>
          <a:avLst/>
          <a:gdLst>
            <a:gd name="connsiteX0" fmla="*/ 0 w 2163162"/>
            <a:gd name="connsiteY0" fmla="*/ 93330 h 559969"/>
            <a:gd name="connsiteX1" fmla="*/ 93330 w 2163162"/>
            <a:gd name="connsiteY1" fmla="*/ 0 h 559969"/>
            <a:gd name="connsiteX2" fmla="*/ 547925 w 2163162"/>
            <a:gd name="connsiteY2" fmla="*/ 0 h 559969"/>
            <a:gd name="connsiteX3" fmla="*/ 1022286 w 2163162"/>
            <a:gd name="connsiteY3" fmla="*/ 0 h 559969"/>
            <a:gd name="connsiteX4" fmla="*/ 1516411 w 2163162"/>
            <a:gd name="connsiteY4" fmla="*/ 0 h 559969"/>
            <a:gd name="connsiteX5" fmla="*/ 2069832 w 2163162"/>
            <a:gd name="connsiteY5" fmla="*/ 0 h 559969"/>
            <a:gd name="connsiteX6" fmla="*/ 2163162 w 2163162"/>
            <a:gd name="connsiteY6" fmla="*/ 93330 h 559969"/>
            <a:gd name="connsiteX7" fmla="*/ 2163162 w 2163162"/>
            <a:gd name="connsiteY7" fmla="*/ 466639 h 559969"/>
            <a:gd name="connsiteX8" fmla="*/ 2069832 w 2163162"/>
            <a:gd name="connsiteY8" fmla="*/ 559969 h 559969"/>
            <a:gd name="connsiteX9" fmla="*/ 1635002 w 2163162"/>
            <a:gd name="connsiteY9" fmla="*/ 559969 h 559969"/>
            <a:gd name="connsiteX10" fmla="*/ 1140876 w 2163162"/>
            <a:gd name="connsiteY10" fmla="*/ 559969 h 559969"/>
            <a:gd name="connsiteX11" fmla="*/ 626986 w 2163162"/>
            <a:gd name="connsiteY11" fmla="*/ 559969 h 559969"/>
            <a:gd name="connsiteX12" fmla="*/ 93330 w 2163162"/>
            <a:gd name="connsiteY12" fmla="*/ 559969 h 559969"/>
            <a:gd name="connsiteX13" fmla="*/ 0 w 2163162"/>
            <a:gd name="connsiteY13" fmla="*/ 466639 h 559969"/>
            <a:gd name="connsiteX14" fmla="*/ 0 w 2163162"/>
            <a:gd name="connsiteY14" fmla="*/ 93330 h 55996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163162" h="559969" fill="none" extrusionOk="0">
              <a:moveTo>
                <a:pt x="0" y="93330"/>
              </a:moveTo>
              <a:cubicBezTo>
                <a:pt x="-2122" y="51328"/>
                <a:pt x="34897" y="-3724"/>
                <a:pt x="93330" y="0"/>
              </a:cubicBezTo>
              <a:cubicBezTo>
                <a:pt x="204667" y="-33141"/>
                <a:pt x="421609" y="30397"/>
                <a:pt x="547925" y="0"/>
              </a:cubicBezTo>
              <a:cubicBezTo>
                <a:pt x="674242" y="-30397"/>
                <a:pt x="881933" y="55527"/>
                <a:pt x="1022286" y="0"/>
              </a:cubicBezTo>
              <a:cubicBezTo>
                <a:pt x="1162639" y="-55527"/>
                <a:pt x="1353355" y="32714"/>
                <a:pt x="1516411" y="0"/>
              </a:cubicBezTo>
              <a:cubicBezTo>
                <a:pt x="1679467" y="-32714"/>
                <a:pt x="1938542" y="18485"/>
                <a:pt x="2069832" y="0"/>
              </a:cubicBezTo>
              <a:cubicBezTo>
                <a:pt x="2124988" y="9385"/>
                <a:pt x="2169468" y="43142"/>
                <a:pt x="2163162" y="93330"/>
              </a:cubicBezTo>
              <a:cubicBezTo>
                <a:pt x="2190507" y="239670"/>
                <a:pt x="2162384" y="282903"/>
                <a:pt x="2163162" y="466639"/>
              </a:cubicBezTo>
              <a:cubicBezTo>
                <a:pt x="2167018" y="512643"/>
                <a:pt x="2114975" y="554555"/>
                <a:pt x="2069832" y="559969"/>
              </a:cubicBezTo>
              <a:cubicBezTo>
                <a:pt x="1919648" y="563010"/>
                <a:pt x="1781704" y="516995"/>
                <a:pt x="1635002" y="559969"/>
              </a:cubicBezTo>
              <a:cubicBezTo>
                <a:pt x="1488300" y="602943"/>
                <a:pt x="1340712" y="504852"/>
                <a:pt x="1140876" y="559969"/>
              </a:cubicBezTo>
              <a:cubicBezTo>
                <a:pt x="941040" y="615086"/>
                <a:pt x="833134" y="530740"/>
                <a:pt x="626986" y="559969"/>
              </a:cubicBezTo>
              <a:cubicBezTo>
                <a:pt x="420838" y="589198"/>
                <a:pt x="330759" y="523694"/>
                <a:pt x="93330" y="559969"/>
              </a:cubicBezTo>
              <a:cubicBezTo>
                <a:pt x="40554" y="560532"/>
                <a:pt x="-6612" y="519264"/>
                <a:pt x="0" y="466639"/>
              </a:cubicBezTo>
              <a:cubicBezTo>
                <a:pt x="-42011" y="390966"/>
                <a:pt x="28983" y="214138"/>
                <a:pt x="0" y="93330"/>
              </a:cubicBezTo>
              <a:close/>
            </a:path>
            <a:path w="2163162" h="559969" stroke="0" extrusionOk="0">
              <a:moveTo>
                <a:pt x="0" y="93330"/>
              </a:moveTo>
              <a:cubicBezTo>
                <a:pt x="-7045" y="52055"/>
                <a:pt x="44418" y="-4475"/>
                <a:pt x="93330" y="0"/>
              </a:cubicBezTo>
              <a:cubicBezTo>
                <a:pt x="250577" y="-50506"/>
                <a:pt x="440372" y="57436"/>
                <a:pt x="626986" y="0"/>
              </a:cubicBezTo>
              <a:cubicBezTo>
                <a:pt x="813600" y="-57436"/>
                <a:pt x="991138" y="49974"/>
                <a:pt x="1160641" y="0"/>
              </a:cubicBezTo>
              <a:cubicBezTo>
                <a:pt x="1330144" y="-49974"/>
                <a:pt x="1416345" y="22297"/>
                <a:pt x="1595472" y="0"/>
              </a:cubicBezTo>
              <a:cubicBezTo>
                <a:pt x="1774599" y="-22297"/>
                <a:pt x="1856594" y="47031"/>
                <a:pt x="2069832" y="0"/>
              </a:cubicBezTo>
              <a:cubicBezTo>
                <a:pt x="2113988" y="2573"/>
                <a:pt x="2165834" y="29635"/>
                <a:pt x="2163162" y="93330"/>
              </a:cubicBezTo>
              <a:cubicBezTo>
                <a:pt x="2203432" y="252323"/>
                <a:pt x="2153472" y="336541"/>
                <a:pt x="2163162" y="466639"/>
              </a:cubicBezTo>
              <a:cubicBezTo>
                <a:pt x="2160670" y="513346"/>
                <a:pt x="2113837" y="558510"/>
                <a:pt x="2069832" y="559969"/>
              </a:cubicBezTo>
              <a:cubicBezTo>
                <a:pt x="1976271" y="570349"/>
                <a:pt x="1757353" y="520344"/>
                <a:pt x="1615237" y="559969"/>
              </a:cubicBezTo>
              <a:cubicBezTo>
                <a:pt x="1473121" y="599594"/>
                <a:pt x="1244610" y="516818"/>
                <a:pt x="1081581" y="559969"/>
              </a:cubicBezTo>
              <a:cubicBezTo>
                <a:pt x="918552" y="603120"/>
                <a:pt x="812040" y="543853"/>
                <a:pt x="607221" y="559969"/>
              </a:cubicBezTo>
              <a:cubicBezTo>
                <a:pt x="402402" y="576085"/>
                <a:pt x="338319" y="539529"/>
                <a:pt x="93330" y="559969"/>
              </a:cubicBezTo>
              <a:cubicBezTo>
                <a:pt x="42170" y="557404"/>
                <a:pt x="-3388" y="504091"/>
                <a:pt x="0" y="466639"/>
              </a:cubicBezTo>
              <a:cubicBezTo>
                <a:pt x="-27341" y="295622"/>
                <a:pt x="18448" y="258998"/>
                <a:pt x="0" y="93330"/>
              </a:cubicBezTo>
              <a:close/>
            </a:path>
          </a:pathLst>
        </a:custGeom>
        <a:solidFill>
          <a:srgbClr val="FFC00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3372381039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0">
              <a:solidFill>
                <a:sysClr val="windowText" lastClr="000000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</a:rPr>
            <a:t> KİTABI İNCELE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569792</xdr:colOff>
      <xdr:row>0</xdr:row>
      <xdr:rowOff>28574</xdr:rowOff>
    </xdr:from>
    <xdr:to>
      <xdr:col>31</xdr:col>
      <xdr:colOff>133350</xdr:colOff>
      <xdr:row>2</xdr:row>
      <xdr:rowOff>39374</xdr:rowOff>
    </xdr:to>
    <xdr:sp macro="" textlink="">
      <xdr:nvSpPr>
        <xdr:cNvPr id="5" name="Dikdörtgen: Köşeleri Yuvarlatılmış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>
          <a:off x="9018467" y="28574"/>
          <a:ext cx="2611558" cy="468000"/>
        </a:xfrm>
        <a:custGeom>
          <a:avLst/>
          <a:gdLst>
            <a:gd name="connsiteX0" fmla="*/ 0 w 2611558"/>
            <a:gd name="connsiteY0" fmla="*/ 78002 h 468000"/>
            <a:gd name="connsiteX1" fmla="*/ 78002 w 2611558"/>
            <a:gd name="connsiteY1" fmla="*/ 0 h 468000"/>
            <a:gd name="connsiteX2" fmla="*/ 495446 w 2611558"/>
            <a:gd name="connsiteY2" fmla="*/ 0 h 468000"/>
            <a:gd name="connsiteX3" fmla="*/ 962001 w 2611558"/>
            <a:gd name="connsiteY3" fmla="*/ 0 h 468000"/>
            <a:gd name="connsiteX4" fmla="*/ 1428557 w 2611558"/>
            <a:gd name="connsiteY4" fmla="*/ 0 h 468000"/>
            <a:gd name="connsiteX5" fmla="*/ 1895112 w 2611558"/>
            <a:gd name="connsiteY5" fmla="*/ 0 h 468000"/>
            <a:gd name="connsiteX6" fmla="*/ 2533556 w 2611558"/>
            <a:gd name="connsiteY6" fmla="*/ 0 h 468000"/>
            <a:gd name="connsiteX7" fmla="*/ 2611558 w 2611558"/>
            <a:gd name="connsiteY7" fmla="*/ 78002 h 468000"/>
            <a:gd name="connsiteX8" fmla="*/ 2611558 w 2611558"/>
            <a:gd name="connsiteY8" fmla="*/ 389998 h 468000"/>
            <a:gd name="connsiteX9" fmla="*/ 2533556 w 2611558"/>
            <a:gd name="connsiteY9" fmla="*/ 468000 h 468000"/>
            <a:gd name="connsiteX10" fmla="*/ 2116112 w 2611558"/>
            <a:gd name="connsiteY10" fmla="*/ 468000 h 468000"/>
            <a:gd name="connsiteX11" fmla="*/ 1674112 w 2611558"/>
            <a:gd name="connsiteY11" fmla="*/ 468000 h 468000"/>
            <a:gd name="connsiteX12" fmla="*/ 1207557 w 2611558"/>
            <a:gd name="connsiteY12" fmla="*/ 468000 h 468000"/>
            <a:gd name="connsiteX13" fmla="*/ 716446 w 2611558"/>
            <a:gd name="connsiteY13" fmla="*/ 468000 h 468000"/>
            <a:gd name="connsiteX14" fmla="*/ 78002 w 2611558"/>
            <a:gd name="connsiteY14" fmla="*/ 468000 h 468000"/>
            <a:gd name="connsiteX15" fmla="*/ 0 w 2611558"/>
            <a:gd name="connsiteY15" fmla="*/ 389998 h 468000"/>
            <a:gd name="connsiteX16" fmla="*/ 0 w 2611558"/>
            <a:gd name="connsiteY16" fmla="*/ 78002 h 468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2611558" h="468000" fill="none" extrusionOk="0">
              <a:moveTo>
                <a:pt x="0" y="78002"/>
              </a:moveTo>
              <a:cubicBezTo>
                <a:pt x="-9297" y="32974"/>
                <a:pt x="34642" y="-3843"/>
                <a:pt x="78002" y="0"/>
              </a:cubicBezTo>
              <a:cubicBezTo>
                <a:pt x="241307" y="-31234"/>
                <a:pt x="410866" y="24271"/>
                <a:pt x="495446" y="0"/>
              </a:cubicBezTo>
              <a:cubicBezTo>
                <a:pt x="580026" y="-24271"/>
                <a:pt x="812149" y="30133"/>
                <a:pt x="962001" y="0"/>
              </a:cubicBezTo>
              <a:cubicBezTo>
                <a:pt x="1111854" y="-30133"/>
                <a:pt x="1325350" y="16133"/>
                <a:pt x="1428557" y="0"/>
              </a:cubicBezTo>
              <a:cubicBezTo>
                <a:pt x="1531764" y="-16133"/>
                <a:pt x="1678738" y="24596"/>
                <a:pt x="1895112" y="0"/>
              </a:cubicBezTo>
              <a:cubicBezTo>
                <a:pt x="2111487" y="-24596"/>
                <a:pt x="2275700" y="4555"/>
                <a:pt x="2533556" y="0"/>
              </a:cubicBezTo>
              <a:cubicBezTo>
                <a:pt x="2573998" y="-694"/>
                <a:pt x="2616489" y="31563"/>
                <a:pt x="2611558" y="78002"/>
              </a:cubicBezTo>
              <a:cubicBezTo>
                <a:pt x="2644044" y="164198"/>
                <a:pt x="2593180" y="304589"/>
                <a:pt x="2611558" y="389998"/>
              </a:cubicBezTo>
              <a:cubicBezTo>
                <a:pt x="2608684" y="429166"/>
                <a:pt x="2574242" y="469108"/>
                <a:pt x="2533556" y="468000"/>
              </a:cubicBezTo>
              <a:cubicBezTo>
                <a:pt x="2348334" y="489091"/>
                <a:pt x="2233292" y="431822"/>
                <a:pt x="2116112" y="468000"/>
              </a:cubicBezTo>
              <a:cubicBezTo>
                <a:pt x="1998932" y="504178"/>
                <a:pt x="1775520" y="442983"/>
                <a:pt x="1674112" y="468000"/>
              </a:cubicBezTo>
              <a:cubicBezTo>
                <a:pt x="1572704" y="493017"/>
                <a:pt x="1388679" y="446427"/>
                <a:pt x="1207557" y="468000"/>
              </a:cubicBezTo>
              <a:cubicBezTo>
                <a:pt x="1026436" y="489573"/>
                <a:pt x="828994" y="415866"/>
                <a:pt x="716446" y="468000"/>
              </a:cubicBezTo>
              <a:cubicBezTo>
                <a:pt x="603898" y="520134"/>
                <a:pt x="301306" y="466691"/>
                <a:pt x="78002" y="468000"/>
              </a:cubicBezTo>
              <a:cubicBezTo>
                <a:pt x="37049" y="468641"/>
                <a:pt x="-4754" y="432452"/>
                <a:pt x="0" y="389998"/>
              </a:cubicBezTo>
              <a:cubicBezTo>
                <a:pt x="-4192" y="256999"/>
                <a:pt x="26214" y="183565"/>
                <a:pt x="0" y="78002"/>
              </a:cubicBezTo>
              <a:close/>
            </a:path>
            <a:path w="2611558" h="468000" stroke="0" extrusionOk="0">
              <a:moveTo>
                <a:pt x="0" y="78002"/>
              </a:moveTo>
              <a:cubicBezTo>
                <a:pt x="1753" y="42713"/>
                <a:pt x="37689" y="7962"/>
                <a:pt x="78002" y="0"/>
              </a:cubicBezTo>
              <a:cubicBezTo>
                <a:pt x="294284" y="-55493"/>
                <a:pt x="426710" y="34591"/>
                <a:pt x="544557" y="0"/>
              </a:cubicBezTo>
              <a:cubicBezTo>
                <a:pt x="662405" y="-34591"/>
                <a:pt x="848285" y="29206"/>
                <a:pt x="962001" y="0"/>
              </a:cubicBezTo>
              <a:cubicBezTo>
                <a:pt x="1075717" y="-29206"/>
                <a:pt x="1253596" y="24236"/>
                <a:pt x="1404001" y="0"/>
              </a:cubicBezTo>
              <a:cubicBezTo>
                <a:pt x="1554406" y="-24236"/>
                <a:pt x="1756550" y="18721"/>
                <a:pt x="1846001" y="0"/>
              </a:cubicBezTo>
              <a:cubicBezTo>
                <a:pt x="1935452" y="-18721"/>
                <a:pt x="2231067" y="46633"/>
                <a:pt x="2533556" y="0"/>
              </a:cubicBezTo>
              <a:cubicBezTo>
                <a:pt x="2575179" y="539"/>
                <a:pt x="2613389" y="33675"/>
                <a:pt x="2611558" y="78002"/>
              </a:cubicBezTo>
              <a:cubicBezTo>
                <a:pt x="2633041" y="149355"/>
                <a:pt x="2575468" y="284044"/>
                <a:pt x="2611558" y="389998"/>
              </a:cubicBezTo>
              <a:cubicBezTo>
                <a:pt x="2607095" y="440588"/>
                <a:pt x="2575822" y="468417"/>
                <a:pt x="2533556" y="468000"/>
              </a:cubicBezTo>
              <a:cubicBezTo>
                <a:pt x="2375911" y="492952"/>
                <a:pt x="2271350" y="412411"/>
                <a:pt x="2067001" y="468000"/>
              </a:cubicBezTo>
              <a:cubicBezTo>
                <a:pt x="1862652" y="523589"/>
                <a:pt x="1850816" y="457023"/>
                <a:pt x="1649557" y="468000"/>
              </a:cubicBezTo>
              <a:cubicBezTo>
                <a:pt x="1448298" y="478977"/>
                <a:pt x="1409080" y="431864"/>
                <a:pt x="1207557" y="468000"/>
              </a:cubicBezTo>
              <a:cubicBezTo>
                <a:pt x="1006034" y="504136"/>
                <a:pt x="954660" y="416197"/>
                <a:pt x="765557" y="468000"/>
              </a:cubicBezTo>
              <a:cubicBezTo>
                <a:pt x="576454" y="519803"/>
                <a:pt x="421344" y="447448"/>
                <a:pt x="78002" y="468000"/>
              </a:cubicBezTo>
              <a:cubicBezTo>
                <a:pt x="39566" y="476631"/>
                <a:pt x="-6084" y="440007"/>
                <a:pt x="0" y="389998"/>
              </a:cubicBezTo>
              <a:cubicBezTo>
                <a:pt x="-27760" y="238970"/>
                <a:pt x="31831" y="182026"/>
                <a:pt x="0" y="78002"/>
              </a:cubicBezTo>
              <a:close/>
            </a:path>
          </a:pathLst>
        </a:custGeom>
        <a:solidFill>
          <a:srgbClr val="00B0F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245237263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glow rad="101600">
            <a:schemeClr val="tx1">
              <a:lumMod val="95000"/>
              <a:lumOff val="5000"/>
              <a:alpha val="60000"/>
            </a:schemeClr>
          </a:glow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400" b="1">
              <a:solidFill>
                <a:schemeClr val="bg1"/>
              </a:solidFill>
              <a:effectLst/>
              <a:latin typeface="+mn-lt"/>
            </a:rPr>
            <a:t>ANASAYFA</a:t>
          </a:r>
        </a:p>
      </xdr:txBody>
    </xdr:sp>
    <xdr:clientData/>
  </xdr:twoCellAnchor>
  <xdr:twoCellAnchor>
    <xdr:from>
      <xdr:col>26</xdr:col>
      <xdr:colOff>576330</xdr:colOff>
      <xdr:row>13</xdr:row>
      <xdr:rowOff>143522</xdr:rowOff>
    </xdr:from>
    <xdr:to>
      <xdr:col>31</xdr:col>
      <xdr:colOff>126813</xdr:colOff>
      <xdr:row>19</xdr:row>
      <xdr:rowOff>0</xdr:rowOff>
    </xdr:to>
    <xdr:sp macro="" textlink="">
      <xdr:nvSpPr>
        <xdr:cNvPr id="8" name="Ok: Sağ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 bwMode="auto">
        <a:xfrm>
          <a:off x="9025005" y="3181997"/>
          <a:ext cx="2598483" cy="904228"/>
        </a:xfrm>
        <a:custGeom>
          <a:avLst/>
          <a:gdLst>
            <a:gd name="connsiteX0" fmla="*/ 0 w 2598483"/>
            <a:gd name="connsiteY0" fmla="*/ 226057 h 904228"/>
            <a:gd name="connsiteX1" fmla="*/ 558056 w 2598483"/>
            <a:gd name="connsiteY1" fmla="*/ 226057 h 904228"/>
            <a:gd name="connsiteX2" fmla="*/ 1137576 w 2598483"/>
            <a:gd name="connsiteY2" fmla="*/ 226057 h 904228"/>
            <a:gd name="connsiteX3" fmla="*/ 2146369 w 2598483"/>
            <a:gd name="connsiteY3" fmla="*/ 226057 h 904228"/>
            <a:gd name="connsiteX4" fmla="*/ 2146369 w 2598483"/>
            <a:gd name="connsiteY4" fmla="*/ 0 h 904228"/>
            <a:gd name="connsiteX5" fmla="*/ 2367905 w 2598483"/>
            <a:gd name="connsiteY5" fmla="*/ 221536 h 904228"/>
            <a:gd name="connsiteX6" fmla="*/ 2598483 w 2598483"/>
            <a:gd name="connsiteY6" fmla="*/ 452114 h 904228"/>
            <a:gd name="connsiteX7" fmla="*/ 2381468 w 2598483"/>
            <a:gd name="connsiteY7" fmla="*/ 669129 h 904228"/>
            <a:gd name="connsiteX8" fmla="*/ 2146369 w 2598483"/>
            <a:gd name="connsiteY8" fmla="*/ 904228 h 904228"/>
            <a:gd name="connsiteX9" fmla="*/ 2146369 w 2598483"/>
            <a:gd name="connsiteY9" fmla="*/ 678171 h 904228"/>
            <a:gd name="connsiteX10" fmla="*/ 1566849 w 2598483"/>
            <a:gd name="connsiteY10" fmla="*/ 678171 h 904228"/>
            <a:gd name="connsiteX11" fmla="*/ 1094648 w 2598483"/>
            <a:gd name="connsiteY11" fmla="*/ 678171 h 904228"/>
            <a:gd name="connsiteX12" fmla="*/ 579520 w 2598483"/>
            <a:gd name="connsiteY12" fmla="*/ 678171 h 904228"/>
            <a:gd name="connsiteX13" fmla="*/ 0 w 2598483"/>
            <a:gd name="connsiteY13" fmla="*/ 678171 h 904228"/>
            <a:gd name="connsiteX14" fmla="*/ 0 w 2598483"/>
            <a:gd name="connsiteY14" fmla="*/ 226057 h 90422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598483" h="904228" fill="none" extrusionOk="0">
              <a:moveTo>
                <a:pt x="0" y="226057"/>
              </a:moveTo>
              <a:cubicBezTo>
                <a:pt x="251002" y="222928"/>
                <a:pt x="282831" y="248558"/>
                <a:pt x="558056" y="226057"/>
              </a:cubicBezTo>
              <a:cubicBezTo>
                <a:pt x="833281" y="203556"/>
                <a:pt x="992613" y="280223"/>
                <a:pt x="1137576" y="226057"/>
              </a:cubicBezTo>
              <a:cubicBezTo>
                <a:pt x="1282539" y="171891"/>
                <a:pt x="1719118" y="325400"/>
                <a:pt x="2146369" y="226057"/>
              </a:cubicBezTo>
              <a:cubicBezTo>
                <a:pt x="2136452" y="134043"/>
                <a:pt x="2170055" y="59658"/>
                <a:pt x="2146369" y="0"/>
              </a:cubicBezTo>
              <a:cubicBezTo>
                <a:pt x="2225413" y="61699"/>
                <a:pt x="2245387" y="151194"/>
                <a:pt x="2367905" y="221536"/>
              </a:cubicBezTo>
              <a:cubicBezTo>
                <a:pt x="2490423" y="291878"/>
                <a:pt x="2521924" y="394559"/>
                <a:pt x="2598483" y="452114"/>
              </a:cubicBezTo>
              <a:cubicBezTo>
                <a:pt x="2530985" y="527469"/>
                <a:pt x="2462178" y="576000"/>
                <a:pt x="2381468" y="669129"/>
              </a:cubicBezTo>
              <a:cubicBezTo>
                <a:pt x="2300758" y="762258"/>
                <a:pt x="2228383" y="805116"/>
                <a:pt x="2146369" y="904228"/>
              </a:cubicBezTo>
              <a:cubicBezTo>
                <a:pt x="2143189" y="824935"/>
                <a:pt x="2149039" y="778998"/>
                <a:pt x="2146369" y="678171"/>
              </a:cubicBezTo>
              <a:cubicBezTo>
                <a:pt x="1961310" y="716815"/>
                <a:pt x="1757047" y="663258"/>
                <a:pt x="1566849" y="678171"/>
              </a:cubicBezTo>
              <a:cubicBezTo>
                <a:pt x="1376651" y="693084"/>
                <a:pt x="1262934" y="650954"/>
                <a:pt x="1094648" y="678171"/>
              </a:cubicBezTo>
              <a:cubicBezTo>
                <a:pt x="926362" y="705388"/>
                <a:pt x="717557" y="671507"/>
                <a:pt x="579520" y="678171"/>
              </a:cubicBezTo>
              <a:cubicBezTo>
                <a:pt x="441483" y="684835"/>
                <a:pt x="132231" y="618716"/>
                <a:pt x="0" y="678171"/>
              </a:cubicBezTo>
              <a:cubicBezTo>
                <a:pt x="-13798" y="536167"/>
                <a:pt x="39517" y="408750"/>
                <a:pt x="0" y="226057"/>
              </a:cubicBezTo>
              <a:close/>
            </a:path>
            <a:path w="2598483" h="904228" stroke="0" extrusionOk="0">
              <a:moveTo>
                <a:pt x="0" y="226057"/>
              </a:moveTo>
              <a:cubicBezTo>
                <a:pt x="132946" y="215136"/>
                <a:pt x="289909" y="264705"/>
                <a:pt x="579520" y="226057"/>
              </a:cubicBezTo>
              <a:cubicBezTo>
                <a:pt x="869131" y="187409"/>
                <a:pt x="952392" y="233144"/>
                <a:pt x="1073185" y="226057"/>
              </a:cubicBezTo>
              <a:cubicBezTo>
                <a:pt x="1193979" y="218970"/>
                <a:pt x="1323103" y="274385"/>
                <a:pt x="1545386" y="226057"/>
              </a:cubicBezTo>
              <a:cubicBezTo>
                <a:pt x="1767669" y="177729"/>
                <a:pt x="1872651" y="226628"/>
                <a:pt x="2146369" y="226057"/>
              </a:cubicBezTo>
              <a:cubicBezTo>
                <a:pt x="2139661" y="120789"/>
                <a:pt x="2172920" y="108938"/>
                <a:pt x="2146369" y="0"/>
              </a:cubicBezTo>
              <a:cubicBezTo>
                <a:pt x="2219514" y="68634"/>
                <a:pt x="2291947" y="147828"/>
                <a:pt x="2367905" y="221536"/>
              </a:cubicBezTo>
              <a:cubicBezTo>
                <a:pt x="2443863" y="295244"/>
                <a:pt x="2512760" y="393175"/>
                <a:pt x="2598483" y="452114"/>
              </a:cubicBezTo>
              <a:cubicBezTo>
                <a:pt x="2535169" y="522232"/>
                <a:pt x="2473662" y="558557"/>
                <a:pt x="2381468" y="669129"/>
              </a:cubicBezTo>
              <a:cubicBezTo>
                <a:pt x="2289274" y="779701"/>
                <a:pt x="2237824" y="797827"/>
                <a:pt x="2146369" y="904228"/>
              </a:cubicBezTo>
              <a:cubicBezTo>
                <a:pt x="2119759" y="822726"/>
                <a:pt x="2156806" y="740180"/>
                <a:pt x="2146369" y="678171"/>
              </a:cubicBezTo>
              <a:cubicBezTo>
                <a:pt x="1919474" y="723446"/>
                <a:pt x="1842845" y="673460"/>
                <a:pt x="1674168" y="678171"/>
              </a:cubicBezTo>
              <a:cubicBezTo>
                <a:pt x="1505491" y="682882"/>
                <a:pt x="1345521" y="650080"/>
                <a:pt x="1116112" y="678171"/>
              </a:cubicBezTo>
              <a:cubicBezTo>
                <a:pt x="886703" y="706262"/>
                <a:pt x="825517" y="659149"/>
                <a:pt x="579520" y="678171"/>
              </a:cubicBezTo>
              <a:cubicBezTo>
                <a:pt x="333523" y="697193"/>
                <a:pt x="267341" y="662862"/>
                <a:pt x="0" y="678171"/>
              </a:cubicBezTo>
              <a:cubicBezTo>
                <a:pt x="-31754" y="578287"/>
                <a:pt x="47784" y="325366"/>
                <a:pt x="0" y="226057"/>
              </a:cubicBezTo>
              <a:close/>
            </a:path>
          </a:pathLst>
        </a:custGeom>
        <a:solidFill>
          <a:srgbClr val="92D05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2790708863">
                <a:prstGeom prst="rightArrow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eaLnBrk="1" fontAlgn="auto" latinLnBrk="0" hangingPunct="1"/>
          <a:r>
            <a:rPr lang="tr-TR" sz="1100" b="1">
              <a:solidFill>
                <a:schemeClr val="bg1"/>
              </a:solidFill>
              <a:effectLst/>
              <a:latin typeface="Arial Black" panose="020B0A04020102020204" pitchFamily="34" charset="0"/>
              <a:ea typeface="+mn-ea"/>
              <a:cs typeface="+mn-cs"/>
            </a:rPr>
            <a:t>20 SORULUK SENARYO GİR</a:t>
          </a:r>
          <a:endParaRPr lang="tr-TR" sz="1050">
            <a:solidFill>
              <a:schemeClr val="bg1"/>
            </a:solidFill>
            <a:effectLst/>
            <a:latin typeface="Arial Black" panose="020B0A04020102020204" pitchFamily="34" charset="0"/>
          </a:endParaRPr>
        </a:p>
      </xdr:txBody>
    </xdr:sp>
    <xdr:clientData/>
  </xdr:twoCellAnchor>
  <xdr:twoCellAnchor>
    <xdr:from>
      <xdr:col>26</xdr:col>
      <xdr:colOff>575408</xdr:colOff>
      <xdr:row>9</xdr:row>
      <xdr:rowOff>134731</xdr:rowOff>
    </xdr:from>
    <xdr:to>
      <xdr:col>31</xdr:col>
      <xdr:colOff>127734</xdr:colOff>
      <xdr:row>13</xdr:row>
      <xdr:rowOff>64563</xdr:rowOff>
    </xdr:to>
    <xdr:sp macro="" textlink="">
      <xdr:nvSpPr>
        <xdr:cNvPr id="9" name="Ok: Sağ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 bwMode="auto">
        <a:xfrm>
          <a:off x="9024083" y="2192131"/>
          <a:ext cx="2600326" cy="910907"/>
        </a:xfrm>
        <a:custGeom>
          <a:avLst/>
          <a:gdLst>
            <a:gd name="connsiteX0" fmla="*/ 0 w 2600326"/>
            <a:gd name="connsiteY0" fmla="*/ 227727 h 910907"/>
            <a:gd name="connsiteX1" fmla="*/ 514770 w 2600326"/>
            <a:gd name="connsiteY1" fmla="*/ 227727 h 910907"/>
            <a:gd name="connsiteX2" fmla="*/ 1050988 w 2600326"/>
            <a:gd name="connsiteY2" fmla="*/ 227727 h 910907"/>
            <a:gd name="connsiteX3" fmla="*/ 1608655 w 2600326"/>
            <a:gd name="connsiteY3" fmla="*/ 227727 h 910907"/>
            <a:gd name="connsiteX4" fmla="*/ 2144873 w 2600326"/>
            <a:gd name="connsiteY4" fmla="*/ 227727 h 910907"/>
            <a:gd name="connsiteX5" fmla="*/ 2144873 w 2600326"/>
            <a:gd name="connsiteY5" fmla="*/ 0 h 910907"/>
            <a:gd name="connsiteX6" fmla="*/ 2372600 w 2600326"/>
            <a:gd name="connsiteY6" fmla="*/ 227727 h 910907"/>
            <a:gd name="connsiteX7" fmla="*/ 2600326 w 2600326"/>
            <a:gd name="connsiteY7" fmla="*/ 455454 h 910907"/>
            <a:gd name="connsiteX8" fmla="*/ 2372600 w 2600326"/>
            <a:gd name="connsiteY8" fmla="*/ 683181 h 910907"/>
            <a:gd name="connsiteX9" fmla="*/ 2144873 w 2600326"/>
            <a:gd name="connsiteY9" fmla="*/ 910907 h 910907"/>
            <a:gd name="connsiteX10" fmla="*/ 2144873 w 2600326"/>
            <a:gd name="connsiteY10" fmla="*/ 683180 h 910907"/>
            <a:gd name="connsiteX11" fmla="*/ 1565757 w 2600326"/>
            <a:gd name="connsiteY11" fmla="*/ 683180 h 910907"/>
            <a:gd name="connsiteX12" fmla="*/ 986642 w 2600326"/>
            <a:gd name="connsiteY12" fmla="*/ 683180 h 910907"/>
            <a:gd name="connsiteX13" fmla="*/ 471872 w 2600326"/>
            <a:gd name="connsiteY13" fmla="*/ 683180 h 910907"/>
            <a:gd name="connsiteX14" fmla="*/ 0 w 2600326"/>
            <a:gd name="connsiteY14" fmla="*/ 683180 h 910907"/>
            <a:gd name="connsiteX15" fmla="*/ 0 w 2600326"/>
            <a:gd name="connsiteY15" fmla="*/ 227727 h 91090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600326" h="910907" fill="none" extrusionOk="0">
              <a:moveTo>
                <a:pt x="0" y="227727"/>
              </a:moveTo>
              <a:cubicBezTo>
                <a:pt x="192128" y="182647"/>
                <a:pt x="391597" y="289068"/>
                <a:pt x="514770" y="227727"/>
              </a:cubicBezTo>
              <a:cubicBezTo>
                <a:pt x="637943" y="166386"/>
                <a:pt x="783129" y="227767"/>
                <a:pt x="1050988" y="227727"/>
              </a:cubicBezTo>
              <a:cubicBezTo>
                <a:pt x="1318847" y="227687"/>
                <a:pt x="1430716" y="286131"/>
                <a:pt x="1608655" y="227727"/>
              </a:cubicBezTo>
              <a:cubicBezTo>
                <a:pt x="1786594" y="169323"/>
                <a:pt x="1879169" y="270751"/>
                <a:pt x="2144873" y="227727"/>
              </a:cubicBezTo>
              <a:cubicBezTo>
                <a:pt x="2135539" y="139385"/>
                <a:pt x="2150131" y="96750"/>
                <a:pt x="2144873" y="0"/>
              </a:cubicBezTo>
              <a:cubicBezTo>
                <a:pt x="2217191" y="33054"/>
                <a:pt x="2297472" y="199169"/>
                <a:pt x="2372600" y="227727"/>
              </a:cubicBezTo>
              <a:cubicBezTo>
                <a:pt x="2447728" y="256285"/>
                <a:pt x="2474610" y="370633"/>
                <a:pt x="2600326" y="455454"/>
              </a:cubicBezTo>
              <a:cubicBezTo>
                <a:pt x="2555032" y="527500"/>
                <a:pt x="2455622" y="589996"/>
                <a:pt x="2372600" y="683181"/>
              </a:cubicBezTo>
              <a:cubicBezTo>
                <a:pt x="2289577" y="776366"/>
                <a:pt x="2235995" y="813421"/>
                <a:pt x="2144873" y="910907"/>
              </a:cubicBezTo>
              <a:cubicBezTo>
                <a:pt x="2141333" y="834450"/>
                <a:pt x="2157152" y="750006"/>
                <a:pt x="2144873" y="683180"/>
              </a:cubicBezTo>
              <a:cubicBezTo>
                <a:pt x="1884246" y="714211"/>
                <a:pt x="1818411" y="673362"/>
                <a:pt x="1565757" y="683180"/>
              </a:cubicBezTo>
              <a:cubicBezTo>
                <a:pt x="1313103" y="692998"/>
                <a:pt x="1258424" y="648837"/>
                <a:pt x="986642" y="683180"/>
              </a:cubicBezTo>
              <a:cubicBezTo>
                <a:pt x="714861" y="717523"/>
                <a:pt x="616972" y="636943"/>
                <a:pt x="471872" y="683180"/>
              </a:cubicBezTo>
              <a:cubicBezTo>
                <a:pt x="326772" y="729417"/>
                <a:pt x="110119" y="660362"/>
                <a:pt x="0" y="683180"/>
              </a:cubicBezTo>
              <a:cubicBezTo>
                <a:pt x="-504" y="573464"/>
                <a:pt x="9066" y="345482"/>
                <a:pt x="0" y="227727"/>
              </a:cubicBezTo>
              <a:close/>
            </a:path>
            <a:path w="2600326" h="910907" stroke="0" extrusionOk="0">
              <a:moveTo>
                <a:pt x="0" y="227727"/>
              </a:moveTo>
              <a:cubicBezTo>
                <a:pt x="116485" y="173865"/>
                <a:pt x="296655" y="265399"/>
                <a:pt x="579116" y="227727"/>
              </a:cubicBezTo>
              <a:cubicBezTo>
                <a:pt x="861577" y="190055"/>
                <a:pt x="926895" y="244398"/>
                <a:pt x="1050988" y="227727"/>
              </a:cubicBezTo>
              <a:cubicBezTo>
                <a:pt x="1175081" y="211056"/>
                <a:pt x="1340614" y="230099"/>
                <a:pt x="1544309" y="227727"/>
              </a:cubicBezTo>
              <a:cubicBezTo>
                <a:pt x="1748004" y="225355"/>
                <a:pt x="1917374" y="299564"/>
                <a:pt x="2144873" y="227727"/>
              </a:cubicBezTo>
              <a:cubicBezTo>
                <a:pt x="2119614" y="150271"/>
                <a:pt x="2168258" y="78981"/>
                <a:pt x="2144873" y="0"/>
              </a:cubicBezTo>
              <a:cubicBezTo>
                <a:pt x="2223940" y="31913"/>
                <a:pt x="2259599" y="154608"/>
                <a:pt x="2363490" y="218618"/>
              </a:cubicBezTo>
              <a:cubicBezTo>
                <a:pt x="2467381" y="282627"/>
                <a:pt x="2485509" y="370701"/>
                <a:pt x="2600326" y="455454"/>
              </a:cubicBezTo>
              <a:cubicBezTo>
                <a:pt x="2549158" y="556788"/>
                <a:pt x="2468654" y="549524"/>
                <a:pt x="2386263" y="669517"/>
              </a:cubicBezTo>
              <a:cubicBezTo>
                <a:pt x="2303872" y="789510"/>
                <a:pt x="2209270" y="819954"/>
                <a:pt x="2144873" y="910907"/>
              </a:cubicBezTo>
              <a:cubicBezTo>
                <a:pt x="2125441" y="864287"/>
                <a:pt x="2149009" y="731180"/>
                <a:pt x="2144873" y="683180"/>
              </a:cubicBezTo>
              <a:cubicBezTo>
                <a:pt x="2028119" y="688372"/>
                <a:pt x="1827640" y="648182"/>
                <a:pt x="1673001" y="683180"/>
              </a:cubicBezTo>
              <a:cubicBezTo>
                <a:pt x="1518362" y="718178"/>
                <a:pt x="1382146" y="656100"/>
                <a:pt x="1115334" y="683180"/>
              </a:cubicBezTo>
              <a:cubicBezTo>
                <a:pt x="848522" y="710260"/>
                <a:pt x="728507" y="633451"/>
                <a:pt x="622013" y="683180"/>
              </a:cubicBezTo>
              <a:cubicBezTo>
                <a:pt x="515519" y="732909"/>
                <a:pt x="157694" y="635225"/>
                <a:pt x="0" y="683180"/>
              </a:cubicBezTo>
              <a:cubicBezTo>
                <a:pt x="-12498" y="485024"/>
                <a:pt x="15306" y="423357"/>
                <a:pt x="0" y="227727"/>
              </a:cubicBezTo>
              <a:close/>
            </a:path>
          </a:pathLst>
        </a:custGeom>
        <a:solidFill>
          <a:srgbClr val="92D05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727351844">
                <a:prstGeom prst="rightArrow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1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10 SORULUK SENARYO GİR</a:t>
          </a:r>
          <a:endParaRPr lang="tr-TR" sz="20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25</xdr:col>
      <xdr:colOff>132496</xdr:colOff>
      <xdr:row>7</xdr:row>
      <xdr:rowOff>73470</xdr:rowOff>
    </xdr:from>
    <xdr:to>
      <xdr:col>32</xdr:col>
      <xdr:colOff>142022</xdr:colOff>
      <xdr:row>9</xdr:row>
      <xdr:rowOff>55772</xdr:rowOff>
    </xdr:to>
    <xdr:sp macro="" textlink="">
      <xdr:nvSpPr>
        <xdr:cNvPr id="10" name="Dikdörtgen: Köşeleri Yuvarlatılmış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790AD4E-B8B8-4B33-AA4B-A412526DC39E}"/>
            </a:ext>
          </a:extLst>
        </xdr:cNvPr>
        <xdr:cNvSpPr/>
      </xdr:nvSpPr>
      <xdr:spPr bwMode="auto">
        <a:xfrm>
          <a:off x="8400196" y="1606995"/>
          <a:ext cx="3848101" cy="506177"/>
        </a:xfrm>
        <a:custGeom>
          <a:avLst/>
          <a:gdLst>
            <a:gd name="connsiteX0" fmla="*/ 0 w 3848101"/>
            <a:gd name="connsiteY0" fmla="*/ 84365 h 506177"/>
            <a:gd name="connsiteX1" fmla="*/ 84365 w 3848101"/>
            <a:gd name="connsiteY1" fmla="*/ 0 h 506177"/>
            <a:gd name="connsiteX2" fmla="*/ 683577 w 3848101"/>
            <a:gd name="connsiteY2" fmla="*/ 0 h 506177"/>
            <a:gd name="connsiteX3" fmla="*/ 1172408 w 3848101"/>
            <a:gd name="connsiteY3" fmla="*/ 0 h 506177"/>
            <a:gd name="connsiteX4" fmla="*/ 1661238 w 3848101"/>
            <a:gd name="connsiteY4" fmla="*/ 0 h 506177"/>
            <a:gd name="connsiteX5" fmla="*/ 2150069 w 3848101"/>
            <a:gd name="connsiteY5" fmla="*/ 0 h 506177"/>
            <a:gd name="connsiteX6" fmla="*/ 2675693 w 3848101"/>
            <a:gd name="connsiteY6" fmla="*/ 0 h 506177"/>
            <a:gd name="connsiteX7" fmla="*/ 3201318 w 3848101"/>
            <a:gd name="connsiteY7" fmla="*/ 0 h 506177"/>
            <a:gd name="connsiteX8" fmla="*/ 3763736 w 3848101"/>
            <a:gd name="connsiteY8" fmla="*/ 0 h 506177"/>
            <a:gd name="connsiteX9" fmla="*/ 3848101 w 3848101"/>
            <a:gd name="connsiteY9" fmla="*/ 84365 h 506177"/>
            <a:gd name="connsiteX10" fmla="*/ 3848101 w 3848101"/>
            <a:gd name="connsiteY10" fmla="*/ 421812 h 506177"/>
            <a:gd name="connsiteX11" fmla="*/ 3763736 w 3848101"/>
            <a:gd name="connsiteY11" fmla="*/ 506177 h 506177"/>
            <a:gd name="connsiteX12" fmla="*/ 3311699 w 3848101"/>
            <a:gd name="connsiteY12" fmla="*/ 506177 h 506177"/>
            <a:gd name="connsiteX13" fmla="*/ 2786075 w 3848101"/>
            <a:gd name="connsiteY13" fmla="*/ 506177 h 506177"/>
            <a:gd name="connsiteX14" fmla="*/ 2186863 w 3848101"/>
            <a:gd name="connsiteY14" fmla="*/ 506177 h 506177"/>
            <a:gd name="connsiteX15" fmla="*/ 1698032 w 3848101"/>
            <a:gd name="connsiteY15" fmla="*/ 506177 h 506177"/>
            <a:gd name="connsiteX16" fmla="*/ 1209201 w 3848101"/>
            <a:gd name="connsiteY16" fmla="*/ 506177 h 506177"/>
            <a:gd name="connsiteX17" fmla="*/ 646783 w 3848101"/>
            <a:gd name="connsiteY17" fmla="*/ 506177 h 506177"/>
            <a:gd name="connsiteX18" fmla="*/ 84365 w 3848101"/>
            <a:gd name="connsiteY18" fmla="*/ 506177 h 506177"/>
            <a:gd name="connsiteX19" fmla="*/ 0 w 3848101"/>
            <a:gd name="connsiteY19" fmla="*/ 421812 h 506177"/>
            <a:gd name="connsiteX20" fmla="*/ 0 w 3848101"/>
            <a:gd name="connsiteY20" fmla="*/ 84365 h 50617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</a:cxnLst>
          <a:rect l="l" t="t" r="r" b="b"/>
          <a:pathLst>
            <a:path w="3848101" h="506177" fill="none" extrusionOk="0">
              <a:moveTo>
                <a:pt x="0" y="84365"/>
              </a:moveTo>
              <a:cubicBezTo>
                <a:pt x="253" y="42228"/>
                <a:pt x="36087" y="2554"/>
                <a:pt x="84365" y="0"/>
              </a:cubicBezTo>
              <a:cubicBezTo>
                <a:pt x="226981" y="-67085"/>
                <a:pt x="548681" y="58742"/>
                <a:pt x="683577" y="0"/>
              </a:cubicBezTo>
              <a:cubicBezTo>
                <a:pt x="818473" y="-58742"/>
                <a:pt x="1065078" y="47974"/>
                <a:pt x="1172408" y="0"/>
              </a:cubicBezTo>
              <a:cubicBezTo>
                <a:pt x="1279738" y="-47974"/>
                <a:pt x="1549499" y="55304"/>
                <a:pt x="1661238" y="0"/>
              </a:cubicBezTo>
              <a:cubicBezTo>
                <a:pt x="1772977" y="-55304"/>
                <a:pt x="1918521" y="52966"/>
                <a:pt x="2150069" y="0"/>
              </a:cubicBezTo>
              <a:cubicBezTo>
                <a:pt x="2381617" y="-52966"/>
                <a:pt x="2467578" y="48467"/>
                <a:pt x="2675693" y="0"/>
              </a:cubicBezTo>
              <a:cubicBezTo>
                <a:pt x="2883808" y="-48467"/>
                <a:pt x="2968090" y="45495"/>
                <a:pt x="3201318" y="0"/>
              </a:cubicBezTo>
              <a:cubicBezTo>
                <a:pt x="3434546" y="-45495"/>
                <a:pt x="3508640" y="29948"/>
                <a:pt x="3763736" y="0"/>
              </a:cubicBezTo>
              <a:cubicBezTo>
                <a:pt x="3806786" y="-3198"/>
                <a:pt x="3861969" y="37311"/>
                <a:pt x="3848101" y="84365"/>
              </a:cubicBezTo>
              <a:cubicBezTo>
                <a:pt x="3848969" y="202616"/>
                <a:pt x="3843191" y="257511"/>
                <a:pt x="3848101" y="421812"/>
              </a:cubicBezTo>
              <a:cubicBezTo>
                <a:pt x="3843828" y="469799"/>
                <a:pt x="3811543" y="505519"/>
                <a:pt x="3763736" y="506177"/>
              </a:cubicBezTo>
              <a:cubicBezTo>
                <a:pt x="3623886" y="518099"/>
                <a:pt x="3498867" y="477916"/>
                <a:pt x="3311699" y="506177"/>
              </a:cubicBezTo>
              <a:cubicBezTo>
                <a:pt x="3124531" y="534438"/>
                <a:pt x="2972889" y="494078"/>
                <a:pt x="2786075" y="506177"/>
              </a:cubicBezTo>
              <a:cubicBezTo>
                <a:pt x="2599261" y="518276"/>
                <a:pt x="2467258" y="443092"/>
                <a:pt x="2186863" y="506177"/>
              </a:cubicBezTo>
              <a:cubicBezTo>
                <a:pt x="1906468" y="569262"/>
                <a:pt x="1848933" y="501918"/>
                <a:pt x="1698032" y="506177"/>
              </a:cubicBezTo>
              <a:cubicBezTo>
                <a:pt x="1547131" y="510436"/>
                <a:pt x="1332013" y="461416"/>
                <a:pt x="1209201" y="506177"/>
              </a:cubicBezTo>
              <a:cubicBezTo>
                <a:pt x="1086389" y="550938"/>
                <a:pt x="842566" y="452323"/>
                <a:pt x="646783" y="506177"/>
              </a:cubicBezTo>
              <a:cubicBezTo>
                <a:pt x="451000" y="560031"/>
                <a:pt x="314564" y="447490"/>
                <a:pt x="84365" y="506177"/>
              </a:cubicBezTo>
              <a:cubicBezTo>
                <a:pt x="34224" y="505223"/>
                <a:pt x="754" y="455989"/>
                <a:pt x="0" y="421812"/>
              </a:cubicBezTo>
              <a:cubicBezTo>
                <a:pt x="-12352" y="341484"/>
                <a:pt x="22300" y="233864"/>
                <a:pt x="0" y="84365"/>
              </a:cubicBezTo>
              <a:close/>
            </a:path>
            <a:path w="3848101" h="506177" stroke="0" extrusionOk="0">
              <a:moveTo>
                <a:pt x="0" y="84365"/>
              </a:moveTo>
              <a:cubicBezTo>
                <a:pt x="322" y="47251"/>
                <a:pt x="29889" y="6710"/>
                <a:pt x="84365" y="0"/>
              </a:cubicBezTo>
              <a:cubicBezTo>
                <a:pt x="191404" y="-31538"/>
                <a:pt x="334034" y="32077"/>
                <a:pt x="573196" y="0"/>
              </a:cubicBezTo>
              <a:cubicBezTo>
                <a:pt x="812358" y="-32077"/>
                <a:pt x="888510" y="17811"/>
                <a:pt x="1098820" y="0"/>
              </a:cubicBezTo>
              <a:cubicBezTo>
                <a:pt x="1309130" y="-17811"/>
                <a:pt x="1350500" y="47559"/>
                <a:pt x="1550857" y="0"/>
              </a:cubicBezTo>
              <a:cubicBezTo>
                <a:pt x="1751214" y="-47559"/>
                <a:pt x="1844008" y="42219"/>
                <a:pt x="2113275" y="0"/>
              </a:cubicBezTo>
              <a:cubicBezTo>
                <a:pt x="2382542" y="-42219"/>
                <a:pt x="2362743" y="33959"/>
                <a:pt x="2602106" y="0"/>
              </a:cubicBezTo>
              <a:cubicBezTo>
                <a:pt x="2841469" y="-33959"/>
                <a:pt x="2863766" y="290"/>
                <a:pt x="3090937" y="0"/>
              </a:cubicBezTo>
              <a:cubicBezTo>
                <a:pt x="3318108" y="-290"/>
                <a:pt x="3458770" y="54276"/>
                <a:pt x="3763736" y="0"/>
              </a:cubicBezTo>
              <a:cubicBezTo>
                <a:pt x="3809071" y="6563"/>
                <a:pt x="3847307" y="25979"/>
                <a:pt x="3848101" y="84365"/>
              </a:cubicBezTo>
              <a:cubicBezTo>
                <a:pt x="3884438" y="217166"/>
                <a:pt x="3809497" y="277486"/>
                <a:pt x="3848101" y="421812"/>
              </a:cubicBezTo>
              <a:cubicBezTo>
                <a:pt x="3848231" y="474687"/>
                <a:pt x="3815118" y="501535"/>
                <a:pt x="3763736" y="506177"/>
              </a:cubicBezTo>
              <a:cubicBezTo>
                <a:pt x="3596133" y="513889"/>
                <a:pt x="3432775" y="496755"/>
                <a:pt x="3348493" y="506177"/>
              </a:cubicBezTo>
              <a:cubicBezTo>
                <a:pt x="3264211" y="515599"/>
                <a:pt x="3100803" y="490410"/>
                <a:pt x="2896456" y="506177"/>
              </a:cubicBezTo>
              <a:cubicBezTo>
                <a:pt x="2692109" y="521944"/>
                <a:pt x="2534003" y="466558"/>
                <a:pt x="2370831" y="506177"/>
              </a:cubicBezTo>
              <a:cubicBezTo>
                <a:pt x="2207660" y="545796"/>
                <a:pt x="1990794" y="499741"/>
                <a:pt x="1808413" y="506177"/>
              </a:cubicBezTo>
              <a:cubicBezTo>
                <a:pt x="1626032" y="512613"/>
                <a:pt x="1478822" y="461958"/>
                <a:pt x="1209201" y="506177"/>
              </a:cubicBezTo>
              <a:cubicBezTo>
                <a:pt x="939580" y="550396"/>
                <a:pt x="963177" y="455116"/>
                <a:pt x="720371" y="506177"/>
              </a:cubicBezTo>
              <a:cubicBezTo>
                <a:pt x="477565" y="557238"/>
                <a:pt x="246851" y="450498"/>
                <a:pt x="84365" y="506177"/>
              </a:cubicBezTo>
              <a:cubicBezTo>
                <a:pt x="37129" y="510741"/>
                <a:pt x="2304" y="479483"/>
                <a:pt x="0" y="421812"/>
              </a:cubicBezTo>
              <a:cubicBezTo>
                <a:pt x="-2457" y="308486"/>
                <a:pt x="27074" y="224406"/>
                <a:pt x="0" y="84365"/>
              </a:cubicBezTo>
              <a:close/>
            </a:path>
          </a:pathLst>
        </a:custGeom>
        <a:solidFill>
          <a:srgbClr val="FF000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114980758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0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4-SENARYO BAREMİ</a:t>
          </a:r>
          <a:endParaRPr lang="tr-TR" sz="20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oneCellAnchor>
    <xdr:from>
      <xdr:col>21</xdr:col>
      <xdr:colOff>252669</xdr:colOff>
      <xdr:row>18</xdr:row>
      <xdr:rowOff>0</xdr:rowOff>
    </xdr:from>
    <xdr:ext cx="3495949" cy="479251"/>
    <xdr:pic>
      <xdr:nvPicPr>
        <xdr:cNvPr id="11" name="Resim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E080EEB-1687-4FF9-82E4-1A86FD1EB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894" y="3924300"/>
          <a:ext cx="3495949" cy="479251"/>
        </a:xfrm>
        <a:prstGeom prst="rect">
          <a:avLst/>
        </a:prstGeom>
      </xdr:spPr>
    </xdr:pic>
    <xdr:clientData/>
  </xdr:oneCellAnchor>
  <xdr:oneCellAnchor>
    <xdr:from>
      <xdr:col>10</xdr:col>
      <xdr:colOff>193321</xdr:colOff>
      <xdr:row>18</xdr:row>
      <xdr:rowOff>0</xdr:rowOff>
    </xdr:from>
    <xdr:ext cx="3495949" cy="479251"/>
    <xdr:pic>
      <xdr:nvPicPr>
        <xdr:cNvPr id="13" name="Resim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9E1547F-6BD4-4C28-A2A1-D7B7D9389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8971" y="3924300"/>
          <a:ext cx="3495949" cy="47925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</xdr:row>
      <xdr:rowOff>0</xdr:rowOff>
    </xdr:from>
    <xdr:ext cx="3495949" cy="479251"/>
    <xdr:pic>
      <xdr:nvPicPr>
        <xdr:cNvPr id="14" name="Resim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53F77D0-83D6-46C1-9D0F-943B1F6B7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24300"/>
          <a:ext cx="3495949" cy="479251"/>
        </a:xfrm>
        <a:prstGeom prst="rect">
          <a:avLst/>
        </a:prstGeom>
      </xdr:spPr>
    </xdr:pic>
    <xdr:clientData/>
  </xdr:oneCellAnchor>
  <xdr:oneCellAnchor>
    <xdr:from>
      <xdr:col>8</xdr:col>
      <xdr:colOff>133350</xdr:colOff>
      <xdr:row>13</xdr:row>
      <xdr:rowOff>85725</xdr:rowOff>
    </xdr:from>
    <xdr:ext cx="3495949" cy="479251"/>
    <xdr:pic>
      <xdr:nvPicPr>
        <xdr:cNvPr id="18" name="Resim 1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B252845-592C-4079-A508-1B38EEE3B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0" y="3124200"/>
          <a:ext cx="3495949" cy="479251"/>
        </a:xfrm>
        <a:prstGeom prst="rect">
          <a:avLst/>
        </a:prstGeom>
      </xdr:spPr>
    </xdr:pic>
    <xdr:clientData/>
  </xdr:oneCellAnchor>
  <xdr:twoCellAnchor>
    <xdr:from>
      <xdr:col>26</xdr:col>
      <xdr:colOff>527783</xdr:colOff>
      <xdr:row>2</xdr:row>
      <xdr:rowOff>118333</xdr:rowOff>
    </xdr:from>
    <xdr:to>
      <xdr:col>31</xdr:col>
      <xdr:colOff>175360</xdr:colOff>
      <xdr:row>6</xdr:row>
      <xdr:rowOff>261211</xdr:rowOff>
    </xdr:to>
    <xdr:sp macro="" textlink="">
      <xdr:nvSpPr>
        <xdr:cNvPr id="15" name="Ok: Sağ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F302FC9-74EE-4B64-9F7F-637A56AB2384}"/>
            </a:ext>
          </a:extLst>
        </xdr:cNvPr>
        <xdr:cNvSpPr/>
      </xdr:nvSpPr>
      <xdr:spPr bwMode="auto">
        <a:xfrm rot="10800000">
          <a:off x="8976458" y="575533"/>
          <a:ext cx="2695577" cy="952503"/>
        </a:xfrm>
        <a:custGeom>
          <a:avLst/>
          <a:gdLst>
            <a:gd name="connsiteX0" fmla="*/ 0 w 2695577"/>
            <a:gd name="connsiteY0" fmla="*/ 238126 h 952503"/>
            <a:gd name="connsiteX1" fmla="*/ 554832 w 2695577"/>
            <a:gd name="connsiteY1" fmla="*/ 238126 h 952503"/>
            <a:gd name="connsiteX2" fmla="*/ 1131856 w 2695577"/>
            <a:gd name="connsiteY2" fmla="*/ 238126 h 952503"/>
            <a:gd name="connsiteX3" fmla="*/ 1620108 w 2695577"/>
            <a:gd name="connsiteY3" fmla="*/ 238126 h 952503"/>
            <a:gd name="connsiteX4" fmla="*/ 2219326 w 2695577"/>
            <a:gd name="connsiteY4" fmla="*/ 238126 h 952503"/>
            <a:gd name="connsiteX5" fmla="*/ 2219326 w 2695577"/>
            <a:gd name="connsiteY5" fmla="*/ 0 h 952503"/>
            <a:gd name="connsiteX6" fmla="*/ 2695577 w 2695577"/>
            <a:gd name="connsiteY6" fmla="*/ 476252 h 952503"/>
            <a:gd name="connsiteX7" fmla="*/ 2219326 w 2695577"/>
            <a:gd name="connsiteY7" fmla="*/ 952503 h 952503"/>
            <a:gd name="connsiteX8" fmla="*/ 2219326 w 2695577"/>
            <a:gd name="connsiteY8" fmla="*/ 714377 h 952503"/>
            <a:gd name="connsiteX9" fmla="*/ 1708881 w 2695577"/>
            <a:gd name="connsiteY9" fmla="*/ 714377 h 952503"/>
            <a:gd name="connsiteX10" fmla="*/ 1109663 w 2695577"/>
            <a:gd name="connsiteY10" fmla="*/ 714377 h 952503"/>
            <a:gd name="connsiteX11" fmla="*/ 577025 w 2695577"/>
            <a:gd name="connsiteY11" fmla="*/ 714377 h 952503"/>
            <a:gd name="connsiteX12" fmla="*/ 0 w 2695577"/>
            <a:gd name="connsiteY12" fmla="*/ 714377 h 952503"/>
            <a:gd name="connsiteX13" fmla="*/ 0 w 2695577"/>
            <a:gd name="connsiteY13" fmla="*/ 238126 h 9525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2695577" h="952503" fill="none" extrusionOk="0">
              <a:moveTo>
                <a:pt x="0" y="238126"/>
              </a:moveTo>
              <a:cubicBezTo>
                <a:pt x="116515" y="235478"/>
                <a:pt x="435570" y="262193"/>
                <a:pt x="554832" y="238126"/>
              </a:cubicBezTo>
              <a:cubicBezTo>
                <a:pt x="674094" y="214059"/>
                <a:pt x="938605" y="221408"/>
                <a:pt x="1131856" y="238126"/>
              </a:cubicBezTo>
              <a:cubicBezTo>
                <a:pt x="1325107" y="254844"/>
                <a:pt x="1514530" y="246268"/>
                <a:pt x="1620108" y="238126"/>
              </a:cubicBezTo>
              <a:cubicBezTo>
                <a:pt x="1725686" y="229984"/>
                <a:pt x="2010938" y="240663"/>
                <a:pt x="2219326" y="238126"/>
              </a:cubicBezTo>
              <a:cubicBezTo>
                <a:pt x="2221998" y="122468"/>
                <a:pt x="2208321" y="73915"/>
                <a:pt x="2219326" y="0"/>
              </a:cubicBezTo>
              <a:cubicBezTo>
                <a:pt x="2473023" y="208418"/>
                <a:pt x="2479152" y="307252"/>
                <a:pt x="2695577" y="476252"/>
              </a:cubicBezTo>
              <a:cubicBezTo>
                <a:pt x="2554313" y="594061"/>
                <a:pt x="2415838" y="725358"/>
                <a:pt x="2219326" y="952503"/>
              </a:cubicBezTo>
              <a:cubicBezTo>
                <a:pt x="2226876" y="899592"/>
                <a:pt x="2218671" y="823504"/>
                <a:pt x="2219326" y="714377"/>
              </a:cubicBezTo>
              <a:cubicBezTo>
                <a:pt x="2059229" y="725061"/>
                <a:pt x="1812810" y="728707"/>
                <a:pt x="1708881" y="714377"/>
              </a:cubicBezTo>
              <a:cubicBezTo>
                <a:pt x="1604952" y="700047"/>
                <a:pt x="1291439" y="687956"/>
                <a:pt x="1109663" y="714377"/>
              </a:cubicBezTo>
              <a:cubicBezTo>
                <a:pt x="927887" y="740798"/>
                <a:pt x="775362" y="727524"/>
                <a:pt x="577025" y="714377"/>
              </a:cubicBezTo>
              <a:cubicBezTo>
                <a:pt x="378688" y="701230"/>
                <a:pt x="164142" y="743017"/>
                <a:pt x="0" y="714377"/>
              </a:cubicBezTo>
              <a:cubicBezTo>
                <a:pt x="19506" y="496927"/>
                <a:pt x="6841" y="393050"/>
                <a:pt x="0" y="238126"/>
              </a:cubicBezTo>
              <a:close/>
            </a:path>
            <a:path w="2695577" h="952503" stroke="0" extrusionOk="0">
              <a:moveTo>
                <a:pt x="0" y="238126"/>
              </a:moveTo>
              <a:cubicBezTo>
                <a:pt x="196113" y="264538"/>
                <a:pt x="394696" y="219799"/>
                <a:pt x="532638" y="238126"/>
              </a:cubicBezTo>
              <a:cubicBezTo>
                <a:pt x="670580" y="256453"/>
                <a:pt x="833644" y="251684"/>
                <a:pt x="1020890" y="238126"/>
              </a:cubicBezTo>
              <a:cubicBezTo>
                <a:pt x="1208136" y="224568"/>
                <a:pt x="1325003" y="239085"/>
                <a:pt x="1620108" y="238126"/>
              </a:cubicBezTo>
              <a:cubicBezTo>
                <a:pt x="1915213" y="237167"/>
                <a:pt x="1988248" y="231898"/>
                <a:pt x="2219326" y="238126"/>
              </a:cubicBezTo>
              <a:cubicBezTo>
                <a:pt x="2224908" y="173504"/>
                <a:pt x="2215041" y="84176"/>
                <a:pt x="2219326" y="0"/>
              </a:cubicBezTo>
              <a:cubicBezTo>
                <a:pt x="2439776" y="174847"/>
                <a:pt x="2469516" y="241502"/>
                <a:pt x="2695577" y="476252"/>
              </a:cubicBezTo>
              <a:cubicBezTo>
                <a:pt x="2549693" y="661877"/>
                <a:pt x="2368225" y="841891"/>
                <a:pt x="2219326" y="952503"/>
              </a:cubicBezTo>
              <a:cubicBezTo>
                <a:pt x="2224938" y="881192"/>
                <a:pt x="2219624" y="779723"/>
                <a:pt x="2219326" y="714377"/>
              </a:cubicBezTo>
              <a:cubicBezTo>
                <a:pt x="1977505" y="736630"/>
                <a:pt x="1861672" y="741299"/>
                <a:pt x="1664495" y="714377"/>
              </a:cubicBezTo>
              <a:cubicBezTo>
                <a:pt x="1467318" y="687455"/>
                <a:pt x="1308731" y="730199"/>
                <a:pt x="1131856" y="714377"/>
              </a:cubicBezTo>
              <a:cubicBezTo>
                <a:pt x="954981" y="698555"/>
                <a:pt x="744896" y="686533"/>
                <a:pt x="532638" y="714377"/>
              </a:cubicBezTo>
              <a:cubicBezTo>
                <a:pt x="320380" y="742221"/>
                <a:pt x="135805" y="733351"/>
                <a:pt x="0" y="714377"/>
              </a:cubicBezTo>
              <a:cubicBezTo>
                <a:pt x="-12956" y="581440"/>
                <a:pt x="-18307" y="343623"/>
                <a:pt x="0" y="238126"/>
              </a:cubicBezTo>
              <a:close/>
            </a:path>
          </a:pathLst>
        </a:custGeom>
        <a:solidFill>
          <a:srgbClr val="00B0F0"/>
        </a:solidFill>
        <a:ln w="190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1219033472">
                <a:prstGeom prst="rightArrow">
                  <a:avLst/>
                </a:prstGeom>
                <ask:type>
                  <ask:lineSketchFreehand/>
                </ask:type>
              </ask:lineSketchStyleProps>
            </a:ext>
          </a:extLst>
        </a:ln>
        <a:effectLst/>
      </xdr:spPr>
      <xdr:txBody>
        <a:bodyPr vertOverflow="clip" wrap="square" lIns="91440" tIns="45720" rIns="91440" bIns="45720" rtlCol="0" anchor="ctr" anchorCtr="1" upright="1"/>
        <a:lstStyle/>
        <a:p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  <a:ea typeface="+mn-ea"/>
              <a:cs typeface="+mn-cs"/>
            </a:rPr>
            <a:t>3 - SINIF LİSTESİ</a:t>
          </a:r>
          <a:endParaRPr lang="tr-TR" sz="1600">
            <a:solidFill>
              <a:schemeClr val="bg1"/>
            </a:solidFill>
            <a:effectLst/>
            <a:latin typeface="Arial Black" panose="020B0A04020102020204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1609724</xdr:colOff>
      <xdr:row>0</xdr:row>
      <xdr:rowOff>85725</xdr:rowOff>
    </xdr:from>
    <xdr:to>
      <xdr:col>19</xdr:col>
      <xdr:colOff>561975</xdr:colOff>
      <xdr:row>1</xdr:row>
      <xdr:rowOff>400050</xdr:rowOff>
    </xdr:to>
    <xdr:sp macro="" textlink="">
      <xdr:nvSpPr>
        <xdr:cNvPr id="24" name="Açıklama Balonu: Aşağı 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 bwMode="auto">
        <a:xfrm>
          <a:off x="3248024" y="85725"/>
          <a:ext cx="8324851" cy="476250"/>
        </a:xfrm>
        <a:prstGeom prst="downArrowCallout">
          <a:avLst>
            <a:gd name="adj1" fmla="val 21176"/>
            <a:gd name="adj2" fmla="val 25000"/>
            <a:gd name="adj3" fmla="val 25000"/>
            <a:gd name="adj4" fmla="val 64977"/>
          </a:avLst>
        </a:prstGeom>
        <a:solidFill>
          <a:srgbClr val="92D0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txBody>
        <a:bodyPr vertOverflow="clip" wrap="square" lIns="91440" tIns="45720" rIns="91440" bIns="45720" rtlCol="0" anchor="ctr" anchorCtr="1" upright="1"/>
        <a:lstStyle/>
        <a:p>
          <a:pPr algn="ctr"/>
          <a:r>
            <a:rPr lang="tr-TR" sz="1050"/>
            <a:t>Liste KULLANIMI:   </a:t>
          </a:r>
          <a:r>
            <a:rPr lang="tr-TR" sz="1200" b="1"/>
            <a:t>E-okul</a:t>
          </a:r>
          <a:r>
            <a:rPr lang="tr-TR" sz="1200" b="1" baseline="0"/>
            <a:t> Hızlı ders Notu ekranından</a:t>
          </a:r>
          <a:r>
            <a:rPr lang="tr-TR" sz="1200" b="1"/>
            <a:t> </a:t>
          </a:r>
          <a:r>
            <a:rPr lang="tr-TR" sz="1050"/>
            <a:t>aldığınız sınıf  listesini </a:t>
          </a:r>
          <a:r>
            <a:rPr lang="tr-TR" sz="1400" b="1"/>
            <a:t>ALT </a:t>
          </a:r>
          <a:r>
            <a:rPr lang="tr-TR" sz="1050"/>
            <a:t>taraftaki </a:t>
          </a:r>
          <a:r>
            <a:rPr lang="tr-TR" sz="1400">
              <a:solidFill>
                <a:srgbClr val="FF0000"/>
              </a:solidFill>
            </a:rPr>
            <a:t>kırmızı</a:t>
          </a:r>
          <a:r>
            <a:rPr lang="tr-TR" sz="1050"/>
            <a:t> alana yapıştırın. </a:t>
          </a:r>
          <a:r>
            <a:rPr lang="tr-TR" sz="1050">
              <a:solidFill>
                <a:srgbClr val="FF0000"/>
              </a:solidFill>
            </a:rPr>
            <a:t>Okul</a:t>
          </a:r>
          <a:r>
            <a:rPr lang="tr-TR" sz="1050" baseline="0">
              <a:solidFill>
                <a:srgbClr val="FF0000"/>
              </a:solidFill>
            </a:rPr>
            <a:t> No </a:t>
          </a:r>
          <a:endParaRPr lang="tr-TR" sz="1050">
            <a:solidFill>
              <a:srgbClr val="FF0000"/>
            </a:solidFill>
          </a:endParaRPr>
        </a:p>
      </xdr:txBody>
    </xdr:sp>
    <xdr:clientData/>
  </xdr:twoCellAnchor>
  <xdr:oneCellAnchor>
    <xdr:from>
      <xdr:col>4</xdr:col>
      <xdr:colOff>549276</xdr:colOff>
      <xdr:row>16</xdr:row>
      <xdr:rowOff>115887</xdr:rowOff>
    </xdr:from>
    <xdr:ext cx="1800517" cy="1767617"/>
    <xdr:pic>
      <xdr:nvPicPr>
        <xdr:cNvPr id="35" name="Resim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635" y="3985418"/>
          <a:ext cx="1800517" cy="1767617"/>
        </a:xfrm>
        <a:prstGeom prst="rect">
          <a:avLst/>
        </a:prstGeom>
      </xdr:spPr>
    </xdr:pic>
    <xdr:clientData/>
  </xdr:oneCellAnchor>
  <xdr:oneCellAnchor>
    <xdr:from>
      <xdr:col>4</xdr:col>
      <xdr:colOff>628650</xdr:colOff>
      <xdr:row>37</xdr:row>
      <xdr:rowOff>95250</xdr:rowOff>
    </xdr:from>
    <xdr:ext cx="1800517" cy="1767617"/>
    <xdr:pic>
      <xdr:nvPicPr>
        <xdr:cNvPr id="36" name="Resim 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7725" y="7543800"/>
          <a:ext cx="1800517" cy="1767617"/>
        </a:xfrm>
        <a:prstGeom prst="rect">
          <a:avLst/>
        </a:prstGeom>
      </xdr:spPr>
    </xdr:pic>
    <xdr:clientData/>
  </xdr:oneCellAnchor>
  <xdr:twoCellAnchor editAs="oneCell">
    <xdr:from>
      <xdr:col>18</xdr:col>
      <xdr:colOff>304800</xdr:colOff>
      <xdr:row>2</xdr:row>
      <xdr:rowOff>526340</xdr:rowOff>
    </xdr:from>
    <xdr:to>
      <xdr:col>25</xdr:col>
      <xdr:colOff>76996</xdr:colOff>
      <xdr:row>24</xdr:row>
      <xdr:rowOff>105198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D17D790C-422D-47EB-9C59-4268ECBB8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6100" y="1135940"/>
          <a:ext cx="4039396" cy="4160780"/>
        </a:xfrm>
        <a:prstGeom prst="rect">
          <a:avLst/>
        </a:prstGeom>
      </xdr:spPr>
    </xdr:pic>
    <xdr:clientData/>
  </xdr:twoCellAnchor>
  <xdr:twoCellAnchor>
    <xdr:from>
      <xdr:col>6</xdr:col>
      <xdr:colOff>1447800</xdr:colOff>
      <xdr:row>1</xdr:row>
      <xdr:rowOff>314324</xdr:rowOff>
    </xdr:from>
    <xdr:to>
      <xdr:col>18</xdr:col>
      <xdr:colOff>400050</xdr:colOff>
      <xdr:row>8</xdr:row>
      <xdr:rowOff>85725</xdr:rowOff>
    </xdr:to>
    <xdr:sp macro="" textlink="">
      <xdr:nvSpPr>
        <xdr:cNvPr id="4" name="Ok: Sağ 3">
          <a:extLst>
            <a:ext uri="{FF2B5EF4-FFF2-40B4-BE49-F238E27FC236}">
              <a16:creationId xmlns:a16="http://schemas.microsoft.com/office/drawing/2014/main" id="{D86166A7-3895-46B1-91CF-090B5A281815}"/>
            </a:ext>
          </a:extLst>
        </xdr:cNvPr>
        <xdr:cNvSpPr/>
      </xdr:nvSpPr>
      <xdr:spPr bwMode="auto">
        <a:xfrm>
          <a:off x="9153525" y="476249"/>
          <a:ext cx="1647825" cy="2076451"/>
        </a:xfrm>
        <a:prstGeom prst="rightArrow">
          <a:avLst/>
        </a:prstGeom>
        <a:solidFill>
          <a:srgbClr val="FF0000"/>
        </a:solidFill>
        <a:ln>
          <a:headEnd type="none" w="med" len="med"/>
          <a:tailEnd type="none" w="med" len="med"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wrap="square" lIns="91440" tIns="45720" rIns="91440" bIns="45720" rtlCol="0" anchor="ctr" anchorCtr="1" upright="1"/>
        <a:lstStyle/>
        <a:p>
          <a:pPr algn="ctr"/>
          <a:r>
            <a:rPr lang="tr-TR" sz="1050"/>
            <a:t>e okulda kopyalamaya</a:t>
          </a:r>
          <a:r>
            <a:rPr lang="tr-TR" sz="1050" baseline="0"/>
            <a:t> burdan başla tam O HARFİNİN SOLUNDAN</a:t>
          </a:r>
          <a:endParaRPr lang="tr-TR" sz="1050"/>
        </a:p>
      </xdr:txBody>
    </xdr:sp>
    <xdr:clientData/>
  </xdr:twoCellAnchor>
  <xdr:twoCellAnchor>
    <xdr:from>
      <xdr:col>4</xdr:col>
      <xdr:colOff>98029</xdr:colOff>
      <xdr:row>10</xdr:row>
      <xdr:rowOff>97631</xdr:rowOff>
    </xdr:from>
    <xdr:to>
      <xdr:col>4</xdr:col>
      <xdr:colOff>2936876</xdr:colOff>
      <xdr:row>12</xdr:row>
      <xdr:rowOff>238125</xdr:rowOff>
    </xdr:to>
    <xdr:sp macro="" textlink="">
      <xdr:nvSpPr>
        <xdr:cNvPr id="10" name="Dikdörtgen: Köşeleri Yuvarlatılmış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D88B801-4E3D-47E7-AD37-31521FEDCA01}"/>
            </a:ext>
          </a:extLst>
        </xdr:cNvPr>
        <xdr:cNvSpPr/>
      </xdr:nvSpPr>
      <xdr:spPr bwMode="auto">
        <a:xfrm>
          <a:off x="4116388" y="2865834"/>
          <a:ext cx="2838847" cy="457994"/>
        </a:xfrm>
        <a:custGeom>
          <a:avLst/>
          <a:gdLst>
            <a:gd name="connsiteX0" fmla="*/ 0 w 2838847"/>
            <a:gd name="connsiteY0" fmla="*/ 76334 h 457994"/>
            <a:gd name="connsiteX1" fmla="*/ 76334 w 2838847"/>
            <a:gd name="connsiteY1" fmla="*/ 0 h 457994"/>
            <a:gd name="connsiteX2" fmla="*/ 559846 w 2838847"/>
            <a:gd name="connsiteY2" fmla="*/ 0 h 457994"/>
            <a:gd name="connsiteX3" fmla="*/ 1097082 w 2838847"/>
            <a:gd name="connsiteY3" fmla="*/ 0 h 457994"/>
            <a:gd name="connsiteX4" fmla="*/ 1580594 w 2838847"/>
            <a:gd name="connsiteY4" fmla="*/ 0 h 457994"/>
            <a:gd name="connsiteX5" fmla="*/ 2117830 w 2838847"/>
            <a:gd name="connsiteY5" fmla="*/ 0 h 457994"/>
            <a:gd name="connsiteX6" fmla="*/ 2762513 w 2838847"/>
            <a:gd name="connsiteY6" fmla="*/ 0 h 457994"/>
            <a:gd name="connsiteX7" fmla="*/ 2838847 w 2838847"/>
            <a:gd name="connsiteY7" fmla="*/ 76334 h 457994"/>
            <a:gd name="connsiteX8" fmla="*/ 2838847 w 2838847"/>
            <a:gd name="connsiteY8" fmla="*/ 381660 h 457994"/>
            <a:gd name="connsiteX9" fmla="*/ 2762513 w 2838847"/>
            <a:gd name="connsiteY9" fmla="*/ 457994 h 457994"/>
            <a:gd name="connsiteX10" fmla="*/ 2252139 w 2838847"/>
            <a:gd name="connsiteY10" fmla="*/ 457994 h 457994"/>
            <a:gd name="connsiteX11" fmla="*/ 1795489 w 2838847"/>
            <a:gd name="connsiteY11" fmla="*/ 457994 h 457994"/>
            <a:gd name="connsiteX12" fmla="*/ 1231391 w 2838847"/>
            <a:gd name="connsiteY12" fmla="*/ 457994 h 457994"/>
            <a:gd name="connsiteX13" fmla="*/ 747879 w 2838847"/>
            <a:gd name="connsiteY13" fmla="*/ 457994 h 457994"/>
            <a:gd name="connsiteX14" fmla="*/ 76334 w 2838847"/>
            <a:gd name="connsiteY14" fmla="*/ 457994 h 457994"/>
            <a:gd name="connsiteX15" fmla="*/ 0 w 2838847"/>
            <a:gd name="connsiteY15" fmla="*/ 381660 h 457994"/>
            <a:gd name="connsiteX16" fmla="*/ 0 w 2838847"/>
            <a:gd name="connsiteY16" fmla="*/ 76334 h 4579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2838847" h="457994" fill="none" extrusionOk="0">
              <a:moveTo>
                <a:pt x="0" y="76334"/>
              </a:moveTo>
              <a:cubicBezTo>
                <a:pt x="-4935" y="42999"/>
                <a:pt x="43143" y="6663"/>
                <a:pt x="76334" y="0"/>
              </a:cubicBezTo>
              <a:cubicBezTo>
                <a:pt x="296456" y="-16997"/>
                <a:pt x="354210" y="23649"/>
                <a:pt x="559846" y="0"/>
              </a:cubicBezTo>
              <a:cubicBezTo>
                <a:pt x="765482" y="-23649"/>
                <a:pt x="935336" y="46969"/>
                <a:pt x="1097082" y="0"/>
              </a:cubicBezTo>
              <a:cubicBezTo>
                <a:pt x="1258828" y="-46969"/>
                <a:pt x="1441301" y="3825"/>
                <a:pt x="1580594" y="0"/>
              </a:cubicBezTo>
              <a:cubicBezTo>
                <a:pt x="1719887" y="-3825"/>
                <a:pt x="1977351" y="46906"/>
                <a:pt x="2117830" y="0"/>
              </a:cubicBezTo>
              <a:cubicBezTo>
                <a:pt x="2258309" y="-46906"/>
                <a:pt x="2447432" y="16689"/>
                <a:pt x="2762513" y="0"/>
              </a:cubicBezTo>
              <a:cubicBezTo>
                <a:pt x="2806868" y="-6757"/>
                <a:pt x="2846256" y="42187"/>
                <a:pt x="2838847" y="76334"/>
              </a:cubicBezTo>
              <a:cubicBezTo>
                <a:pt x="2844812" y="175195"/>
                <a:pt x="2816497" y="263945"/>
                <a:pt x="2838847" y="381660"/>
              </a:cubicBezTo>
              <a:cubicBezTo>
                <a:pt x="2838449" y="415560"/>
                <a:pt x="2806418" y="459095"/>
                <a:pt x="2762513" y="457994"/>
              </a:cubicBezTo>
              <a:cubicBezTo>
                <a:pt x="2529405" y="498436"/>
                <a:pt x="2423119" y="436834"/>
                <a:pt x="2252139" y="457994"/>
              </a:cubicBezTo>
              <a:cubicBezTo>
                <a:pt x="2081159" y="479154"/>
                <a:pt x="1995669" y="451594"/>
                <a:pt x="1795489" y="457994"/>
              </a:cubicBezTo>
              <a:cubicBezTo>
                <a:pt x="1595309" y="464394"/>
                <a:pt x="1506179" y="413052"/>
                <a:pt x="1231391" y="457994"/>
              </a:cubicBezTo>
              <a:cubicBezTo>
                <a:pt x="956603" y="502936"/>
                <a:pt x="867723" y="436186"/>
                <a:pt x="747879" y="457994"/>
              </a:cubicBezTo>
              <a:cubicBezTo>
                <a:pt x="628035" y="479802"/>
                <a:pt x="402514" y="455436"/>
                <a:pt x="76334" y="457994"/>
              </a:cubicBezTo>
              <a:cubicBezTo>
                <a:pt x="35274" y="453201"/>
                <a:pt x="-8361" y="423549"/>
                <a:pt x="0" y="381660"/>
              </a:cubicBezTo>
              <a:cubicBezTo>
                <a:pt x="-13803" y="281270"/>
                <a:pt x="30784" y="138581"/>
                <a:pt x="0" y="76334"/>
              </a:cubicBezTo>
              <a:close/>
            </a:path>
            <a:path w="2838847" h="457994" stroke="0" extrusionOk="0">
              <a:moveTo>
                <a:pt x="0" y="76334"/>
              </a:moveTo>
              <a:cubicBezTo>
                <a:pt x="-7857" y="29329"/>
                <a:pt x="22529" y="4371"/>
                <a:pt x="76334" y="0"/>
              </a:cubicBezTo>
              <a:cubicBezTo>
                <a:pt x="247492" y="-30423"/>
                <a:pt x="497781" y="30356"/>
                <a:pt x="667293" y="0"/>
              </a:cubicBezTo>
              <a:cubicBezTo>
                <a:pt x="836805" y="-30356"/>
                <a:pt x="1057031" y="22548"/>
                <a:pt x="1177667" y="0"/>
              </a:cubicBezTo>
              <a:cubicBezTo>
                <a:pt x="1298303" y="-22548"/>
                <a:pt x="1520229" y="50634"/>
                <a:pt x="1661180" y="0"/>
              </a:cubicBezTo>
              <a:cubicBezTo>
                <a:pt x="1802131" y="-50634"/>
                <a:pt x="2016856" y="15899"/>
                <a:pt x="2225277" y="0"/>
              </a:cubicBezTo>
              <a:cubicBezTo>
                <a:pt x="2433698" y="-15899"/>
                <a:pt x="2524511" y="16975"/>
                <a:pt x="2762513" y="0"/>
              </a:cubicBezTo>
              <a:cubicBezTo>
                <a:pt x="2805462" y="-1287"/>
                <a:pt x="2837451" y="35403"/>
                <a:pt x="2838847" y="76334"/>
              </a:cubicBezTo>
              <a:cubicBezTo>
                <a:pt x="2857545" y="226543"/>
                <a:pt x="2805878" y="257196"/>
                <a:pt x="2838847" y="381660"/>
              </a:cubicBezTo>
              <a:cubicBezTo>
                <a:pt x="2845281" y="425365"/>
                <a:pt x="2802613" y="457661"/>
                <a:pt x="2762513" y="457994"/>
              </a:cubicBezTo>
              <a:cubicBezTo>
                <a:pt x="2651476" y="489844"/>
                <a:pt x="2430726" y="404040"/>
                <a:pt x="2225277" y="457994"/>
              </a:cubicBezTo>
              <a:cubicBezTo>
                <a:pt x="2019828" y="511948"/>
                <a:pt x="1879451" y="402238"/>
                <a:pt x="1714903" y="457994"/>
              </a:cubicBezTo>
              <a:cubicBezTo>
                <a:pt x="1550355" y="513750"/>
                <a:pt x="1399242" y="402219"/>
                <a:pt x="1123944" y="457994"/>
              </a:cubicBezTo>
              <a:cubicBezTo>
                <a:pt x="848646" y="513769"/>
                <a:pt x="659830" y="405633"/>
                <a:pt x="532984" y="457994"/>
              </a:cubicBezTo>
              <a:cubicBezTo>
                <a:pt x="406138" y="510355"/>
                <a:pt x="202790" y="440631"/>
                <a:pt x="76334" y="457994"/>
              </a:cubicBezTo>
              <a:cubicBezTo>
                <a:pt x="26394" y="450662"/>
                <a:pt x="-2677" y="419817"/>
                <a:pt x="0" y="381660"/>
              </a:cubicBezTo>
              <a:cubicBezTo>
                <a:pt x="-22344" y="247208"/>
                <a:pt x="16350" y="200277"/>
                <a:pt x="0" y="76334"/>
              </a:cubicBezTo>
              <a:close/>
            </a:path>
          </a:pathLst>
        </a:custGeom>
        <a:solidFill>
          <a:srgbClr val="FF000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1219033472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algn="l"/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3 -SINIF LİSTESİ</a:t>
          </a:r>
          <a:endParaRPr lang="tr-TR" sz="16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6</xdr:col>
      <xdr:colOff>1171575</xdr:colOff>
      <xdr:row>1</xdr:row>
      <xdr:rowOff>238125</xdr:rowOff>
    </xdr:from>
    <xdr:to>
      <xdr:col>19</xdr:col>
      <xdr:colOff>333375</xdr:colOff>
      <xdr:row>10</xdr:row>
      <xdr:rowOff>142875</xdr:rowOff>
    </xdr:to>
    <xdr:sp macro="" textlink="">
      <xdr:nvSpPr>
        <xdr:cNvPr id="5" name="Daire: Boş 4">
          <a:extLst>
            <a:ext uri="{FF2B5EF4-FFF2-40B4-BE49-F238E27FC236}">
              <a16:creationId xmlns:a16="http://schemas.microsoft.com/office/drawing/2014/main" id="{6D844D51-04B3-421C-806E-F19665331CDA}"/>
            </a:ext>
          </a:extLst>
        </xdr:cNvPr>
        <xdr:cNvSpPr/>
      </xdr:nvSpPr>
      <xdr:spPr bwMode="auto">
        <a:xfrm>
          <a:off x="8877300" y="400050"/>
          <a:ext cx="2466975" cy="2533650"/>
        </a:xfrm>
        <a:prstGeom prst="donut">
          <a:avLst>
            <a:gd name="adj" fmla="val 7997"/>
          </a:avLst>
        </a:prstGeom>
        <a:solidFill>
          <a:srgbClr val="FF0000"/>
        </a:solidFill>
        <a:ln>
          <a:headEnd type="none" w="med" len="med"/>
          <a:tailEnd type="none" w="med" len="med"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wrap="square" lIns="91440" tIns="45720" rIns="91440" bIns="45720" rtlCol="0" anchor="ctr" anchorCtr="1" upright="1"/>
        <a:lstStyle/>
        <a:p>
          <a:pPr algn="ctr"/>
          <a:endParaRPr lang="tr-TR" sz="1050"/>
        </a:p>
      </xdr:txBody>
    </xdr:sp>
    <xdr:clientData/>
  </xdr:twoCellAnchor>
  <xdr:twoCellAnchor>
    <xdr:from>
      <xdr:col>4</xdr:col>
      <xdr:colOff>386952</xdr:colOff>
      <xdr:row>12</xdr:row>
      <xdr:rowOff>267891</xdr:rowOff>
    </xdr:from>
    <xdr:to>
      <xdr:col>4</xdr:col>
      <xdr:colOff>2659061</xdr:colOff>
      <xdr:row>17</xdr:row>
      <xdr:rowOff>119063</xdr:rowOff>
    </xdr:to>
    <xdr:sp macro="" textlink="">
      <xdr:nvSpPr>
        <xdr:cNvPr id="2" name="Ok: Sağ 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F35D157-4FDB-496E-AB6F-C4DF680537E1}"/>
            </a:ext>
          </a:extLst>
        </xdr:cNvPr>
        <xdr:cNvSpPr/>
      </xdr:nvSpPr>
      <xdr:spPr bwMode="auto">
        <a:xfrm>
          <a:off x="4405311" y="3353594"/>
          <a:ext cx="2272109" cy="793750"/>
        </a:xfrm>
        <a:custGeom>
          <a:avLst/>
          <a:gdLst>
            <a:gd name="connsiteX0" fmla="*/ 0 w 2272109"/>
            <a:gd name="connsiteY0" fmla="*/ 198438 h 793750"/>
            <a:gd name="connsiteX1" fmla="*/ 662583 w 2272109"/>
            <a:gd name="connsiteY1" fmla="*/ 198438 h 793750"/>
            <a:gd name="connsiteX2" fmla="*/ 1306413 w 2272109"/>
            <a:gd name="connsiteY2" fmla="*/ 198438 h 793750"/>
            <a:gd name="connsiteX3" fmla="*/ 1875234 w 2272109"/>
            <a:gd name="connsiteY3" fmla="*/ 198438 h 793750"/>
            <a:gd name="connsiteX4" fmla="*/ 1875234 w 2272109"/>
            <a:gd name="connsiteY4" fmla="*/ 0 h 793750"/>
            <a:gd name="connsiteX5" fmla="*/ 2272109 w 2272109"/>
            <a:gd name="connsiteY5" fmla="*/ 396875 h 793750"/>
            <a:gd name="connsiteX6" fmla="*/ 1875234 w 2272109"/>
            <a:gd name="connsiteY6" fmla="*/ 793750 h 793750"/>
            <a:gd name="connsiteX7" fmla="*/ 1875234 w 2272109"/>
            <a:gd name="connsiteY7" fmla="*/ 595313 h 793750"/>
            <a:gd name="connsiteX8" fmla="*/ 1306413 w 2272109"/>
            <a:gd name="connsiteY8" fmla="*/ 595313 h 793750"/>
            <a:gd name="connsiteX9" fmla="*/ 737592 w 2272109"/>
            <a:gd name="connsiteY9" fmla="*/ 595313 h 793750"/>
            <a:gd name="connsiteX10" fmla="*/ 0 w 2272109"/>
            <a:gd name="connsiteY10" fmla="*/ 595313 h 793750"/>
            <a:gd name="connsiteX11" fmla="*/ 0 w 2272109"/>
            <a:gd name="connsiteY11" fmla="*/ 198438 h 793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</a:cxnLst>
          <a:rect l="l" t="t" r="r" b="b"/>
          <a:pathLst>
            <a:path w="2272109" h="793750" fill="none" extrusionOk="0">
              <a:moveTo>
                <a:pt x="0" y="198438"/>
              </a:moveTo>
              <a:cubicBezTo>
                <a:pt x="156354" y="227332"/>
                <a:pt x="416528" y="202677"/>
                <a:pt x="662583" y="198438"/>
              </a:cubicBezTo>
              <a:cubicBezTo>
                <a:pt x="908638" y="194199"/>
                <a:pt x="1169551" y="219730"/>
                <a:pt x="1306413" y="198438"/>
              </a:cubicBezTo>
              <a:cubicBezTo>
                <a:pt x="1443275" y="177147"/>
                <a:pt x="1665522" y="196589"/>
                <a:pt x="1875234" y="198438"/>
              </a:cubicBezTo>
              <a:cubicBezTo>
                <a:pt x="1866288" y="148332"/>
                <a:pt x="1882321" y="87111"/>
                <a:pt x="1875234" y="0"/>
              </a:cubicBezTo>
              <a:cubicBezTo>
                <a:pt x="1952964" y="89400"/>
                <a:pt x="2118061" y="236559"/>
                <a:pt x="2272109" y="396875"/>
              </a:cubicBezTo>
              <a:cubicBezTo>
                <a:pt x="2146854" y="539857"/>
                <a:pt x="2068786" y="625403"/>
                <a:pt x="1875234" y="793750"/>
              </a:cubicBezTo>
              <a:cubicBezTo>
                <a:pt x="1866993" y="713178"/>
                <a:pt x="1882356" y="651441"/>
                <a:pt x="1875234" y="595313"/>
              </a:cubicBezTo>
              <a:cubicBezTo>
                <a:pt x="1700586" y="602728"/>
                <a:pt x="1550520" y="570116"/>
                <a:pt x="1306413" y="595313"/>
              </a:cubicBezTo>
              <a:cubicBezTo>
                <a:pt x="1062306" y="620510"/>
                <a:pt x="870621" y="601088"/>
                <a:pt x="737592" y="595313"/>
              </a:cubicBezTo>
              <a:cubicBezTo>
                <a:pt x="604563" y="589538"/>
                <a:pt x="200769" y="584724"/>
                <a:pt x="0" y="595313"/>
              </a:cubicBezTo>
              <a:cubicBezTo>
                <a:pt x="14828" y="492528"/>
                <a:pt x="13334" y="394600"/>
                <a:pt x="0" y="198438"/>
              </a:cubicBezTo>
              <a:close/>
            </a:path>
            <a:path w="2272109" h="793750" stroke="0" extrusionOk="0">
              <a:moveTo>
                <a:pt x="0" y="198438"/>
              </a:moveTo>
              <a:cubicBezTo>
                <a:pt x="226041" y="208195"/>
                <a:pt x="477450" y="177350"/>
                <a:pt x="606326" y="198438"/>
              </a:cubicBezTo>
              <a:cubicBezTo>
                <a:pt x="735202" y="219526"/>
                <a:pt x="922873" y="185439"/>
                <a:pt x="1175147" y="198438"/>
              </a:cubicBezTo>
              <a:cubicBezTo>
                <a:pt x="1427421" y="211437"/>
                <a:pt x="1563086" y="191966"/>
                <a:pt x="1875234" y="198438"/>
              </a:cubicBezTo>
              <a:cubicBezTo>
                <a:pt x="1879161" y="99575"/>
                <a:pt x="1882446" y="96266"/>
                <a:pt x="1875234" y="0"/>
              </a:cubicBezTo>
              <a:cubicBezTo>
                <a:pt x="2031389" y="178923"/>
                <a:pt x="2124784" y="269744"/>
                <a:pt x="2272109" y="396875"/>
              </a:cubicBezTo>
              <a:cubicBezTo>
                <a:pt x="2121431" y="519272"/>
                <a:pt x="2071105" y="623186"/>
                <a:pt x="1875234" y="793750"/>
              </a:cubicBezTo>
              <a:cubicBezTo>
                <a:pt x="1868412" y="748863"/>
                <a:pt x="1877428" y="666222"/>
                <a:pt x="1875234" y="595313"/>
              </a:cubicBezTo>
              <a:cubicBezTo>
                <a:pt x="1655792" y="597229"/>
                <a:pt x="1422703" y="583239"/>
                <a:pt x="1287661" y="595313"/>
              </a:cubicBezTo>
              <a:cubicBezTo>
                <a:pt x="1152619" y="607387"/>
                <a:pt x="804990" y="578766"/>
                <a:pt x="662583" y="595313"/>
              </a:cubicBezTo>
              <a:cubicBezTo>
                <a:pt x="520176" y="611860"/>
                <a:pt x="242641" y="591052"/>
                <a:pt x="0" y="595313"/>
              </a:cubicBezTo>
              <a:cubicBezTo>
                <a:pt x="-18017" y="511441"/>
                <a:pt x="-15732" y="329475"/>
                <a:pt x="0" y="198438"/>
              </a:cubicBezTo>
              <a:close/>
            </a:path>
          </a:pathLst>
        </a:custGeom>
        <a:solidFill>
          <a:srgbClr val="00B050"/>
        </a:solidFill>
        <a:ln w="190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1219033472">
                <a:prstGeom prst="rightArrow">
                  <a:avLst/>
                </a:prstGeom>
                <ask:type>
                  <ask:lineSketchFreehand/>
                </ask:type>
              </ask:lineSketchStyleProps>
            </a:ext>
          </a:extLst>
        </a:ln>
        <a:effectLst/>
      </xdr:spPr>
      <xdr:txBody>
        <a:bodyPr vertOverflow="clip" wrap="square" lIns="91440" tIns="45720" rIns="91440" bIns="45720" rtlCol="0" anchor="ctr" anchorCtr="1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100" b="1">
              <a:solidFill>
                <a:schemeClr val="bg1"/>
              </a:solidFill>
              <a:effectLst/>
              <a:latin typeface="Arial Black" panose="020B0A04020102020204" pitchFamily="34" charset="0"/>
              <a:ea typeface="+mn-ea"/>
              <a:cs typeface="+mn-cs"/>
            </a:rPr>
            <a:t>4- SENARYO BAREMİ</a:t>
          </a:r>
          <a:endParaRPr lang="tr-TR" sz="1050">
            <a:solidFill>
              <a:schemeClr val="bg1"/>
            </a:solidFill>
            <a:effectLst/>
            <a:latin typeface="Arial Black" panose="020B0A04020102020204" pitchFamily="34" charset="0"/>
          </a:endParaRPr>
        </a:p>
        <a:p>
          <a:pPr algn="ctr"/>
          <a:endParaRPr lang="tr-TR" sz="1050">
            <a:solidFill>
              <a:schemeClr val="bg1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4</xdr:col>
      <xdr:colOff>261541</xdr:colOff>
      <xdr:row>5</xdr:row>
      <xdr:rowOff>82948</xdr:rowOff>
    </xdr:from>
    <xdr:to>
      <xdr:col>4</xdr:col>
      <xdr:colOff>2599532</xdr:colOff>
      <xdr:row>10</xdr:row>
      <xdr:rowOff>82948</xdr:rowOff>
    </xdr:to>
    <xdr:sp macro="" textlink="">
      <xdr:nvSpPr>
        <xdr:cNvPr id="14" name="Ok: Sağ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2F93A65-1F66-4EEF-852E-8A63834741A4}"/>
            </a:ext>
          </a:extLst>
        </xdr:cNvPr>
        <xdr:cNvSpPr/>
      </xdr:nvSpPr>
      <xdr:spPr bwMode="auto">
        <a:xfrm rot="10800000">
          <a:off x="4279900" y="2057401"/>
          <a:ext cx="2337991" cy="793750"/>
        </a:xfrm>
        <a:custGeom>
          <a:avLst/>
          <a:gdLst>
            <a:gd name="connsiteX0" fmla="*/ 0 w 2337991"/>
            <a:gd name="connsiteY0" fmla="*/ 198438 h 793750"/>
            <a:gd name="connsiteX1" fmla="*/ 685861 w 2337991"/>
            <a:gd name="connsiteY1" fmla="*/ 198438 h 793750"/>
            <a:gd name="connsiteX2" fmla="*/ 1352311 w 2337991"/>
            <a:gd name="connsiteY2" fmla="*/ 198438 h 793750"/>
            <a:gd name="connsiteX3" fmla="*/ 1941116 w 2337991"/>
            <a:gd name="connsiteY3" fmla="*/ 198438 h 793750"/>
            <a:gd name="connsiteX4" fmla="*/ 1941116 w 2337991"/>
            <a:gd name="connsiteY4" fmla="*/ 0 h 793750"/>
            <a:gd name="connsiteX5" fmla="*/ 2337991 w 2337991"/>
            <a:gd name="connsiteY5" fmla="*/ 396875 h 793750"/>
            <a:gd name="connsiteX6" fmla="*/ 1941116 w 2337991"/>
            <a:gd name="connsiteY6" fmla="*/ 793750 h 793750"/>
            <a:gd name="connsiteX7" fmla="*/ 1941116 w 2337991"/>
            <a:gd name="connsiteY7" fmla="*/ 595313 h 793750"/>
            <a:gd name="connsiteX8" fmla="*/ 1352311 w 2337991"/>
            <a:gd name="connsiteY8" fmla="*/ 595313 h 793750"/>
            <a:gd name="connsiteX9" fmla="*/ 763506 w 2337991"/>
            <a:gd name="connsiteY9" fmla="*/ 595313 h 793750"/>
            <a:gd name="connsiteX10" fmla="*/ 0 w 2337991"/>
            <a:gd name="connsiteY10" fmla="*/ 595313 h 793750"/>
            <a:gd name="connsiteX11" fmla="*/ 0 w 2337991"/>
            <a:gd name="connsiteY11" fmla="*/ 198438 h 793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</a:cxnLst>
          <a:rect l="l" t="t" r="r" b="b"/>
          <a:pathLst>
            <a:path w="2337991" h="793750" fill="none" extrusionOk="0">
              <a:moveTo>
                <a:pt x="0" y="198438"/>
              </a:moveTo>
              <a:cubicBezTo>
                <a:pt x="149932" y="219946"/>
                <a:pt x="376182" y="224397"/>
                <a:pt x="685861" y="198438"/>
              </a:cubicBezTo>
              <a:cubicBezTo>
                <a:pt x="995540" y="172479"/>
                <a:pt x="1120673" y="205705"/>
                <a:pt x="1352311" y="198438"/>
              </a:cubicBezTo>
              <a:cubicBezTo>
                <a:pt x="1583949" y="191172"/>
                <a:pt x="1677891" y="178353"/>
                <a:pt x="1941116" y="198438"/>
              </a:cubicBezTo>
              <a:cubicBezTo>
                <a:pt x="1932170" y="148332"/>
                <a:pt x="1948203" y="87111"/>
                <a:pt x="1941116" y="0"/>
              </a:cubicBezTo>
              <a:cubicBezTo>
                <a:pt x="2018846" y="89400"/>
                <a:pt x="2183943" y="236559"/>
                <a:pt x="2337991" y="396875"/>
              </a:cubicBezTo>
              <a:cubicBezTo>
                <a:pt x="2212736" y="539857"/>
                <a:pt x="2134668" y="625403"/>
                <a:pt x="1941116" y="793750"/>
              </a:cubicBezTo>
              <a:cubicBezTo>
                <a:pt x="1932875" y="713178"/>
                <a:pt x="1948238" y="651441"/>
                <a:pt x="1941116" y="595313"/>
              </a:cubicBezTo>
              <a:cubicBezTo>
                <a:pt x="1785243" y="580191"/>
                <a:pt x="1485147" y="580590"/>
                <a:pt x="1352311" y="595313"/>
              </a:cubicBezTo>
              <a:cubicBezTo>
                <a:pt x="1219475" y="610036"/>
                <a:pt x="919767" y="571408"/>
                <a:pt x="763506" y="595313"/>
              </a:cubicBezTo>
              <a:cubicBezTo>
                <a:pt x="607245" y="619218"/>
                <a:pt x="351794" y="586221"/>
                <a:pt x="0" y="595313"/>
              </a:cubicBezTo>
              <a:cubicBezTo>
                <a:pt x="14828" y="492528"/>
                <a:pt x="13334" y="394600"/>
                <a:pt x="0" y="198438"/>
              </a:cubicBezTo>
              <a:close/>
            </a:path>
            <a:path w="2337991" h="793750" stroke="0" extrusionOk="0">
              <a:moveTo>
                <a:pt x="0" y="198438"/>
              </a:moveTo>
              <a:cubicBezTo>
                <a:pt x="268606" y="219150"/>
                <a:pt x="500722" y="186429"/>
                <a:pt x="627628" y="198438"/>
              </a:cubicBezTo>
              <a:cubicBezTo>
                <a:pt x="754534" y="210447"/>
                <a:pt x="1023474" y="186969"/>
                <a:pt x="1216433" y="198438"/>
              </a:cubicBezTo>
              <a:cubicBezTo>
                <a:pt x="1409393" y="209907"/>
                <a:pt x="1756639" y="200175"/>
                <a:pt x="1941116" y="198438"/>
              </a:cubicBezTo>
              <a:cubicBezTo>
                <a:pt x="1945043" y="99575"/>
                <a:pt x="1948328" y="96266"/>
                <a:pt x="1941116" y="0"/>
              </a:cubicBezTo>
              <a:cubicBezTo>
                <a:pt x="2097271" y="178923"/>
                <a:pt x="2190666" y="269744"/>
                <a:pt x="2337991" y="396875"/>
              </a:cubicBezTo>
              <a:cubicBezTo>
                <a:pt x="2187313" y="519272"/>
                <a:pt x="2136987" y="623186"/>
                <a:pt x="1941116" y="793750"/>
              </a:cubicBezTo>
              <a:cubicBezTo>
                <a:pt x="1934294" y="748863"/>
                <a:pt x="1943310" y="666222"/>
                <a:pt x="1941116" y="595313"/>
              </a:cubicBezTo>
              <a:cubicBezTo>
                <a:pt x="1719770" y="571624"/>
                <a:pt x="1627494" y="600369"/>
                <a:pt x="1332900" y="595313"/>
              </a:cubicBezTo>
              <a:cubicBezTo>
                <a:pt x="1038306" y="590257"/>
                <a:pt x="837595" y="596123"/>
                <a:pt x="685861" y="595313"/>
              </a:cubicBezTo>
              <a:cubicBezTo>
                <a:pt x="534127" y="594503"/>
                <a:pt x="294390" y="589682"/>
                <a:pt x="0" y="595313"/>
              </a:cubicBezTo>
              <a:cubicBezTo>
                <a:pt x="-18017" y="511441"/>
                <a:pt x="-15732" y="329475"/>
                <a:pt x="0" y="198438"/>
              </a:cubicBezTo>
              <a:close/>
            </a:path>
          </a:pathLst>
        </a:custGeom>
        <a:solidFill>
          <a:srgbClr val="00B0F0"/>
        </a:solidFill>
        <a:ln w="190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1219033472">
                <a:prstGeom prst="rightArrow">
                  <a:avLst/>
                </a:prstGeom>
                <ask:type>
                  <ask:lineSketchFreehand/>
                </ask:type>
              </ask:lineSketchStyleProps>
            </a:ext>
          </a:extLst>
        </a:ln>
        <a:effectLst/>
      </xdr:spPr>
      <xdr:txBody>
        <a:bodyPr vertOverflow="clip" wrap="square" lIns="91440" tIns="45720" rIns="91440" bIns="45720" rtlCol="0" anchor="ctr" anchorCtr="1" upright="1"/>
        <a:lstStyle/>
        <a:p>
          <a:r>
            <a:rPr lang="tr-TR" sz="1100" b="1">
              <a:solidFill>
                <a:schemeClr val="bg1"/>
              </a:solidFill>
              <a:effectLst/>
              <a:latin typeface="Arial Black" panose="020B0A04020102020204" pitchFamily="34" charset="0"/>
              <a:ea typeface="+mn-ea"/>
              <a:cs typeface="+mn-cs"/>
            </a:rPr>
            <a:t>2 - KULLANICI BİLGİLERİ</a:t>
          </a:r>
          <a:endParaRPr lang="tr-TR">
            <a:solidFill>
              <a:schemeClr val="bg1"/>
            </a:solidFill>
            <a:effectLst/>
            <a:latin typeface="Arial Black" panose="020B0A04020102020204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320539</xdr:colOff>
      <xdr:row>13</xdr:row>
      <xdr:rowOff>270041</xdr:rowOff>
    </xdr:from>
    <xdr:ext cx="1119827" cy="1100629"/>
    <xdr:pic>
      <xdr:nvPicPr>
        <xdr:cNvPr id="4" name="Resim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5173" y="5624950"/>
          <a:ext cx="1119827" cy="1100629"/>
        </a:xfrm>
        <a:prstGeom prst="rect">
          <a:avLst/>
        </a:prstGeom>
      </xdr:spPr>
    </xdr:pic>
    <xdr:clientData/>
  </xdr:oneCellAnchor>
  <xdr:twoCellAnchor>
    <xdr:from>
      <xdr:col>10</xdr:col>
      <xdr:colOff>35198</xdr:colOff>
      <xdr:row>0</xdr:row>
      <xdr:rowOff>185854</xdr:rowOff>
    </xdr:from>
    <xdr:to>
      <xdr:col>14</xdr:col>
      <xdr:colOff>122458</xdr:colOff>
      <xdr:row>1</xdr:row>
      <xdr:rowOff>154005</xdr:rowOff>
    </xdr:to>
    <xdr:sp macro="" textlink="">
      <xdr:nvSpPr>
        <xdr:cNvPr id="5" name="Dikdörtgen: Köşeleri Yuvarlatılmış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 bwMode="auto">
        <a:xfrm>
          <a:off x="11139954" y="185854"/>
          <a:ext cx="2503358" cy="630255"/>
        </a:xfrm>
        <a:custGeom>
          <a:avLst/>
          <a:gdLst>
            <a:gd name="connsiteX0" fmla="*/ 0 w 2503358"/>
            <a:gd name="connsiteY0" fmla="*/ 105045 h 630255"/>
            <a:gd name="connsiteX1" fmla="*/ 105045 w 2503358"/>
            <a:gd name="connsiteY1" fmla="*/ 0 h 630255"/>
            <a:gd name="connsiteX2" fmla="*/ 701295 w 2503358"/>
            <a:gd name="connsiteY2" fmla="*/ 0 h 630255"/>
            <a:gd name="connsiteX3" fmla="*/ 1297544 w 2503358"/>
            <a:gd name="connsiteY3" fmla="*/ 0 h 630255"/>
            <a:gd name="connsiteX4" fmla="*/ 1893794 w 2503358"/>
            <a:gd name="connsiteY4" fmla="*/ 0 h 630255"/>
            <a:gd name="connsiteX5" fmla="*/ 2398313 w 2503358"/>
            <a:gd name="connsiteY5" fmla="*/ 0 h 630255"/>
            <a:gd name="connsiteX6" fmla="*/ 2503358 w 2503358"/>
            <a:gd name="connsiteY6" fmla="*/ 105045 h 630255"/>
            <a:gd name="connsiteX7" fmla="*/ 2503358 w 2503358"/>
            <a:gd name="connsiteY7" fmla="*/ 525210 h 630255"/>
            <a:gd name="connsiteX8" fmla="*/ 2398313 w 2503358"/>
            <a:gd name="connsiteY8" fmla="*/ 630255 h 630255"/>
            <a:gd name="connsiteX9" fmla="*/ 1847929 w 2503358"/>
            <a:gd name="connsiteY9" fmla="*/ 630255 h 630255"/>
            <a:gd name="connsiteX10" fmla="*/ 1274612 w 2503358"/>
            <a:gd name="connsiteY10" fmla="*/ 630255 h 630255"/>
            <a:gd name="connsiteX11" fmla="*/ 678362 w 2503358"/>
            <a:gd name="connsiteY11" fmla="*/ 630255 h 630255"/>
            <a:gd name="connsiteX12" fmla="*/ 105045 w 2503358"/>
            <a:gd name="connsiteY12" fmla="*/ 630255 h 630255"/>
            <a:gd name="connsiteX13" fmla="*/ 0 w 2503358"/>
            <a:gd name="connsiteY13" fmla="*/ 525210 h 630255"/>
            <a:gd name="connsiteX14" fmla="*/ 0 w 2503358"/>
            <a:gd name="connsiteY14" fmla="*/ 105045 h 6302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503358" h="630255" fill="none" extrusionOk="0">
              <a:moveTo>
                <a:pt x="0" y="105045"/>
              </a:moveTo>
              <a:cubicBezTo>
                <a:pt x="5152" y="51170"/>
                <a:pt x="48316" y="-1447"/>
                <a:pt x="105045" y="0"/>
              </a:cubicBezTo>
              <a:cubicBezTo>
                <a:pt x="359793" y="-63732"/>
                <a:pt x="438217" y="61883"/>
                <a:pt x="701295" y="0"/>
              </a:cubicBezTo>
              <a:cubicBezTo>
                <a:pt x="964373" y="-61883"/>
                <a:pt x="1159141" y="10369"/>
                <a:pt x="1297544" y="0"/>
              </a:cubicBezTo>
              <a:cubicBezTo>
                <a:pt x="1435947" y="-10369"/>
                <a:pt x="1751630" y="30030"/>
                <a:pt x="1893794" y="0"/>
              </a:cubicBezTo>
              <a:cubicBezTo>
                <a:pt x="2035958" y="-30030"/>
                <a:pt x="2190051" y="35313"/>
                <a:pt x="2398313" y="0"/>
              </a:cubicBezTo>
              <a:cubicBezTo>
                <a:pt x="2467880" y="11329"/>
                <a:pt x="2490140" y="45928"/>
                <a:pt x="2503358" y="105045"/>
              </a:cubicBezTo>
              <a:cubicBezTo>
                <a:pt x="2519504" y="212658"/>
                <a:pt x="2474507" y="403166"/>
                <a:pt x="2503358" y="525210"/>
              </a:cubicBezTo>
              <a:cubicBezTo>
                <a:pt x="2496672" y="581465"/>
                <a:pt x="2468164" y="622192"/>
                <a:pt x="2398313" y="630255"/>
              </a:cubicBezTo>
              <a:cubicBezTo>
                <a:pt x="2247053" y="687357"/>
                <a:pt x="2096793" y="569040"/>
                <a:pt x="1847929" y="630255"/>
              </a:cubicBezTo>
              <a:cubicBezTo>
                <a:pt x="1599065" y="691470"/>
                <a:pt x="1498849" y="620561"/>
                <a:pt x="1274612" y="630255"/>
              </a:cubicBezTo>
              <a:cubicBezTo>
                <a:pt x="1050375" y="639949"/>
                <a:pt x="813005" y="601451"/>
                <a:pt x="678362" y="630255"/>
              </a:cubicBezTo>
              <a:cubicBezTo>
                <a:pt x="543719" y="659059"/>
                <a:pt x="268650" y="599044"/>
                <a:pt x="105045" y="630255"/>
              </a:cubicBezTo>
              <a:cubicBezTo>
                <a:pt x="42214" y="639994"/>
                <a:pt x="14304" y="587073"/>
                <a:pt x="0" y="525210"/>
              </a:cubicBezTo>
              <a:cubicBezTo>
                <a:pt x="-46986" y="353350"/>
                <a:pt x="46184" y="241112"/>
                <a:pt x="0" y="105045"/>
              </a:cubicBezTo>
              <a:close/>
            </a:path>
            <a:path w="2503358" h="630255" stroke="0" extrusionOk="0">
              <a:moveTo>
                <a:pt x="0" y="105045"/>
              </a:moveTo>
              <a:cubicBezTo>
                <a:pt x="2231" y="56944"/>
                <a:pt x="51617" y="13202"/>
                <a:pt x="105045" y="0"/>
              </a:cubicBezTo>
              <a:cubicBezTo>
                <a:pt x="364210" y="-405"/>
                <a:pt x="505163" y="16562"/>
                <a:pt x="655429" y="0"/>
              </a:cubicBezTo>
              <a:cubicBezTo>
                <a:pt x="805695" y="-16562"/>
                <a:pt x="1031409" y="27720"/>
                <a:pt x="1159948" y="0"/>
              </a:cubicBezTo>
              <a:cubicBezTo>
                <a:pt x="1288487" y="-27720"/>
                <a:pt x="1515105" y="18741"/>
                <a:pt x="1687400" y="0"/>
              </a:cubicBezTo>
              <a:cubicBezTo>
                <a:pt x="1859695" y="-18741"/>
                <a:pt x="2058179" y="67171"/>
                <a:pt x="2398313" y="0"/>
              </a:cubicBezTo>
              <a:cubicBezTo>
                <a:pt x="2457504" y="3332"/>
                <a:pt x="2496018" y="32370"/>
                <a:pt x="2503358" y="105045"/>
              </a:cubicBezTo>
              <a:cubicBezTo>
                <a:pt x="2525200" y="292046"/>
                <a:pt x="2475092" y="387019"/>
                <a:pt x="2503358" y="525210"/>
              </a:cubicBezTo>
              <a:cubicBezTo>
                <a:pt x="2499010" y="580559"/>
                <a:pt x="2453105" y="625509"/>
                <a:pt x="2398313" y="630255"/>
              </a:cubicBezTo>
              <a:cubicBezTo>
                <a:pt x="2275231" y="649455"/>
                <a:pt x="2063398" y="618821"/>
                <a:pt x="1824996" y="630255"/>
              </a:cubicBezTo>
              <a:cubicBezTo>
                <a:pt x="1586594" y="641689"/>
                <a:pt x="1435203" y="587599"/>
                <a:pt x="1297544" y="630255"/>
              </a:cubicBezTo>
              <a:cubicBezTo>
                <a:pt x="1159885" y="672911"/>
                <a:pt x="965752" y="586321"/>
                <a:pt x="793025" y="630255"/>
              </a:cubicBezTo>
              <a:cubicBezTo>
                <a:pt x="620298" y="674189"/>
                <a:pt x="305448" y="568864"/>
                <a:pt x="105045" y="630255"/>
              </a:cubicBezTo>
              <a:cubicBezTo>
                <a:pt x="55107" y="625657"/>
                <a:pt x="6569" y="586804"/>
                <a:pt x="0" y="525210"/>
              </a:cubicBezTo>
              <a:cubicBezTo>
                <a:pt x="-3621" y="338427"/>
                <a:pt x="5536" y="250038"/>
                <a:pt x="0" y="105045"/>
              </a:cubicBezTo>
              <a:close/>
            </a:path>
          </a:pathLst>
        </a:custGeom>
        <a:solidFill>
          <a:srgbClr val="00B0F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245237263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glow rad="101600">
            <a:schemeClr val="tx1">
              <a:lumMod val="95000"/>
              <a:lumOff val="5000"/>
              <a:alpha val="60000"/>
            </a:schemeClr>
          </a:glow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</a:rPr>
            <a:t>ANASAYFA</a:t>
          </a:r>
        </a:p>
      </xdr:txBody>
    </xdr:sp>
    <xdr:clientData/>
  </xdr:twoCellAnchor>
  <xdr:twoCellAnchor>
    <xdr:from>
      <xdr:col>10</xdr:col>
      <xdr:colOff>23900</xdr:colOff>
      <xdr:row>5</xdr:row>
      <xdr:rowOff>228044</xdr:rowOff>
    </xdr:from>
    <xdr:to>
      <xdr:col>17</xdr:col>
      <xdr:colOff>11907</xdr:colOff>
      <xdr:row>6</xdr:row>
      <xdr:rowOff>416331</xdr:rowOff>
    </xdr:to>
    <xdr:sp macro="" textlink="">
      <xdr:nvSpPr>
        <xdr:cNvPr id="8" name="Dikdörtgen: Köşeleri Yuvarlatılmış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2C1FF24-B350-472A-8A4C-EE19BD8C7C7B}"/>
            </a:ext>
          </a:extLst>
        </xdr:cNvPr>
        <xdr:cNvSpPr/>
      </xdr:nvSpPr>
      <xdr:spPr bwMode="auto">
        <a:xfrm>
          <a:off x="11156244" y="1966357"/>
          <a:ext cx="4238538" cy="640724"/>
        </a:xfrm>
        <a:custGeom>
          <a:avLst/>
          <a:gdLst>
            <a:gd name="connsiteX0" fmla="*/ 0 w 4238538"/>
            <a:gd name="connsiteY0" fmla="*/ 106789 h 640724"/>
            <a:gd name="connsiteX1" fmla="*/ 106789 w 4238538"/>
            <a:gd name="connsiteY1" fmla="*/ 0 h 640724"/>
            <a:gd name="connsiteX2" fmla="*/ 762282 w 4238538"/>
            <a:gd name="connsiteY2" fmla="*/ 0 h 640724"/>
            <a:gd name="connsiteX3" fmla="*/ 1337277 w 4238538"/>
            <a:gd name="connsiteY3" fmla="*/ 0 h 640724"/>
            <a:gd name="connsiteX4" fmla="*/ 1831772 w 4238538"/>
            <a:gd name="connsiteY4" fmla="*/ 0 h 640724"/>
            <a:gd name="connsiteX5" fmla="*/ 2447016 w 4238538"/>
            <a:gd name="connsiteY5" fmla="*/ 0 h 640724"/>
            <a:gd name="connsiteX6" fmla="*/ 3102509 w 4238538"/>
            <a:gd name="connsiteY6" fmla="*/ 0 h 640724"/>
            <a:gd name="connsiteX7" fmla="*/ 3597004 w 4238538"/>
            <a:gd name="connsiteY7" fmla="*/ 0 h 640724"/>
            <a:gd name="connsiteX8" fmla="*/ 4131749 w 4238538"/>
            <a:gd name="connsiteY8" fmla="*/ 0 h 640724"/>
            <a:gd name="connsiteX9" fmla="*/ 4238538 w 4238538"/>
            <a:gd name="connsiteY9" fmla="*/ 106789 h 640724"/>
            <a:gd name="connsiteX10" fmla="*/ 4238538 w 4238538"/>
            <a:gd name="connsiteY10" fmla="*/ 533935 h 640724"/>
            <a:gd name="connsiteX11" fmla="*/ 4131749 w 4238538"/>
            <a:gd name="connsiteY11" fmla="*/ 640724 h 640724"/>
            <a:gd name="connsiteX12" fmla="*/ 3476256 w 4238538"/>
            <a:gd name="connsiteY12" fmla="*/ 640724 h 640724"/>
            <a:gd name="connsiteX13" fmla="*/ 2861012 w 4238538"/>
            <a:gd name="connsiteY13" fmla="*/ 640724 h 640724"/>
            <a:gd name="connsiteX14" fmla="*/ 2366517 w 4238538"/>
            <a:gd name="connsiteY14" fmla="*/ 640724 h 640724"/>
            <a:gd name="connsiteX15" fmla="*/ 1872021 w 4238538"/>
            <a:gd name="connsiteY15" fmla="*/ 640724 h 640724"/>
            <a:gd name="connsiteX16" fmla="*/ 1297027 w 4238538"/>
            <a:gd name="connsiteY16" fmla="*/ 640724 h 640724"/>
            <a:gd name="connsiteX17" fmla="*/ 681783 w 4238538"/>
            <a:gd name="connsiteY17" fmla="*/ 640724 h 640724"/>
            <a:gd name="connsiteX18" fmla="*/ 106789 w 4238538"/>
            <a:gd name="connsiteY18" fmla="*/ 640724 h 640724"/>
            <a:gd name="connsiteX19" fmla="*/ 0 w 4238538"/>
            <a:gd name="connsiteY19" fmla="*/ 533935 h 640724"/>
            <a:gd name="connsiteX20" fmla="*/ 0 w 4238538"/>
            <a:gd name="connsiteY20" fmla="*/ 106789 h 64072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</a:cxnLst>
          <a:rect l="l" t="t" r="r" b="b"/>
          <a:pathLst>
            <a:path w="4238538" h="640724" fill="none" extrusionOk="0">
              <a:moveTo>
                <a:pt x="0" y="106789"/>
              </a:moveTo>
              <a:cubicBezTo>
                <a:pt x="2094" y="45618"/>
                <a:pt x="46463" y="-12739"/>
                <a:pt x="106789" y="0"/>
              </a:cubicBezTo>
              <a:cubicBezTo>
                <a:pt x="375967" y="-70367"/>
                <a:pt x="514769" y="1311"/>
                <a:pt x="762282" y="0"/>
              </a:cubicBezTo>
              <a:cubicBezTo>
                <a:pt x="1009795" y="-1311"/>
                <a:pt x="1125597" y="39926"/>
                <a:pt x="1337277" y="0"/>
              </a:cubicBezTo>
              <a:cubicBezTo>
                <a:pt x="1548957" y="-39926"/>
                <a:pt x="1640903" y="8568"/>
                <a:pt x="1831772" y="0"/>
              </a:cubicBezTo>
              <a:cubicBezTo>
                <a:pt x="2022641" y="-8568"/>
                <a:pt x="2234766" y="66461"/>
                <a:pt x="2447016" y="0"/>
              </a:cubicBezTo>
              <a:cubicBezTo>
                <a:pt x="2659266" y="-66461"/>
                <a:pt x="2893098" y="49552"/>
                <a:pt x="3102509" y="0"/>
              </a:cubicBezTo>
              <a:cubicBezTo>
                <a:pt x="3311920" y="-49552"/>
                <a:pt x="3433942" y="12929"/>
                <a:pt x="3597004" y="0"/>
              </a:cubicBezTo>
              <a:cubicBezTo>
                <a:pt x="3760066" y="-12929"/>
                <a:pt x="3958580" y="19198"/>
                <a:pt x="4131749" y="0"/>
              </a:cubicBezTo>
              <a:cubicBezTo>
                <a:pt x="4190876" y="2750"/>
                <a:pt x="4245142" y="63929"/>
                <a:pt x="4238538" y="106789"/>
              </a:cubicBezTo>
              <a:cubicBezTo>
                <a:pt x="4279334" y="272695"/>
                <a:pt x="4237669" y="401985"/>
                <a:pt x="4238538" y="533935"/>
              </a:cubicBezTo>
              <a:cubicBezTo>
                <a:pt x="4233367" y="588744"/>
                <a:pt x="4188962" y="639096"/>
                <a:pt x="4131749" y="640724"/>
              </a:cubicBezTo>
              <a:cubicBezTo>
                <a:pt x="3958836" y="660822"/>
                <a:pt x="3680340" y="590152"/>
                <a:pt x="3476256" y="640724"/>
              </a:cubicBezTo>
              <a:cubicBezTo>
                <a:pt x="3272172" y="691296"/>
                <a:pt x="3078845" y="611534"/>
                <a:pt x="2861012" y="640724"/>
              </a:cubicBezTo>
              <a:cubicBezTo>
                <a:pt x="2643179" y="669914"/>
                <a:pt x="2611520" y="633715"/>
                <a:pt x="2366517" y="640724"/>
              </a:cubicBezTo>
              <a:cubicBezTo>
                <a:pt x="2121515" y="647733"/>
                <a:pt x="2064679" y="625332"/>
                <a:pt x="1872021" y="640724"/>
              </a:cubicBezTo>
              <a:cubicBezTo>
                <a:pt x="1679363" y="656116"/>
                <a:pt x="1479126" y="594933"/>
                <a:pt x="1297027" y="640724"/>
              </a:cubicBezTo>
              <a:cubicBezTo>
                <a:pt x="1114928" y="686515"/>
                <a:pt x="947042" y="611381"/>
                <a:pt x="681783" y="640724"/>
              </a:cubicBezTo>
              <a:cubicBezTo>
                <a:pt x="416524" y="670067"/>
                <a:pt x="358020" y="634934"/>
                <a:pt x="106789" y="640724"/>
              </a:cubicBezTo>
              <a:cubicBezTo>
                <a:pt x="47402" y="657241"/>
                <a:pt x="8" y="594844"/>
                <a:pt x="0" y="533935"/>
              </a:cubicBezTo>
              <a:cubicBezTo>
                <a:pt x="-1103" y="354836"/>
                <a:pt x="1709" y="217058"/>
                <a:pt x="0" y="106789"/>
              </a:cubicBezTo>
              <a:close/>
            </a:path>
            <a:path w="4238538" h="640724" stroke="0" extrusionOk="0">
              <a:moveTo>
                <a:pt x="0" y="106789"/>
              </a:moveTo>
              <a:cubicBezTo>
                <a:pt x="-578" y="49394"/>
                <a:pt x="39558" y="13799"/>
                <a:pt x="106789" y="0"/>
              </a:cubicBezTo>
              <a:cubicBezTo>
                <a:pt x="302328" y="-48090"/>
                <a:pt x="552322" y="18093"/>
                <a:pt x="722033" y="0"/>
              </a:cubicBezTo>
              <a:cubicBezTo>
                <a:pt x="891744" y="-18093"/>
                <a:pt x="971417" y="14209"/>
                <a:pt x="1216528" y="0"/>
              </a:cubicBezTo>
              <a:cubicBezTo>
                <a:pt x="1461640" y="-14209"/>
                <a:pt x="1536739" y="12511"/>
                <a:pt x="1751273" y="0"/>
              </a:cubicBezTo>
              <a:cubicBezTo>
                <a:pt x="1965807" y="-12511"/>
                <a:pt x="2157996" y="1647"/>
                <a:pt x="2286017" y="0"/>
              </a:cubicBezTo>
              <a:cubicBezTo>
                <a:pt x="2414038" y="-1647"/>
                <a:pt x="2596868" y="16471"/>
                <a:pt x="2820762" y="0"/>
              </a:cubicBezTo>
              <a:cubicBezTo>
                <a:pt x="3044657" y="-16471"/>
                <a:pt x="3219750" y="806"/>
                <a:pt x="3395756" y="0"/>
              </a:cubicBezTo>
              <a:cubicBezTo>
                <a:pt x="3571762" y="-806"/>
                <a:pt x="3943649" y="7661"/>
                <a:pt x="4131749" y="0"/>
              </a:cubicBezTo>
              <a:cubicBezTo>
                <a:pt x="4182034" y="-14817"/>
                <a:pt x="4241928" y="56911"/>
                <a:pt x="4238538" y="106789"/>
              </a:cubicBezTo>
              <a:cubicBezTo>
                <a:pt x="4261391" y="244748"/>
                <a:pt x="4237911" y="355642"/>
                <a:pt x="4238538" y="533935"/>
              </a:cubicBezTo>
              <a:cubicBezTo>
                <a:pt x="4236571" y="591165"/>
                <a:pt x="4182851" y="633331"/>
                <a:pt x="4131749" y="640724"/>
              </a:cubicBezTo>
              <a:cubicBezTo>
                <a:pt x="3920856" y="689385"/>
                <a:pt x="3695877" y="615044"/>
                <a:pt x="3476256" y="640724"/>
              </a:cubicBezTo>
              <a:cubicBezTo>
                <a:pt x="3256635" y="666404"/>
                <a:pt x="3146432" y="619855"/>
                <a:pt x="2901261" y="640724"/>
              </a:cubicBezTo>
              <a:cubicBezTo>
                <a:pt x="2656091" y="661593"/>
                <a:pt x="2578638" y="612093"/>
                <a:pt x="2366517" y="640724"/>
              </a:cubicBezTo>
              <a:cubicBezTo>
                <a:pt x="2154396" y="669355"/>
                <a:pt x="1931407" y="596987"/>
                <a:pt x="1791522" y="640724"/>
              </a:cubicBezTo>
              <a:cubicBezTo>
                <a:pt x="1651638" y="684461"/>
                <a:pt x="1471273" y="629508"/>
                <a:pt x="1216528" y="640724"/>
              </a:cubicBezTo>
              <a:cubicBezTo>
                <a:pt x="961783" y="651940"/>
                <a:pt x="908497" y="639874"/>
                <a:pt x="722033" y="640724"/>
              </a:cubicBezTo>
              <a:cubicBezTo>
                <a:pt x="535570" y="641574"/>
                <a:pt x="243385" y="599582"/>
                <a:pt x="106789" y="640724"/>
              </a:cubicBezTo>
              <a:cubicBezTo>
                <a:pt x="45707" y="635263"/>
                <a:pt x="1632" y="586424"/>
                <a:pt x="0" y="533935"/>
              </a:cubicBezTo>
              <a:cubicBezTo>
                <a:pt x="-49827" y="328001"/>
                <a:pt x="9286" y="307816"/>
                <a:pt x="0" y="106789"/>
              </a:cubicBezTo>
              <a:close/>
            </a:path>
          </a:pathLst>
        </a:custGeom>
        <a:solidFill>
          <a:srgbClr val="FF000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139243469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</a:rPr>
            <a:t>5- 10 SORULUK</a:t>
          </a:r>
          <a:r>
            <a:rPr lang="tr-TR" sz="1600" b="1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</a:rPr>
            <a:t> </a:t>
          </a:r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</a:rPr>
            <a:t>SENARYO</a:t>
          </a:r>
          <a:r>
            <a:rPr lang="tr-TR" sz="1600" b="1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</a:rPr>
            <a:t> GİR</a:t>
          </a:r>
          <a:endParaRPr lang="tr-TR" sz="1600" b="1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oneCellAnchor>
    <xdr:from>
      <xdr:col>2</xdr:col>
      <xdr:colOff>1890703</xdr:colOff>
      <xdr:row>36</xdr:row>
      <xdr:rowOff>151005</xdr:rowOff>
    </xdr:from>
    <xdr:ext cx="3495949" cy="479251"/>
    <xdr:pic>
      <xdr:nvPicPr>
        <xdr:cNvPr id="9" name="Resim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5C58F73-F245-40E3-A5EB-8C92DFD2E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6923" y="13021371"/>
          <a:ext cx="3495949" cy="479251"/>
        </a:xfrm>
        <a:prstGeom prst="rect">
          <a:avLst/>
        </a:prstGeom>
      </xdr:spPr>
    </xdr:pic>
    <xdr:clientData/>
  </xdr:oneCellAnchor>
  <xdr:oneCellAnchor>
    <xdr:from>
      <xdr:col>5</xdr:col>
      <xdr:colOff>374244</xdr:colOff>
      <xdr:row>15</xdr:row>
      <xdr:rowOff>0</xdr:rowOff>
    </xdr:from>
    <xdr:ext cx="5093736" cy="698287"/>
    <xdr:pic>
      <xdr:nvPicPr>
        <xdr:cNvPr id="10" name="Resim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9C853A8-1200-4C2C-932E-D6DA5DAB9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878" y="6753706"/>
          <a:ext cx="5093736" cy="69828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36</xdr:row>
      <xdr:rowOff>151005</xdr:rowOff>
    </xdr:from>
    <xdr:ext cx="3495949" cy="479251"/>
    <xdr:pic>
      <xdr:nvPicPr>
        <xdr:cNvPr id="11" name="Resim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8F162DC-0C11-4E98-9106-8C70E0698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21371"/>
          <a:ext cx="3495949" cy="479251"/>
        </a:xfrm>
        <a:prstGeom prst="rect">
          <a:avLst/>
        </a:prstGeom>
      </xdr:spPr>
    </xdr:pic>
    <xdr:clientData/>
  </xdr:oneCellAnchor>
  <xdr:twoCellAnchor>
    <xdr:from>
      <xdr:col>5</xdr:col>
      <xdr:colOff>136554</xdr:colOff>
      <xdr:row>3</xdr:row>
      <xdr:rowOff>73268</xdr:rowOff>
    </xdr:from>
    <xdr:to>
      <xdr:col>9</xdr:col>
      <xdr:colOff>470775</xdr:colOff>
      <xdr:row>9</xdr:row>
      <xdr:rowOff>142328</xdr:rowOff>
    </xdr:to>
    <xdr:sp macro="" textlink="">
      <xdr:nvSpPr>
        <xdr:cNvPr id="14" name="Dikdörtgen: Köşeleri Yuvarlatılmış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5103A57-E11B-4FBB-9CB8-FA8E49F063D2}"/>
            </a:ext>
          </a:extLst>
        </xdr:cNvPr>
        <xdr:cNvSpPr/>
      </xdr:nvSpPr>
      <xdr:spPr bwMode="auto">
        <a:xfrm>
          <a:off x="8238278" y="1135251"/>
          <a:ext cx="2786635" cy="2576215"/>
        </a:xfrm>
        <a:custGeom>
          <a:avLst/>
          <a:gdLst>
            <a:gd name="connsiteX0" fmla="*/ 0 w 2786635"/>
            <a:gd name="connsiteY0" fmla="*/ 429378 h 2576215"/>
            <a:gd name="connsiteX1" fmla="*/ 429378 w 2786635"/>
            <a:gd name="connsiteY1" fmla="*/ 0 h 2576215"/>
            <a:gd name="connsiteX2" fmla="*/ 853511 w 2786635"/>
            <a:gd name="connsiteY2" fmla="*/ 0 h 2576215"/>
            <a:gd name="connsiteX3" fmla="*/ 1316202 w 2786635"/>
            <a:gd name="connsiteY3" fmla="*/ 0 h 2576215"/>
            <a:gd name="connsiteX4" fmla="*/ 1740336 w 2786635"/>
            <a:gd name="connsiteY4" fmla="*/ 0 h 2576215"/>
            <a:gd name="connsiteX5" fmla="*/ 2357257 w 2786635"/>
            <a:gd name="connsiteY5" fmla="*/ 0 h 2576215"/>
            <a:gd name="connsiteX6" fmla="*/ 2786635 w 2786635"/>
            <a:gd name="connsiteY6" fmla="*/ 429378 h 2576215"/>
            <a:gd name="connsiteX7" fmla="*/ 2786635 w 2786635"/>
            <a:gd name="connsiteY7" fmla="*/ 967515 h 2576215"/>
            <a:gd name="connsiteX8" fmla="*/ 2786635 w 2786635"/>
            <a:gd name="connsiteY8" fmla="*/ 1488478 h 2576215"/>
            <a:gd name="connsiteX9" fmla="*/ 2786635 w 2786635"/>
            <a:gd name="connsiteY9" fmla="*/ 2146837 h 2576215"/>
            <a:gd name="connsiteX10" fmla="*/ 2357257 w 2786635"/>
            <a:gd name="connsiteY10" fmla="*/ 2576215 h 2576215"/>
            <a:gd name="connsiteX11" fmla="*/ 1913845 w 2786635"/>
            <a:gd name="connsiteY11" fmla="*/ 2576215 h 2576215"/>
            <a:gd name="connsiteX12" fmla="*/ 1393318 w 2786635"/>
            <a:gd name="connsiteY12" fmla="*/ 2576215 h 2576215"/>
            <a:gd name="connsiteX13" fmla="*/ 872790 w 2786635"/>
            <a:gd name="connsiteY13" fmla="*/ 2576215 h 2576215"/>
            <a:gd name="connsiteX14" fmla="*/ 429378 w 2786635"/>
            <a:gd name="connsiteY14" fmla="*/ 2576215 h 2576215"/>
            <a:gd name="connsiteX15" fmla="*/ 0 w 2786635"/>
            <a:gd name="connsiteY15" fmla="*/ 2146837 h 2576215"/>
            <a:gd name="connsiteX16" fmla="*/ 0 w 2786635"/>
            <a:gd name="connsiteY16" fmla="*/ 1574351 h 2576215"/>
            <a:gd name="connsiteX17" fmla="*/ 0 w 2786635"/>
            <a:gd name="connsiteY17" fmla="*/ 1001864 h 2576215"/>
            <a:gd name="connsiteX18" fmla="*/ 0 w 2786635"/>
            <a:gd name="connsiteY18" fmla="*/ 429378 h 25762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2786635" h="2576215" fill="none" extrusionOk="0">
              <a:moveTo>
                <a:pt x="0" y="429378"/>
              </a:moveTo>
              <a:cubicBezTo>
                <a:pt x="30652" y="229712"/>
                <a:pt x="192652" y="18255"/>
                <a:pt x="429378" y="0"/>
              </a:cubicBezTo>
              <a:cubicBezTo>
                <a:pt x="576322" y="-40989"/>
                <a:pt x="752306" y="455"/>
                <a:pt x="853511" y="0"/>
              </a:cubicBezTo>
              <a:cubicBezTo>
                <a:pt x="954716" y="-455"/>
                <a:pt x="1193014" y="3277"/>
                <a:pt x="1316202" y="0"/>
              </a:cubicBezTo>
              <a:cubicBezTo>
                <a:pt x="1439390" y="-3277"/>
                <a:pt x="1560001" y="14342"/>
                <a:pt x="1740336" y="0"/>
              </a:cubicBezTo>
              <a:cubicBezTo>
                <a:pt x="1920671" y="-14342"/>
                <a:pt x="2146690" y="56712"/>
                <a:pt x="2357257" y="0"/>
              </a:cubicBezTo>
              <a:cubicBezTo>
                <a:pt x="2610681" y="-14821"/>
                <a:pt x="2783994" y="249149"/>
                <a:pt x="2786635" y="429378"/>
              </a:cubicBezTo>
              <a:cubicBezTo>
                <a:pt x="2792477" y="546046"/>
                <a:pt x="2744311" y="714702"/>
                <a:pt x="2786635" y="967515"/>
              </a:cubicBezTo>
              <a:cubicBezTo>
                <a:pt x="2828959" y="1220328"/>
                <a:pt x="2730348" y="1234553"/>
                <a:pt x="2786635" y="1488478"/>
              </a:cubicBezTo>
              <a:cubicBezTo>
                <a:pt x="2842922" y="1742403"/>
                <a:pt x="2740346" y="1964298"/>
                <a:pt x="2786635" y="2146837"/>
              </a:cubicBezTo>
              <a:cubicBezTo>
                <a:pt x="2782921" y="2359338"/>
                <a:pt x="2610280" y="2596806"/>
                <a:pt x="2357257" y="2576215"/>
              </a:cubicBezTo>
              <a:cubicBezTo>
                <a:pt x="2222267" y="2587706"/>
                <a:pt x="2084987" y="2568325"/>
                <a:pt x="1913845" y="2576215"/>
              </a:cubicBezTo>
              <a:cubicBezTo>
                <a:pt x="1742703" y="2584105"/>
                <a:pt x="1652750" y="2526088"/>
                <a:pt x="1393318" y="2576215"/>
              </a:cubicBezTo>
              <a:cubicBezTo>
                <a:pt x="1133886" y="2626342"/>
                <a:pt x="1128126" y="2515898"/>
                <a:pt x="872790" y="2576215"/>
              </a:cubicBezTo>
              <a:cubicBezTo>
                <a:pt x="617454" y="2636532"/>
                <a:pt x="556346" y="2556877"/>
                <a:pt x="429378" y="2576215"/>
              </a:cubicBezTo>
              <a:cubicBezTo>
                <a:pt x="158566" y="2597809"/>
                <a:pt x="3963" y="2392126"/>
                <a:pt x="0" y="2146837"/>
              </a:cubicBezTo>
              <a:cubicBezTo>
                <a:pt x="-20221" y="1873896"/>
                <a:pt x="25676" y="1835091"/>
                <a:pt x="0" y="1574351"/>
              </a:cubicBezTo>
              <a:cubicBezTo>
                <a:pt x="-25676" y="1313611"/>
                <a:pt x="62982" y="1219823"/>
                <a:pt x="0" y="1001864"/>
              </a:cubicBezTo>
              <a:cubicBezTo>
                <a:pt x="-62982" y="783905"/>
                <a:pt x="62630" y="621073"/>
                <a:pt x="0" y="429378"/>
              </a:cubicBezTo>
              <a:close/>
            </a:path>
            <a:path w="2786635" h="2576215" stroke="0" extrusionOk="0">
              <a:moveTo>
                <a:pt x="0" y="429378"/>
              </a:moveTo>
              <a:cubicBezTo>
                <a:pt x="39656" y="199125"/>
                <a:pt x="218274" y="-5159"/>
                <a:pt x="429378" y="0"/>
              </a:cubicBezTo>
              <a:cubicBezTo>
                <a:pt x="637691" y="-36230"/>
                <a:pt x="747767" y="27856"/>
                <a:pt x="872790" y="0"/>
              </a:cubicBezTo>
              <a:cubicBezTo>
                <a:pt x="997813" y="-27856"/>
                <a:pt x="1257382" y="26499"/>
                <a:pt x="1393318" y="0"/>
              </a:cubicBezTo>
              <a:cubicBezTo>
                <a:pt x="1529254" y="-26499"/>
                <a:pt x="1720880" y="37315"/>
                <a:pt x="1817451" y="0"/>
              </a:cubicBezTo>
              <a:cubicBezTo>
                <a:pt x="1914022" y="-37315"/>
                <a:pt x="2237704" y="52113"/>
                <a:pt x="2357257" y="0"/>
              </a:cubicBezTo>
              <a:cubicBezTo>
                <a:pt x="2618418" y="-2880"/>
                <a:pt x="2789440" y="180454"/>
                <a:pt x="2786635" y="429378"/>
              </a:cubicBezTo>
              <a:cubicBezTo>
                <a:pt x="2847860" y="610702"/>
                <a:pt x="2741940" y="879096"/>
                <a:pt x="2786635" y="1001864"/>
              </a:cubicBezTo>
              <a:cubicBezTo>
                <a:pt x="2831330" y="1124632"/>
                <a:pt x="2749910" y="1403051"/>
                <a:pt x="2786635" y="1540001"/>
              </a:cubicBezTo>
              <a:cubicBezTo>
                <a:pt x="2823360" y="1676951"/>
                <a:pt x="2748961" y="1962253"/>
                <a:pt x="2786635" y="2146837"/>
              </a:cubicBezTo>
              <a:cubicBezTo>
                <a:pt x="2827416" y="2341464"/>
                <a:pt x="2617407" y="2540474"/>
                <a:pt x="2357257" y="2576215"/>
              </a:cubicBezTo>
              <a:cubicBezTo>
                <a:pt x="2228574" y="2603371"/>
                <a:pt x="2046156" y="2542167"/>
                <a:pt x="1894566" y="2576215"/>
              </a:cubicBezTo>
              <a:cubicBezTo>
                <a:pt x="1742976" y="2610263"/>
                <a:pt x="1535716" y="2521185"/>
                <a:pt x="1393318" y="2576215"/>
              </a:cubicBezTo>
              <a:cubicBezTo>
                <a:pt x="1250920" y="2631245"/>
                <a:pt x="1010397" y="2557097"/>
                <a:pt x="892069" y="2576215"/>
              </a:cubicBezTo>
              <a:cubicBezTo>
                <a:pt x="773741" y="2595333"/>
                <a:pt x="596449" y="2546802"/>
                <a:pt x="429378" y="2576215"/>
              </a:cubicBezTo>
              <a:cubicBezTo>
                <a:pt x="194181" y="2556297"/>
                <a:pt x="-24284" y="2380460"/>
                <a:pt x="0" y="2146837"/>
              </a:cubicBezTo>
              <a:cubicBezTo>
                <a:pt x="-31998" y="1859206"/>
                <a:pt x="4205" y="1805021"/>
                <a:pt x="0" y="1540001"/>
              </a:cubicBezTo>
              <a:cubicBezTo>
                <a:pt x="-4205" y="1274981"/>
                <a:pt x="8266" y="1134801"/>
                <a:pt x="0" y="1001864"/>
              </a:cubicBezTo>
              <a:cubicBezTo>
                <a:pt x="-8266" y="868927"/>
                <a:pt x="31283" y="551153"/>
                <a:pt x="0" y="429378"/>
              </a:cubicBezTo>
              <a:close/>
            </a:path>
          </a:pathLst>
        </a:custGeom>
        <a:solidFill>
          <a:schemeClr val="tx1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2790708863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0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SOSYAL BİLGİLER DIŞINDAKİ KAZANIMLARI EKLEMEK İÇİN TIKLAYIN.</a:t>
          </a:r>
          <a:endParaRPr lang="tr-TR" sz="20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9</xdr:col>
      <xdr:colOff>607218</xdr:colOff>
      <xdr:row>2</xdr:row>
      <xdr:rowOff>104542</xdr:rowOff>
    </xdr:from>
    <xdr:to>
      <xdr:col>14</xdr:col>
      <xdr:colOff>416717</xdr:colOff>
      <xdr:row>5</xdr:row>
      <xdr:rowOff>185856</xdr:rowOff>
    </xdr:to>
    <xdr:sp macro="" textlink="">
      <xdr:nvSpPr>
        <xdr:cNvPr id="12" name="Ok: Sağ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E1CDAC6-BCA1-4FEC-A05D-804DE7A727F2}"/>
            </a:ext>
          </a:extLst>
        </xdr:cNvPr>
        <xdr:cNvSpPr/>
      </xdr:nvSpPr>
      <xdr:spPr bwMode="auto">
        <a:xfrm rot="10800000">
          <a:off x="11132343" y="973698"/>
          <a:ext cx="2845593" cy="950471"/>
        </a:xfrm>
        <a:custGeom>
          <a:avLst/>
          <a:gdLst>
            <a:gd name="connsiteX0" fmla="*/ 0 w 2845593"/>
            <a:gd name="connsiteY0" fmla="*/ 237618 h 950471"/>
            <a:gd name="connsiteX1" fmla="*/ 592590 w 2845593"/>
            <a:gd name="connsiteY1" fmla="*/ 237618 h 950471"/>
            <a:gd name="connsiteX2" fmla="*/ 1208883 w 2845593"/>
            <a:gd name="connsiteY2" fmla="*/ 237618 h 950471"/>
            <a:gd name="connsiteX3" fmla="*/ 1730361 w 2845593"/>
            <a:gd name="connsiteY3" fmla="*/ 237618 h 950471"/>
            <a:gd name="connsiteX4" fmla="*/ 2370358 w 2845593"/>
            <a:gd name="connsiteY4" fmla="*/ 237618 h 950471"/>
            <a:gd name="connsiteX5" fmla="*/ 2370358 w 2845593"/>
            <a:gd name="connsiteY5" fmla="*/ 0 h 950471"/>
            <a:gd name="connsiteX6" fmla="*/ 2845593 w 2845593"/>
            <a:gd name="connsiteY6" fmla="*/ 475236 h 950471"/>
            <a:gd name="connsiteX7" fmla="*/ 2370358 w 2845593"/>
            <a:gd name="connsiteY7" fmla="*/ 950471 h 950471"/>
            <a:gd name="connsiteX8" fmla="*/ 2370358 w 2845593"/>
            <a:gd name="connsiteY8" fmla="*/ 712853 h 950471"/>
            <a:gd name="connsiteX9" fmla="*/ 1825176 w 2845593"/>
            <a:gd name="connsiteY9" fmla="*/ 712853 h 950471"/>
            <a:gd name="connsiteX10" fmla="*/ 1185179 w 2845593"/>
            <a:gd name="connsiteY10" fmla="*/ 712853 h 950471"/>
            <a:gd name="connsiteX11" fmla="*/ 616293 w 2845593"/>
            <a:gd name="connsiteY11" fmla="*/ 712853 h 950471"/>
            <a:gd name="connsiteX12" fmla="*/ 0 w 2845593"/>
            <a:gd name="connsiteY12" fmla="*/ 712853 h 950471"/>
            <a:gd name="connsiteX13" fmla="*/ 0 w 2845593"/>
            <a:gd name="connsiteY13" fmla="*/ 237618 h 95047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2845593" h="950471" fill="none" extrusionOk="0">
              <a:moveTo>
                <a:pt x="0" y="237618"/>
              </a:moveTo>
              <a:cubicBezTo>
                <a:pt x="213929" y="261603"/>
                <a:pt x="449177" y="253745"/>
                <a:pt x="592590" y="237618"/>
              </a:cubicBezTo>
              <a:cubicBezTo>
                <a:pt x="736003" y="221492"/>
                <a:pt x="1032241" y="211762"/>
                <a:pt x="1208883" y="237618"/>
              </a:cubicBezTo>
              <a:cubicBezTo>
                <a:pt x="1385525" y="263474"/>
                <a:pt x="1501152" y="258869"/>
                <a:pt x="1730361" y="237618"/>
              </a:cubicBezTo>
              <a:cubicBezTo>
                <a:pt x="1959570" y="216367"/>
                <a:pt x="2218552" y="240133"/>
                <a:pt x="2370358" y="237618"/>
              </a:cubicBezTo>
              <a:cubicBezTo>
                <a:pt x="2380068" y="185618"/>
                <a:pt x="2364619" y="70203"/>
                <a:pt x="2370358" y="0"/>
              </a:cubicBezTo>
              <a:cubicBezTo>
                <a:pt x="2504532" y="147177"/>
                <a:pt x="2659668" y="320625"/>
                <a:pt x="2845593" y="475236"/>
              </a:cubicBezTo>
              <a:cubicBezTo>
                <a:pt x="2629029" y="731861"/>
                <a:pt x="2560843" y="748873"/>
                <a:pt x="2370358" y="950471"/>
              </a:cubicBezTo>
              <a:cubicBezTo>
                <a:pt x="2378664" y="885721"/>
                <a:pt x="2370692" y="795287"/>
                <a:pt x="2370358" y="712853"/>
              </a:cubicBezTo>
              <a:cubicBezTo>
                <a:pt x="2174662" y="709516"/>
                <a:pt x="2017665" y="711011"/>
                <a:pt x="1825176" y="712853"/>
              </a:cubicBezTo>
              <a:cubicBezTo>
                <a:pt x="1632687" y="714695"/>
                <a:pt x="1332771" y="705662"/>
                <a:pt x="1185179" y="712853"/>
              </a:cubicBezTo>
              <a:cubicBezTo>
                <a:pt x="1037587" y="720044"/>
                <a:pt x="783846" y="692619"/>
                <a:pt x="616293" y="712853"/>
              </a:cubicBezTo>
              <a:cubicBezTo>
                <a:pt x="448740" y="733087"/>
                <a:pt x="281676" y="699410"/>
                <a:pt x="0" y="712853"/>
              </a:cubicBezTo>
              <a:cubicBezTo>
                <a:pt x="8301" y="481901"/>
                <a:pt x="22570" y="462495"/>
                <a:pt x="0" y="237618"/>
              </a:cubicBezTo>
              <a:close/>
            </a:path>
            <a:path w="2845593" h="950471" stroke="0" extrusionOk="0">
              <a:moveTo>
                <a:pt x="0" y="237618"/>
              </a:moveTo>
              <a:cubicBezTo>
                <a:pt x="117447" y="259204"/>
                <a:pt x="367857" y="258890"/>
                <a:pt x="568886" y="237618"/>
              </a:cubicBezTo>
              <a:cubicBezTo>
                <a:pt x="769915" y="216346"/>
                <a:pt x="834606" y="230570"/>
                <a:pt x="1090365" y="237618"/>
              </a:cubicBezTo>
              <a:cubicBezTo>
                <a:pt x="1346124" y="244666"/>
                <a:pt x="1503357" y="243258"/>
                <a:pt x="1730361" y="237618"/>
              </a:cubicBezTo>
              <a:cubicBezTo>
                <a:pt x="1957365" y="231978"/>
                <a:pt x="2148613" y="207481"/>
                <a:pt x="2370358" y="237618"/>
              </a:cubicBezTo>
              <a:cubicBezTo>
                <a:pt x="2374392" y="132827"/>
                <a:pt x="2371924" y="97033"/>
                <a:pt x="2370358" y="0"/>
              </a:cubicBezTo>
              <a:cubicBezTo>
                <a:pt x="2490402" y="116895"/>
                <a:pt x="2714935" y="313102"/>
                <a:pt x="2845593" y="475236"/>
              </a:cubicBezTo>
              <a:cubicBezTo>
                <a:pt x="2638803" y="711715"/>
                <a:pt x="2524100" y="822219"/>
                <a:pt x="2370358" y="950471"/>
              </a:cubicBezTo>
              <a:cubicBezTo>
                <a:pt x="2372980" y="878331"/>
                <a:pt x="2360842" y="822256"/>
                <a:pt x="2370358" y="712853"/>
              </a:cubicBezTo>
              <a:cubicBezTo>
                <a:pt x="2243819" y="721431"/>
                <a:pt x="1948419" y="714524"/>
                <a:pt x="1777769" y="712853"/>
              </a:cubicBezTo>
              <a:cubicBezTo>
                <a:pt x="1607119" y="711182"/>
                <a:pt x="1406760" y="694875"/>
                <a:pt x="1208883" y="712853"/>
              </a:cubicBezTo>
              <a:cubicBezTo>
                <a:pt x="1011006" y="730831"/>
                <a:pt x="811961" y="723377"/>
                <a:pt x="568886" y="712853"/>
              </a:cubicBezTo>
              <a:cubicBezTo>
                <a:pt x="325811" y="702329"/>
                <a:pt x="139328" y="708899"/>
                <a:pt x="0" y="712853"/>
              </a:cubicBezTo>
              <a:cubicBezTo>
                <a:pt x="-15396" y="485133"/>
                <a:pt x="-3185" y="426635"/>
                <a:pt x="0" y="237618"/>
              </a:cubicBezTo>
              <a:close/>
            </a:path>
          </a:pathLst>
        </a:custGeom>
        <a:solidFill>
          <a:srgbClr val="00B0F0"/>
        </a:solidFill>
        <a:ln w="190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1219033472">
                <a:prstGeom prst="rightArrow">
                  <a:avLst/>
                </a:prstGeom>
                <ask:type>
                  <ask:lineSketchFreehand/>
                </ask:type>
              </ask:lineSketchStyleProps>
            </a:ext>
          </a:extLst>
        </a:ln>
        <a:effectLst/>
      </xdr:spPr>
      <xdr:txBody>
        <a:bodyPr vertOverflow="clip" wrap="square" lIns="91440" tIns="45720" rIns="91440" bIns="45720" rtlCol="0" anchor="ctr" anchorCtr="1" upright="1"/>
        <a:lstStyle/>
        <a:p>
          <a:pPr eaLnBrk="1" fontAlgn="auto" latinLnBrk="0" hangingPunct="1"/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  <a:ea typeface="+mn-ea"/>
              <a:cs typeface="+mn-cs"/>
            </a:rPr>
            <a:t>4- SENARYO</a:t>
          </a:r>
          <a:r>
            <a:rPr lang="tr-TR" sz="1600" b="1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+mn-ea"/>
              <a:cs typeface="+mn-cs"/>
            </a:rPr>
            <a:t> BAREMİ</a:t>
          </a:r>
          <a:endParaRPr lang="tr-TR" sz="2400">
            <a:solidFill>
              <a:schemeClr val="bg1"/>
            </a:solidFill>
            <a:effectLst/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10</xdr:col>
      <xdr:colOff>35718</xdr:colOff>
      <xdr:row>7</xdr:row>
      <xdr:rowOff>249740</xdr:rowOff>
    </xdr:from>
    <xdr:to>
      <xdr:col>17</xdr:col>
      <xdr:colOff>107156</xdr:colOff>
      <xdr:row>11</xdr:row>
      <xdr:rowOff>11906</xdr:rowOff>
    </xdr:to>
    <xdr:sp macro="" textlink="">
      <xdr:nvSpPr>
        <xdr:cNvPr id="13" name="Ok: Sağ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ED62AD3-9F09-4471-90A9-E4982BAEFF13}"/>
            </a:ext>
          </a:extLst>
        </xdr:cNvPr>
        <xdr:cNvSpPr/>
      </xdr:nvSpPr>
      <xdr:spPr bwMode="auto">
        <a:xfrm>
          <a:off x="11168062" y="2892928"/>
          <a:ext cx="4321969" cy="1571916"/>
        </a:xfrm>
        <a:custGeom>
          <a:avLst/>
          <a:gdLst>
            <a:gd name="connsiteX0" fmla="*/ 0 w 4321969"/>
            <a:gd name="connsiteY0" fmla="*/ 392979 h 1571916"/>
            <a:gd name="connsiteX1" fmla="*/ 589335 w 4321969"/>
            <a:gd name="connsiteY1" fmla="*/ 392979 h 1571916"/>
            <a:gd name="connsiteX2" fmla="*/ 1178670 w 4321969"/>
            <a:gd name="connsiteY2" fmla="*/ 392979 h 1571916"/>
            <a:gd name="connsiteX3" fmla="*/ 1768006 w 4321969"/>
            <a:gd name="connsiteY3" fmla="*/ 392979 h 1571916"/>
            <a:gd name="connsiteX4" fmla="*/ 2428061 w 4321969"/>
            <a:gd name="connsiteY4" fmla="*/ 392979 h 1571916"/>
            <a:gd name="connsiteX5" fmla="*/ 3536011 w 4321969"/>
            <a:gd name="connsiteY5" fmla="*/ 392979 h 1571916"/>
            <a:gd name="connsiteX6" fmla="*/ 3536011 w 4321969"/>
            <a:gd name="connsiteY6" fmla="*/ 0 h 1571916"/>
            <a:gd name="connsiteX7" fmla="*/ 3936850 w 4321969"/>
            <a:gd name="connsiteY7" fmla="*/ 400839 h 1571916"/>
            <a:gd name="connsiteX8" fmla="*/ 4321969 w 4321969"/>
            <a:gd name="connsiteY8" fmla="*/ 785958 h 1571916"/>
            <a:gd name="connsiteX9" fmla="*/ 3944709 w 4321969"/>
            <a:gd name="connsiteY9" fmla="*/ 1163218 h 1571916"/>
            <a:gd name="connsiteX10" fmla="*/ 3536011 w 4321969"/>
            <a:gd name="connsiteY10" fmla="*/ 1571916 h 1571916"/>
            <a:gd name="connsiteX11" fmla="*/ 3536011 w 4321969"/>
            <a:gd name="connsiteY11" fmla="*/ 1178937 h 1571916"/>
            <a:gd name="connsiteX12" fmla="*/ 3017396 w 4321969"/>
            <a:gd name="connsiteY12" fmla="*/ 1178937 h 1571916"/>
            <a:gd name="connsiteX13" fmla="*/ 2534141 w 4321969"/>
            <a:gd name="connsiteY13" fmla="*/ 1178937 h 1571916"/>
            <a:gd name="connsiteX14" fmla="*/ 2050886 w 4321969"/>
            <a:gd name="connsiteY14" fmla="*/ 1178937 h 1571916"/>
            <a:gd name="connsiteX15" fmla="*/ 1426191 w 4321969"/>
            <a:gd name="connsiteY15" fmla="*/ 1178937 h 1571916"/>
            <a:gd name="connsiteX16" fmla="*/ 942936 w 4321969"/>
            <a:gd name="connsiteY16" fmla="*/ 1178937 h 1571916"/>
            <a:gd name="connsiteX17" fmla="*/ 0 w 4321969"/>
            <a:gd name="connsiteY17" fmla="*/ 1178937 h 1571916"/>
            <a:gd name="connsiteX18" fmla="*/ 0 w 4321969"/>
            <a:gd name="connsiteY18" fmla="*/ 801677 h 1571916"/>
            <a:gd name="connsiteX19" fmla="*/ 0 w 4321969"/>
            <a:gd name="connsiteY19" fmla="*/ 392979 h 157191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</a:cxnLst>
          <a:rect l="l" t="t" r="r" b="b"/>
          <a:pathLst>
            <a:path w="4321969" h="1571916" fill="none" extrusionOk="0">
              <a:moveTo>
                <a:pt x="0" y="392979"/>
              </a:moveTo>
              <a:cubicBezTo>
                <a:pt x="151274" y="375117"/>
                <a:pt x="341137" y="396490"/>
                <a:pt x="589335" y="392979"/>
              </a:cubicBezTo>
              <a:cubicBezTo>
                <a:pt x="837534" y="389468"/>
                <a:pt x="993233" y="385391"/>
                <a:pt x="1178670" y="392979"/>
              </a:cubicBezTo>
              <a:cubicBezTo>
                <a:pt x="1364108" y="400567"/>
                <a:pt x="1621623" y="411757"/>
                <a:pt x="1768006" y="392979"/>
              </a:cubicBezTo>
              <a:cubicBezTo>
                <a:pt x="1914389" y="374201"/>
                <a:pt x="2200179" y="407590"/>
                <a:pt x="2428061" y="392979"/>
              </a:cubicBezTo>
              <a:cubicBezTo>
                <a:pt x="2655943" y="378368"/>
                <a:pt x="3285873" y="339586"/>
                <a:pt x="3536011" y="392979"/>
              </a:cubicBezTo>
              <a:cubicBezTo>
                <a:pt x="3529546" y="196531"/>
                <a:pt x="3536477" y="176910"/>
                <a:pt x="3536011" y="0"/>
              </a:cubicBezTo>
              <a:cubicBezTo>
                <a:pt x="3653482" y="96786"/>
                <a:pt x="3801181" y="289604"/>
                <a:pt x="3936850" y="400839"/>
              </a:cubicBezTo>
              <a:cubicBezTo>
                <a:pt x="4072519" y="512074"/>
                <a:pt x="4156725" y="617875"/>
                <a:pt x="4321969" y="785958"/>
              </a:cubicBezTo>
              <a:cubicBezTo>
                <a:pt x="4128053" y="956804"/>
                <a:pt x="4127228" y="969452"/>
                <a:pt x="3944709" y="1163218"/>
              </a:cubicBezTo>
              <a:cubicBezTo>
                <a:pt x="3762190" y="1356984"/>
                <a:pt x="3702846" y="1425285"/>
                <a:pt x="3536011" y="1571916"/>
              </a:cubicBezTo>
              <a:cubicBezTo>
                <a:pt x="3519305" y="1443601"/>
                <a:pt x="3548606" y="1360113"/>
                <a:pt x="3536011" y="1178937"/>
              </a:cubicBezTo>
              <a:cubicBezTo>
                <a:pt x="3305757" y="1171385"/>
                <a:pt x="3250013" y="1184864"/>
                <a:pt x="3017396" y="1178937"/>
              </a:cubicBezTo>
              <a:cubicBezTo>
                <a:pt x="2784779" y="1173010"/>
                <a:pt x="2764102" y="1184440"/>
                <a:pt x="2534141" y="1178937"/>
              </a:cubicBezTo>
              <a:cubicBezTo>
                <a:pt x="2304180" y="1173434"/>
                <a:pt x="2222949" y="1179747"/>
                <a:pt x="2050886" y="1178937"/>
              </a:cubicBezTo>
              <a:cubicBezTo>
                <a:pt x="1878823" y="1178127"/>
                <a:pt x="1655390" y="1148340"/>
                <a:pt x="1426191" y="1178937"/>
              </a:cubicBezTo>
              <a:cubicBezTo>
                <a:pt x="1196992" y="1209534"/>
                <a:pt x="1157263" y="1196957"/>
                <a:pt x="942936" y="1178937"/>
              </a:cubicBezTo>
              <a:cubicBezTo>
                <a:pt x="728609" y="1160917"/>
                <a:pt x="235485" y="1155544"/>
                <a:pt x="0" y="1178937"/>
              </a:cubicBezTo>
              <a:cubicBezTo>
                <a:pt x="-10686" y="1045411"/>
                <a:pt x="10386" y="971621"/>
                <a:pt x="0" y="801677"/>
              </a:cubicBezTo>
              <a:cubicBezTo>
                <a:pt x="-10386" y="631733"/>
                <a:pt x="19904" y="574823"/>
                <a:pt x="0" y="392979"/>
              </a:cubicBezTo>
              <a:close/>
            </a:path>
            <a:path w="4321969" h="1571916" stroke="0" extrusionOk="0">
              <a:moveTo>
                <a:pt x="0" y="392979"/>
              </a:moveTo>
              <a:cubicBezTo>
                <a:pt x="244836" y="398205"/>
                <a:pt x="396890" y="403137"/>
                <a:pt x="553975" y="392979"/>
              </a:cubicBezTo>
              <a:cubicBezTo>
                <a:pt x="711060" y="382821"/>
                <a:pt x="845901" y="379923"/>
                <a:pt x="1037230" y="392979"/>
              </a:cubicBezTo>
              <a:cubicBezTo>
                <a:pt x="1228560" y="406035"/>
                <a:pt x="1407383" y="393510"/>
                <a:pt x="1697285" y="392979"/>
              </a:cubicBezTo>
              <a:cubicBezTo>
                <a:pt x="1987188" y="392448"/>
                <a:pt x="2077821" y="418773"/>
                <a:pt x="2251260" y="392979"/>
              </a:cubicBezTo>
              <a:cubicBezTo>
                <a:pt x="2424700" y="367185"/>
                <a:pt x="2646710" y="365873"/>
                <a:pt x="2805235" y="392979"/>
              </a:cubicBezTo>
              <a:cubicBezTo>
                <a:pt x="2963760" y="420085"/>
                <a:pt x="3361097" y="422975"/>
                <a:pt x="3536011" y="392979"/>
              </a:cubicBezTo>
              <a:cubicBezTo>
                <a:pt x="3531054" y="292578"/>
                <a:pt x="3530894" y="107624"/>
                <a:pt x="3536011" y="0"/>
              </a:cubicBezTo>
              <a:cubicBezTo>
                <a:pt x="3666266" y="112127"/>
                <a:pt x="3753439" y="198169"/>
                <a:pt x="3928990" y="392979"/>
              </a:cubicBezTo>
              <a:cubicBezTo>
                <a:pt x="4104541" y="587789"/>
                <a:pt x="4176595" y="632857"/>
                <a:pt x="4321969" y="785958"/>
              </a:cubicBezTo>
              <a:cubicBezTo>
                <a:pt x="4144481" y="932940"/>
                <a:pt x="4047006" y="1053572"/>
                <a:pt x="3928990" y="1178937"/>
              </a:cubicBezTo>
              <a:cubicBezTo>
                <a:pt x="3810974" y="1304302"/>
                <a:pt x="3694266" y="1422400"/>
                <a:pt x="3536011" y="1571916"/>
              </a:cubicBezTo>
              <a:cubicBezTo>
                <a:pt x="3534997" y="1415485"/>
                <a:pt x="3531969" y="1369387"/>
                <a:pt x="3536011" y="1178937"/>
              </a:cubicBezTo>
              <a:cubicBezTo>
                <a:pt x="3366142" y="1151412"/>
                <a:pt x="3231546" y="1189697"/>
                <a:pt x="2946676" y="1178937"/>
              </a:cubicBezTo>
              <a:cubicBezTo>
                <a:pt x="2661807" y="1168177"/>
                <a:pt x="2527281" y="1186483"/>
                <a:pt x="2357341" y="1178937"/>
              </a:cubicBezTo>
              <a:cubicBezTo>
                <a:pt x="2187401" y="1171391"/>
                <a:pt x="1872190" y="1197733"/>
                <a:pt x="1697285" y="1178937"/>
              </a:cubicBezTo>
              <a:cubicBezTo>
                <a:pt x="1522380" y="1160141"/>
                <a:pt x="1398721" y="1176988"/>
                <a:pt x="1107950" y="1178937"/>
              </a:cubicBezTo>
              <a:cubicBezTo>
                <a:pt x="817180" y="1180886"/>
                <a:pt x="749299" y="1185175"/>
                <a:pt x="624695" y="1178937"/>
              </a:cubicBezTo>
              <a:cubicBezTo>
                <a:pt x="500091" y="1172699"/>
                <a:pt x="170884" y="1172998"/>
                <a:pt x="0" y="1178937"/>
              </a:cubicBezTo>
              <a:cubicBezTo>
                <a:pt x="-12288" y="1017907"/>
                <a:pt x="-15090" y="871487"/>
                <a:pt x="0" y="770239"/>
              </a:cubicBezTo>
              <a:cubicBezTo>
                <a:pt x="15090" y="668991"/>
                <a:pt x="10554" y="504940"/>
                <a:pt x="0" y="392979"/>
              </a:cubicBezTo>
              <a:close/>
            </a:path>
          </a:pathLst>
        </a:custGeom>
        <a:solidFill>
          <a:srgbClr val="00B050"/>
        </a:solidFill>
        <a:ln w="190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1219033472">
                <a:prstGeom prst="rightArrow">
                  <a:avLst/>
                </a:prstGeom>
                <ask:type>
                  <ask:lineSketchFreehand/>
                </ask:type>
              </ask:lineSketchStyleProps>
            </a:ext>
          </a:extLst>
        </a:ln>
        <a:effectLst/>
      </xdr:spPr>
      <xdr:txBody>
        <a:bodyPr vertOverflow="clip" wrap="square" lIns="91440" tIns="45720" rIns="91440" bIns="45720" rtlCol="0" anchor="ctr" anchorCtr="1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  <a:ea typeface="+mn-ea"/>
              <a:cs typeface="+mn-cs"/>
            </a:rPr>
            <a:t>6- 10</a:t>
          </a:r>
          <a:r>
            <a:rPr lang="tr-TR" sz="1600" b="1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+mn-ea"/>
              <a:cs typeface="+mn-cs"/>
            </a:rPr>
            <a:t> SORULUK  SINAV ANALİZİ</a:t>
          </a:r>
          <a:endParaRPr lang="tr-TR" sz="1400">
            <a:solidFill>
              <a:schemeClr val="bg1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6</xdr:col>
      <xdr:colOff>604021</xdr:colOff>
      <xdr:row>11</xdr:row>
      <xdr:rowOff>127774</xdr:rowOff>
    </xdr:from>
    <xdr:to>
      <xdr:col>11</xdr:col>
      <xdr:colOff>394939</xdr:colOff>
      <xdr:row>13</xdr:row>
      <xdr:rowOff>58078</xdr:rowOff>
    </xdr:to>
    <xdr:sp macro="" textlink="">
      <xdr:nvSpPr>
        <xdr:cNvPr id="7183" name="Text Box 15">
          <a:extLst>
            <a:ext uri="{FF2B5EF4-FFF2-40B4-BE49-F238E27FC236}">
              <a16:creationId xmlns:a16="http://schemas.microsoft.com/office/drawing/2014/main" id="{CB79C9D2-D9C7-49F7-AA05-CE98D7A68F95}"/>
            </a:ext>
          </a:extLst>
        </xdr:cNvPr>
        <xdr:cNvSpPr txBox="1">
          <a:spLocks noChangeArrowheads="1"/>
        </xdr:cNvSpPr>
      </xdr:nvSpPr>
      <xdr:spPr bwMode="auto">
        <a:xfrm>
          <a:off x="9292680" y="4576646"/>
          <a:ext cx="2811039" cy="836341"/>
        </a:xfrm>
        <a:prstGeom prst="rect">
          <a:avLst/>
        </a:prstGeom>
        <a:solidFill>
          <a:srgbClr val="FFC0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tr-TR" sz="1600" b="1" i="0" u="none" strike="noStrike" baseline="0">
              <a:solidFill>
                <a:srgbClr val="000000"/>
              </a:solidFill>
              <a:latin typeface="Arial Black" panose="020B0A04020102020204" pitchFamily="34" charset="0"/>
              <a:cs typeface="Arial Tur"/>
            </a:rPr>
            <a:t>DİKKAT BU SAYFANIN ÇIKTISI ALINACAK.</a:t>
          </a:r>
        </a:p>
      </xdr:txBody>
    </xdr:sp>
    <xdr:clientData/>
  </xdr:twoCellAnchor>
  <xdr:twoCellAnchor editAs="oneCell">
    <xdr:from>
      <xdr:col>5</xdr:col>
      <xdr:colOff>46465</xdr:colOff>
      <xdr:row>9</xdr:row>
      <xdr:rowOff>433425</xdr:rowOff>
    </xdr:from>
    <xdr:to>
      <xdr:col>7</xdr:col>
      <xdr:colOff>358674</xdr:colOff>
      <xdr:row>13</xdr:row>
      <xdr:rowOff>64046</xdr:rowOff>
    </xdr:to>
    <xdr:pic>
      <xdr:nvPicPr>
        <xdr:cNvPr id="16" name="Resim 15">
          <a:extLst>
            <a:ext uri="{FF2B5EF4-FFF2-40B4-BE49-F238E27FC236}">
              <a16:creationId xmlns:a16="http://schemas.microsoft.com/office/drawing/2014/main" id="{BFF9D037-9624-4855-AC34-63C2E70C8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2715" y="3999847"/>
          <a:ext cx="1533736" cy="146291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56</xdr:row>
      <xdr:rowOff>74448</xdr:rowOff>
    </xdr:from>
    <xdr:to>
      <xdr:col>26</xdr:col>
      <xdr:colOff>761999</xdr:colOff>
      <xdr:row>68</xdr:row>
      <xdr:rowOff>259603</xdr:rowOff>
    </xdr:to>
    <xdr:graphicFrame macro="">
      <xdr:nvGraphicFramePr>
        <xdr:cNvPr id="40033" name="Chart 1">
          <a:extLst>
            <a:ext uri="{FF2B5EF4-FFF2-40B4-BE49-F238E27FC236}">
              <a16:creationId xmlns:a16="http://schemas.microsoft.com/office/drawing/2014/main" id="{00000000-0008-0000-0600-0000619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70036</xdr:colOff>
      <xdr:row>70</xdr:row>
      <xdr:rowOff>37540</xdr:rowOff>
    </xdr:from>
    <xdr:to>
      <xdr:col>26</xdr:col>
      <xdr:colOff>761999</xdr:colOff>
      <xdr:row>78</xdr:row>
      <xdr:rowOff>28015</xdr:rowOff>
    </xdr:to>
    <xdr:graphicFrame macro="">
      <xdr:nvGraphicFramePr>
        <xdr:cNvPr id="40035" name="Chart 11">
          <a:extLst>
            <a:ext uri="{FF2B5EF4-FFF2-40B4-BE49-F238E27FC236}">
              <a16:creationId xmlns:a16="http://schemas.microsoft.com/office/drawing/2014/main" id="{00000000-0008-0000-0600-0000639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177800</xdr:colOff>
      <xdr:row>86</xdr:row>
      <xdr:rowOff>85724</xdr:rowOff>
    </xdr:from>
    <xdr:to>
      <xdr:col>26</xdr:col>
      <xdr:colOff>762000</xdr:colOff>
      <xdr:row>98</xdr:row>
      <xdr:rowOff>12700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276805</xdr:colOff>
      <xdr:row>0</xdr:row>
      <xdr:rowOff>163004</xdr:rowOff>
    </xdr:from>
    <xdr:to>
      <xdr:col>47</xdr:col>
      <xdr:colOff>467335</xdr:colOff>
      <xdr:row>2</xdr:row>
      <xdr:rowOff>319098</xdr:rowOff>
    </xdr:to>
    <xdr:sp macro="" textlink="">
      <xdr:nvSpPr>
        <xdr:cNvPr id="8" name="Dikdörtgen: Köşeleri Yuvarlatılmış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 bwMode="auto">
        <a:xfrm>
          <a:off x="15219149" y="163004"/>
          <a:ext cx="3241506" cy="617461"/>
        </a:xfrm>
        <a:custGeom>
          <a:avLst/>
          <a:gdLst>
            <a:gd name="connsiteX0" fmla="*/ 0 w 3241506"/>
            <a:gd name="connsiteY0" fmla="*/ 102912 h 617461"/>
            <a:gd name="connsiteX1" fmla="*/ 102912 w 3241506"/>
            <a:gd name="connsiteY1" fmla="*/ 0 h 617461"/>
            <a:gd name="connsiteX2" fmla="*/ 669573 w 3241506"/>
            <a:gd name="connsiteY2" fmla="*/ 0 h 617461"/>
            <a:gd name="connsiteX3" fmla="*/ 1145163 w 3241506"/>
            <a:gd name="connsiteY3" fmla="*/ 0 h 617461"/>
            <a:gd name="connsiteX4" fmla="*/ 1681467 w 3241506"/>
            <a:gd name="connsiteY4" fmla="*/ 0 h 617461"/>
            <a:gd name="connsiteX5" fmla="*/ 2096343 w 3241506"/>
            <a:gd name="connsiteY5" fmla="*/ 0 h 617461"/>
            <a:gd name="connsiteX6" fmla="*/ 2663004 w 3241506"/>
            <a:gd name="connsiteY6" fmla="*/ 0 h 617461"/>
            <a:gd name="connsiteX7" fmla="*/ 3138594 w 3241506"/>
            <a:gd name="connsiteY7" fmla="*/ 0 h 617461"/>
            <a:gd name="connsiteX8" fmla="*/ 3241506 w 3241506"/>
            <a:gd name="connsiteY8" fmla="*/ 102912 h 617461"/>
            <a:gd name="connsiteX9" fmla="*/ 3241506 w 3241506"/>
            <a:gd name="connsiteY9" fmla="*/ 514549 h 617461"/>
            <a:gd name="connsiteX10" fmla="*/ 3138594 w 3241506"/>
            <a:gd name="connsiteY10" fmla="*/ 617461 h 617461"/>
            <a:gd name="connsiteX11" fmla="*/ 2663004 w 3241506"/>
            <a:gd name="connsiteY11" fmla="*/ 617461 h 617461"/>
            <a:gd name="connsiteX12" fmla="*/ 2217770 w 3241506"/>
            <a:gd name="connsiteY12" fmla="*/ 617461 h 617461"/>
            <a:gd name="connsiteX13" fmla="*/ 1742180 w 3241506"/>
            <a:gd name="connsiteY13" fmla="*/ 617461 h 617461"/>
            <a:gd name="connsiteX14" fmla="*/ 1236233 w 3241506"/>
            <a:gd name="connsiteY14" fmla="*/ 617461 h 617461"/>
            <a:gd name="connsiteX15" fmla="*/ 699929 w 3241506"/>
            <a:gd name="connsiteY15" fmla="*/ 617461 h 617461"/>
            <a:gd name="connsiteX16" fmla="*/ 102912 w 3241506"/>
            <a:gd name="connsiteY16" fmla="*/ 617461 h 617461"/>
            <a:gd name="connsiteX17" fmla="*/ 0 w 3241506"/>
            <a:gd name="connsiteY17" fmla="*/ 514549 h 617461"/>
            <a:gd name="connsiteX18" fmla="*/ 0 w 3241506"/>
            <a:gd name="connsiteY18" fmla="*/ 102912 h 61746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3241506" h="617461" fill="none" extrusionOk="0">
              <a:moveTo>
                <a:pt x="0" y="102912"/>
              </a:moveTo>
              <a:cubicBezTo>
                <a:pt x="-5060" y="60971"/>
                <a:pt x="52796" y="-740"/>
                <a:pt x="102912" y="0"/>
              </a:cubicBezTo>
              <a:cubicBezTo>
                <a:pt x="235297" y="-43386"/>
                <a:pt x="418242" y="56079"/>
                <a:pt x="669573" y="0"/>
              </a:cubicBezTo>
              <a:cubicBezTo>
                <a:pt x="920904" y="-56079"/>
                <a:pt x="1034151" y="42561"/>
                <a:pt x="1145163" y="0"/>
              </a:cubicBezTo>
              <a:cubicBezTo>
                <a:pt x="1256175" y="-42561"/>
                <a:pt x="1445128" y="51824"/>
                <a:pt x="1681467" y="0"/>
              </a:cubicBezTo>
              <a:cubicBezTo>
                <a:pt x="1917806" y="-51824"/>
                <a:pt x="1935950" y="6507"/>
                <a:pt x="2096343" y="0"/>
              </a:cubicBezTo>
              <a:cubicBezTo>
                <a:pt x="2256736" y="-6507"/>
                <a:pt x="2424646" y="60302"/>
                <a:pt x="2663004" y="0"/>
              </a:cubicBezTo>
              <a:cubicBezTo>
                <a:pt x="2901362" y="-60302"/>
                <a:pt x="2952141" y="14764"/>
                <a:pt x="3138594" y="0"/>
              </a:cubicBezTo>
              <a:cubicBezTo>
                <a:pt x="3185586" y="-13397"/>
                <a:pt x="3229477" y="51648"/>
                <a:pt x="3241506" y="102912"/>
              </a:cubicBezTo>
              <a:cubicBezTo>
                <a:pt x="3280108" y="214909"/>
                <a:pt x="3192671" y="376002"/>
                <a:pt x="3241506" y="514549"/>
              </a:cubicBezTo>
              <a:cubicBezTo>
                <a:pt x="3238308" y="577853"/>
                <a:pt x="3199297" y="618501"/>
                <a:pt x="3138594" y="617461"/>
              </a:cubicBezTo>
              <a:cubicBezTo>
                <a:pt x="2954019" y="628632"/>
                <a:pt x="2820548" y="582030"/>
                <a:pt x="2663004" y="617461"/>
              </a:cubicBezTo>
              <a:cubicBezTo>
                <a:pt x="2505460" y="652892"/>
                <a:pt x="2399967" y="600184"/>
                <a:pt x="2217770" y="617461"/>
              </a:cubicBezTo>
              <a:cubicBezTo>
                <a:pt x="2035573" y="634738"/>
                <a:pt x="1897537" y="586317"/>
                <a:pt x="1742180" y="617461"/>
              </a:cubicBezTo>
              <a:cubicBezTo>
                <a:pt x="1586823" y="648605"/>
                <a:pt x="1423641" y="607086"/>
                <a:pt x="1236233" y="617461"/>
              </a:cubicBezTo>
              <a:cubicBezTo>
                <a:pt x="1048825" y="627836"/>
                <a:pt x="872713" y="553600"/>
                <a:pt x="699929" y="617461"/>
              </a:cubicBezTo>
              <a:cubicBezTo>
                <a:pt x="527145" y="681322"/>
                <a:pt x="330402" y="566533"/>
                <a:pt x="102912" y="617461"/>
              </a:cubicBezTo>
              <a:cubicBezTo>
                <a:pt x="49955" y="608155"/>
                <a:pt x="-8994" y="585125"/>
                <a:pt x="0" y="514549"/>
              </a:cubicBezTo>
              <a:cubicBezTo>
                <a:pt x="-20734" y="362161"/>
                <a:pt x="14384" y="200548"/>
                <a:pt x="0" y="102912"/>
              </a:cubicBezTo>
              <a:close/>
            </a:path>
            <a:path w="3241506" h="617461" stroke="0" extrusionOk="0">
              <a:moveTo>
                <a:pt x="0" y="102912"/>
              </a:moveTo>
              <a:cubicBezTo>
                <a:pt x="2841" y="58699"/>
                <a:pt x="48421" y="6754"/>
                <a:pt x="102912" y="0"/>
              </a:cubicBezTo>
              <a:cubicBezTo>
                <a:pt x="238284" y="-49746"/>
                <a:pt x="344206" y="51711"/>
                <a:pt x="578502" y="0"/>
              </a:cubicBezTo>
              <a:cubicBezTo>
                <a:pt x="812798" y="-51711"/>
                <a:pt x="858932" y="289"/>
                <a:pt x="993379" y="0"/>
              </a:cubicBezTo>
              <a:cubicBezTo>
                <a:pt x="1127826" y="-289"/>
                <a:pt x="1284600" y="50677"/>
                <a:pt x="1438612" y="0"/>
              </a:cubicBezTo>
              <a:cubicBezTo>
                <a:pt x="1592624" y="-50677"/>
                <a:pt x="1757077" y="52035"/>
                <a:pt x="1883845" y="0"/>
              </a:cubicBezTo>
              <a:cubicBezTo>
                <a:pt x="2010613" y="-52035"/>
                <a:pt x="2186006" y="8918"/>
                <a:pt x="2298722" y="0"/>
              </a:cubicBezTo>
              <a:cubicBezTo>
                <a:pt x="2411438" y="-8918"/>
                <a:pt x="2957420" y="8116"/>
                <a:pt x="3138594" y="0"/>
              </a:cubicBezTo>
              <a:cubicBezTo>
                <a:pt x="3184630" y="-8563"/>
                <a:pt x="3252350" y="37808"/>
                <a:pt x="3241506" y="102912"/>
              </a:cubicBezTo>
              <a:cubicBezTo>
                <a:pt x="3260687" y="205970"/>
                <a:pt x="3192454" y="367582"/>
                <a:pt x="3241506" y="514549"/>
              </a:cubicBezTo>
              <a:cubicBezTo>
                <a:pt x="3231807" y="575847"/>
                <a:pt x="3195931" y="610676"/>
                <a:pt x="3138594" y="617461"/>
              </a:cubicBezTo>
              <a:cubicBezTo>
                <a:pt x="2981556" y="623239"/>
                <a:pt x="2898439" y="606580"/>
                <a:pt x="2723717" y="617461"/>
              </a:cubicBezTo>
              <a:cubicBezTo>
                <a:pt x="2548995" y="628342"/>
                <a:pt x="2390732" y="612272"/>
                <a:pt x="2278484" y="617461"/>
              </a:cubicBezTo>
              <a:cubicBezTo>
                <a:pt x="2166236" y="622650"/>
                <a:pt x="1937942" y="585357"/>
                <a:pt x="1833251" y="617461"/>
              </a:cubicBezTo>
              <a:cubicBezTo>
                <a:pt x="1728560" y="649565"/>
                <a:pt x="1549063" y="590739"/>
                <a:pt x="1357661" y="617461"/>
              </a:cubicBezTo>
              <a:cubicBezTo>
                <a:pt x="1166259" y="644183"/>
                <a:pt x="1038472" y="585009"/>
                <a:pt x="942784" y="617461"/>
              </a:cubicBezTo>
              <a:cubicBezTo>
                <a:pt x="847096" y="649913"/>
                <a:pt x="280219" y="611964"/>
                <a:pt x="102912" y="617461"/>
              </a:cubicBezTo>
              <a:cubicBezTo>
                <a:pt x="49169" y="617165"/>
                <a:pt x="-5092" y="563681"/>
                <a:pt x="0" y="514549"/>
              </a:cubicBezTo>
              <a:cubicBezTo>
                <a:pt x="-40754" y="365733"/>
                <a:pt x="171" y="255779"/>
                <a:pt x="0" y="102912"/>
              </a:cubicBezTo>
              <a:close/>
            </a:path>
          </a:pathLst>
        </a:custGeom>
        <a:solidFill>
          <a:srgbClr val="00B0F0"/>
        </a:solidFill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245237263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glow rad="101600">
            <a:schemeClr val="tx1">
              <a:lumMod val="95000"/>
              <a:lumOff val="5000"/>
              <a:alpha val="60000"/>
            </a:schemeClr>
          </a:glow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</a:rPr>
            <a:t>ANASAYFA</a:t>
          </a:r>
        </a:p>
      </xdr:txBody>
    </xdr:sp>
    <xdr:clientData/>
  </xdr:twoCellAnchor>
  <xdr:oneCellAnchor>
    <xdr:from>
      <xdr:col>47</xdr:col>
      <xdr:colOff>99524</xdr:colOff>
      <xdr:row>10</xdr:row>
      <xdr:rowOff>59532</xdr:rowOff>
    </xdr:from>
    <xdr:ext cx="1686920" cy="1612636"/>
    <xdr:pic>
      <xdr:nvPicPr>
        <xdr:cNvPr id="10" name="Resim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2844" y="5670352"/>
          <a:ext cx="1686920" cy="1612636"/>
        </a:xfrm>
        <a:prstGeom prst="rect">
          <a:avLst/>
        </a:prstGeom>
      </xdr:spPr>
    </xdr:pic>
    <xdr:clientData/>
  </xdr:oneCellAnchor>
  <xdr:twoCellAnchor>
    <xdr:from>
      <xdr:col>27</xdr:col>
      <xdr:colOff>103443</xdr:colOff>
      <xdr:row>20</xdr:row>
      <xdr:rowOff>72785</xdr:rowOff>
    </xdr:from>
    <xdr:to>
      <xdr:col>30</xdr:col>
      <xdr:colOff>166464</xdr:colOff>
      <xdr:row>23</xdr:row>
      <xdr:rowOff>108638</xdr:rowOff>
    </xdr:to>
    <xdr:sp macro="" textlink="">
      <xdr:nvSpPr>
        <xdr:cNvPr id="14" name="Dikdörtgen: Köşeleri Yuvarlatılmış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/>
      </xdr:nvSpPr>
      <xdr:spPr bwMode="auto">
        <a:xfrm>
          <a:off x="12320843" y="5330585"/>
          <a:ext cx="1891821" cy="493053"/>
        </a:xfrm>
        <a:custGeom>
          <a:avLst/>
          <a:gdLst>
            <a:gd name="connsiteX0" fmla="*/ 0 w 1891821"/>
            <a:gd name="connsiteY0" fmla="*/ 82177 h 493053"/>
            <a:gd name="connsiteX1" fmla="*/ 82177 w 1891821"/>
            <a:gd name="connsiteY1" fmla="*/ 0 h 493053"/>
            <a:gd name="connsiteX2" fmla="*/ 657999 w 1891821"/>
            <a:gd name="connsiteY2" fmla="*/ 0 h 493053"/>
            <a:gd name="connsiteX3" fmla="*/ 1251096 w 1891821"/>
            <a:gd name="connsiteY3" fmla="*/ 0 h 493053"/>
            <a:gd name="connsiteX4" fmla="*/ 1809644 w 1891821"/>
            <a:gd name="connsiteY4" fmla="*/ 0 h 493053"/>
            <a:gd name="connsiteX5" fmla="*/ 1891821 w 1891821"/>
            <a:gd name="connsiteY5" fmla="*/ 82177 h 493053"/>
            <a:gd name="connsiteX6" fmla="*/ 1891821 w 1891821"/>
            <a:gd name="connsiteY6" fmla="*/ 410876 h 493053"/>
            <a:gd name="connsiteX7" fmla="*/ 1809644 w 1891821"/>
            <a:gd name="connsiteY7" fmla="*/ 493053 h 493053"/>
            <a:gd name="connsiteX8" fmla="*/ 1268371 w 1891821"/>
            <a:gd name="connsiteY8" fmla="*/ 493053 h 493053"/>
            <a:gd name="connsiteX9" fmla="*/ 744373 w 1891821"/>
            <a:gd name="connsiteY9" fmla="*/ 493053 h 493053"/>
            <a:gd name="connsiteX10" fmla="*/ 82177 w 1891821"/>
            <a:gd name="connsiteY10" fmla="*/ 493053 h 493053"/>
            <a:gd name="connsiteX11" fmla="*/ 0 w 1891821"/>
            <a:gd name="connsiteY11" fmla="*/ 410876 h 493053"/>
            <a:gd name="connsiteX12" fmla="*/ 0 w 1891821"/>
            <a:gd name="connsiteY12" fmla="*/ 82177 h 49305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891821" h="493053" fill="none" extrusionOk="0">
              <a:moveTo>
                <a:pt x="0" y="82177"/>
              </a:moveTo>
              <a:cubicBezTo>
                <a:pt x="-2113" y="29680"/>
                <a:pt x="34169" y="-3076"/>
                <a:pt x="82177" y="0"/>
              </a:cubicBezTo>
              <a:cubicBezTo>
                <a:pt x="228302" y="-34828"/>
                <a:pt x="529533" y="19829"/>
                <a:pt x="657999" y="0"/>
              </a:cubicBezTo>
              <a:cubicBezTo>
                <a:pt x="786465" y="-19829"/>
                <a:pt x="1002303" y="17613"/>
                <a:pt x="1251096" y="0"/>
              </a:cubicBezTo>
              <a:cubicBezTo>
                <a:pt x="1499889" y="-17613"/>
                <a:pt x="1572781" y="43098"/>
                <a:pt x="1809644" y="0"/>
              </a:cubicBezTo>
              <a:cubicBezTo>
                <a:pt x="1864285" y="2654"/>
                <a:pt x="1883016" y="35010"/>
                <a:pt x="1891821" y="82177"/>
              </a:cubicBezTo>
              <a:cubicBezTo>
                <a:pt x="1901319" y="243540"/>
                <a:pt x="1880803" y="281086"/>
                <a:pt x="1891821" y="410876"/>
              </a:cubicBezTo>
              <a:cubicBezTo>
                <a:pt x="1889197" y="458907"/>
                <a:pt x="1857353" y="489001"/>
                <a:pt x="1809644" y="493053"/>
              </a:cubicBezTo>
              <a:cubicBezTo>
                <a:pt x="1648201" y="493877"/>
                <a:pt x="1436046" y="460138"/>
                <a:pt x="1268371" y="493053"/>
              </a:cubicBezTo>
              <a:cubicBezTo>
                <a:pt x="1100696" y="525968"/>
                <a:pt x="932340" y="436919"/>
                <a:pt x="744373" y="493053"/>
              </a:cubicBezTo>
              <a:cubicBezTo>
                <a:pt x="556406" y="549187"/>
                <a:pt x="321165" y="437892"/>
                <a:pt x="82177" y="493053"/>
              </a:cubicBezTo>
              <a:cubicBezTo>
                <a:pt x="37316" y="491346"/>
                <a:pt x="-1695" y="463977"/>
                <a:pt x="0" y="410876"/>
              </a:cubicBezTo>
              <a:cubicBezTo>
                <a:pt x="-20363" y="310136"/>
                <a:pt x="8012" y="214178"/>
                <a:pt x="0" y="82177"/>
              </a:cubicBezTo>
              <a:close/>
            </a:path>
            <a:path w="1891821" h="493053" stroke="0" extrusionOk="0">
              <a:moveTo>
                <a:pt x="0" y="82177"/>
              </a:moveTo>
              <a:cubicBezTo>
                <a:pt x="11089" y="38717"/>
                <a:pt x="39183" y="-474"/>
                <a:pt x="82177" y="0"/>
              </a:cubicBezTo>
              <a:cubicBezTo>
                <a:pt x="214986" y="-28249"/>
                <a:pt x="406661" y="47207"/>
                <a:pt x="623450" y="0"/>
              </a:cubicBezTo>
              <a:cubicBezTo>
                <a:pt x="840239" y="-47207"/>
                <a:pt x="1019836" y="72050"/>
                <a:pt x="1233822" y="0"/>
              </a:cubicBezTo>
              <a:cubicBezTo>
                <a:pt x="1447808" y="-72050"/>
                <a:pt x="1595872" y="24749"/>
                <a:pt x="1809644" y="0"/>
              </a:cubicBezTo>
              <a:cubicBezTo>
                <a:pt x="1849953" y="586"/>
                <a:pt x="1886832" y="41323"/>
                <a:pt x="1891821" y="82177"/>
              </a:cubicBezTo>
              <a:cubicBezTo>
                <a:pt x="1923736" y="179707"/>
                <a:pt x="1885531" y="343050"/>
                <a:pt x="1891821" y="410876"/>
              </a:cubicBezTo>
              <a:cubicBezTo>
                <a:pt x="1891528" y="457566"/>
                <a:pt x="1846357" y="487128"/>
                <a:pt x="1809644" y="493053"/>
              </a:cubicBezTo>
              <a:cubicBezTo>
                <a:pt x="1567181" y="544716"/>
                <a:pt x="1491696" y="450337"/>
                <a:pt x="1285646" y="493053"/>
              </a:cubicBezTo>
              <a:cubicBezTo>
                <a:pt x="1079596" y="535769"/>
                <a:pt x="993143" y="482895"/>
                <a:pt x="727098" y="493053"/>
              </a:cubicBezTo>
              <a:cubicBezTo>
                <a:pt x="461053" y="503211"/>
                <a:pt x="392994" y="449707"/>
                <a:pt x="82177" y="493053"/>
              </a:cubicBezTo>
              <a:cubicBezTo>
                <a:pt x="32255" y="488912"/>
                <a:pt x="2378" y="451164"/>
                <a:pt x="0" y="410876"/>
              </a:cubicBezTo>
              <a:cubicBezTo>
                <a:pt x="-14858" y="308646"/>
                <a:pt x="7809" y="201342"/>
                <a:pt x="0" y="82177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2790708863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800" b="1">
              <a:solidFill>
                <a:schemeClr val="bg1"/>
              </a:solidFill>
              <a:effectLst/>
              <a:latin typeface="Burbank Big Cd Bd" pitchFamily="50" charset="-94"/>
              <a:ea typeface="STHupo" panose="02010800040101010101" pitchFamily="2" charset="-122"/>
              <a:cs typeface="+mn-cs"/>
            </a:rPr>
            <a:t> 2.YAZILI NOT GİR</a:t>
          </a:r>
          <a:endParaRPr lang="tr-TR" sz="3600">
            <a:solidFill>
              <a:schemeClr val="bg1"/>
            </a:solidFill>
            <a:effectLst/>
            <a:latin typeface="Burbank Big Cd Bd" pitchFamily="50" charset="-94"/>
            <a:ea typeface="STHupo" panose="02010800040101010101" pitchFamily="2" charset="-122"/>
          </a:endParaRPr>
        </a:p>
      </xdr:txBody>
    </xdr:sp>
    <xdr:clientData/>
  </xdr:twoCellAnchor>
  <xdr:twoCellAnchor>
    <xdr:from>
      <xdr:col>25</xdr:col>
      <xdr:colOff>41414</xdr:colOff>
      <xdr:row>2</xdr:row>
      <xdr:rowOff>890137</xdr:rowOff>
    </xdr:from>
    <xdr:to>
      <xdr:col>27</xdr:col>
      <xdr:colOff>1</xdr:colOff>
      <xdr:row>2</xdr:row>
      <xdr:rowOff>1334637</xdr:rowOff>
    </xdr:to>
    <xdr:sp macro="" textlink="">
      <xdr:nvSpPr>
        <xdr:cNvPr id="3" name="Metin kutusu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12769023" y="1318072"/>
          <a:ext cx="2236304" cy="444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r-TR" sz="2000" b="1"/>
            <a:t>SEÇİLEN</a:t>
          </a:r>
        </a:p>
      </xdr:txBody>
    </xdr:sp>
    <xdr:clientData/>
  </xdr:twoCellAnchor>
  <xdr:twoCellAnchor>
    <xdr:from>
      <xdr:col>42</xdr:col>
      <xdr:colOff>276912</xdr:colOff>
      <xdr:row>2</xdr:row>
      <xdr:rowOff>2526966</xdr:rowOff>
    </xdr:from>
    <xdr:to>
      <xdr:col>49</xdr:col>
      <xdr:colOff>386952</xdr:colOff>
      <xdr:row>3</xdr:row>
      <xdr:rowOff>0</xdr:rowOff>
    </xdr:to>
    <xdr:sp macro="" textlink="">
      <xdr:nvSpPr>
        <xdr:cNvPr id="17" name="Dikdörtgen: Köşeleri Yuvarlatılmış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5726894-BAAD-4A10-9AE4-D906AF3E6528}"/>
            </a:ext>
          </a:extLst>
        </xdr:cNvPr>
        <xdr:cNvSpPr/>
      </xdr:nvSpPr>
      <xdr:spPr bwMode="auto">
        <a:xfrm>
          <a:off x="15219256" y="2988333"/>
          <a:ext cx="4381407" cy="672839"/>
        </a:xfrm>
        <a:custGeom>
          <a:avLst/>
          <a:gdLst>
            <a:gd name="connsiteX0" fmla="*/ 0 w 4381407"/>
            <a:gd name="connsiteY0" fmla="*/ 112142 h 672839"/>
            <a:gd name="connsiteX1" fmla="*/ 112142 w 4381407"/>
            <a:gd name="connsiteY1" fmla="*/ 0 h 672839"/>
            <a:gd name="connsiteX2" fmla="*/ 581303 w 4381407"/>
            <a:gd name="connsiteY2" fmla="*/ 0 h 672839"/>
            <a:gd name="connsiteX3" fmla="*/ 1175178 w 4381407"/>
            <a:gd name="connsiteY3" fmla="*/ 0 h 672839"/>
            <a:gd name="connsiteX4" fmla="*/ 1727481 w 4381407"/>
            <a:gd name="connsiteY4" fmla="*/ 0 h 672839"/>
            <a:gd name="connsiteX5" fmla="*/ 2362927 w 4381407"/>
            <a:gd name="connsiteY5" fmla="*/ 0 h 672839"/>
            <a:gd name="connsiteX6" fmla="*/ 2873659 w 4381407"/>
            <a:gd name="connsiteY6" fmla="*/ 0 h 672839"/>
            <a:gd name="connsiteX7" fmla="*/ 3509105 w 4381407"/>
            <a:gd name="connsiteY7" fmla="*/ 0 h 672839"/>
            <a:gd name="connsiteX8" fmla="*/ 4269265 w 4381407"/>
            <a:gd name="connsiteY8" fmla="*/ 0 h 672839"/>
            <a:gd name="connsiteX9" fmla="*/ 4381407 w 4381407"/>
            <a:gd name="connsiteY9" fmla="*/ 112142 h 672839"/>
            <a:gd name="connsiteX10" fmla="*/ 4381407 w 4381407"/>
            <a:gd name="connsiteY10" fmla="*/ 560697 h 672839"/>
            <a:gd name="connsiteX11" fmla="*/ 4269265 w 4381407"/>
            <a:gd name="connsiteY11" fmla="*/ 672839 h 672839"/>
            <a:gd name="connsiteX12" fmla="*/ 3758533 w 4381407"/>
            <a:gd name="connsiteY12" fmla="*/ 672839 h 672839"/>
            <a:gd name="connsiteX13" fmla="*/ 3081516 w 4381407"/>
            <a:gd name="connsiteY13" fmla="*/ 672839 h 672839"/>
            <a:gd name="connsiteX14" fmla="*/ 2487641 w 4381407"/>
            <a:gd name="connsiteY14" fmla="*/ 672839 h 672839"/>
            <a:gd name="connsiteX15" fmla="*/ 1852195 w 4381407"/>
            <a:gd name="connsiteY15" fmla="*/ 672839 h 672839"/>
            <a:gd name="connsiteX16" fmla="*/ 1258320 w 4381407"/>
            <a:gd name="connsiteY16" fmla="*/ 672839 h 672839"/>
            <a:gd name="connsiteX17" fmla="*/ 706017 w 4381407"/>
            <a:gd name="connsiteY17" fmla="*/ 672839 h 672839"/>
            <a:gd name="connsiteX18" fmla="*/ 112142 w 4381407"/>
            <a:gd name="connsiteY18" fmla="*/ 672839 h 672839"/>
            <a:gd name="connsiteX19" fmla="*/ 0 w 4381407"/>
            <a:gd name="connsiteY19" fmla="*/ 560697 h 672839"/>
            <a:gd name="connsiteX20" fmla="*/ 0 w 4381407"/>
            <a:gd name="connsiteY20" fmla="*/ 112142 h 6728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</a:cxnLst>
          <a:rect l="l" t="t" r="r" b="b"/>
          <a:pathLst>
            <a:path w="4381407" h="672839" fill="none" extrusionOk="0">
              <a:moveTo>
                <a:pt x="0" y="112142"/>
              </a:moveTo>
              <a:cubicBezTo>
                <a:pt x="8731" y="39022"/>
                <a:pt x="41211" y="-5891"/>
                <a:pt x="112142" y="0"/>
              </a:cubicBezTo>
              <a:cubicBezTo>
                <a:pt x="236380" y="-51263"/>
                <a:pt x="444100" y="23226"/>
                <a:pt x="581303" y="0"/>
              </a:cubicBezTo>
              <a:cubicBezTo>
                <a:pt x="718506" y="-23226"/>
                <a:pt x="984543" y="31000"/>
                <a:pt x="1175178" y="0"/>
              </a:cubicBezTo>
              <a:cubicBezTo>
                <a:pt x="1365814" y="-31000"/>
                <a:pt x="1527596" y="43395"/>
                <a:pt x="1727481" y="0"/>
              </a:cubicBezTo>
              <a:cubicBezTo>
                <a:pt x="1927366" y="-43395"/>
                <a:pt x="2082919" y="71610"/>
                <a:pt x="2362927" y="0"/>
              </a:cubicBezTo>
              <a:cubicBezTo>
                <a:pt x="2642935" y="-71610"/>
                <a:pt x="2665314" y="26573"/>
                <a:pt x="2873659" y="0"/>
              </a:cubicBezTo>
              <a:cubicBezTo>
                <a:pt x="3082004" y="-26573"/>
                <a:pt x="3365564" y="13446"/>
                <a:pt x="3509105" y="0"/>
              </a:cubicBezTo>
              <a:cubicBezTo>
                <a:pt x="3652646" y="-13446"/>
                <a:pt x="4107796" y="80013"/>
                <a:pt x="4269265" y="0"/>
              </a:cubicBezTo>
              <a:cubicBezTo>
                <a:pt x="4327516" y="8371"/>
                <a:pt x="4383049" y="42459"/>
                <a:pt x="4381407" y="112142"/>
              </a:cubicBezTo>
              <a:cubicBezTo>
                <a:pt x="4421497" y="314793"/>
                <a:pt x="4348544" y="457438"/>
                <a:pt x="4381407" y="560697"/>
              </a:cubicBezTo>
              <a:cubicBezTo>
                <a:pt x="4385304" y="621655"/>
                <a:pt x="4334322" y="675282"/>
                <a:pt x="4269265" y="672839"/>
              </a:cubicBezTo>
              <a:cubicBezTo>
                <a:pt x="4121438" y="699104"/>
                <a:pt x="3896167" y="659958"/>
                <a:pt x="3758533" y="672839"/>
              </a:cubicBezTo>
              <a:cubicBezTo>
                <a:pt x="3620899" y="685720"/>
                <a:pt x="3250028" y="643878"/>
                <a:pt x="3081516" y="672839"/>
              </a:cubicBezTo>
              <a:cubicBezTo>
                <a:pt x="2913004" y="701800"/>
                <a:pt x="2700006" y="603316"/>
                <a:pt x="2487641" y="672839"/>
              </a:cubicBezTo>
              <a:cubicBezTo>
                <a:pt x="2275277" y="742362"/>
                <a:pt x="2064524" y="664484"/>
                <a:pt x="1852195" y="672839"/>
              </a:cubicBezTo>
              <a:cubicBezTo>
                <a:pt x="1639866" y="681194"/>
                <a:pt x="1403669" y="651763"/>
                <a:pt x="1258320" y="672839"/>
              </a:cubicBezTo>
              <a:cubicBezTo>
                <a:pt x="1112972" y="693915"/>
                <a:pt x="912002" y="623242"/>
                <a:pt x="706017" y="672839"/>
              </a:cubicBezTo>
              <a:cubicBezTo>
                <a:pt x="500032" y="722436"/>
                <a:pt x="366761" y="619898"/>
                <a:pt x="112142" y="672839"/>
              </a:cubicBezTo>
              <a:cubicBezTo>
                <a:pt x="49000" y="670961"/>
                <a:pt x="4993" y="637211"/>
                <a:pt x="0" y="560697"/>
              </a:cubicBezTo>
              <a:cubicBezTo>
                <a:pt x="-35719" y="408462"/>
                <a:pt x="3399" y="262186"/>
                <a:pt x="0" y="112142"/>
              </a:cubicBezTo>
              <a:close/>
            </a:path>
            <a:path w="4381407" h="672839" stroke="0" extrusionOk="0">
              <a:moveTo>
                <a:pt x="0" y="112142"/>
              </a:moveTo>
              <a:cubicBezTo>
                <a:pt x="950" y="37349"/>
                <a:pt x="40553" y="4045"/>
                <a:pt x="112142" y="0"/>
              </a:cubicBezTo>
              <a:cubicBezTo>
                <a:pt x="247599" y="-58387"/>
                <a:pt x="507204" y="55701"/>
                <a:pt x="747588" y="0"/>
              </a:cubicBezTo>
              <a:cubicBezTo>
                <a:pt x="987972" y="-55701"/>
                <a:pt x="1100406" y="49508"/>
                <a:pt x="1258320" y="0"/>
              </a:cubicBezTo>
              <a:cubicBezTo>
                <a:pt x="1416234" y="-49508"/>
                <a:pt x="1755043" y="28678"/>
                <a:pt x="1893766" y="0"/>
              </a:cubicBezTo>
              <a:cubicBezTo>
                <a:pt x="2032489" y="-28678"/>
                <a:pt x="2167166" y="35581"/>
                <a:pt x="2362927" y="0"/>
              </a:cubicBezTo>
              <a:cubicBezTo>
                <a:pt x="2558688" y="-35581"/>
                <a:pt x="2778723" y="41959"/>
                <a:pt x="2998373" y="0"/>
              </a:cubicBezTo>
              <a:cubicBezTo>
                <a:pt x="3218023" y="-41959"/>
                <a:pt x="3302524" y="3544"/>
                <a:pt x="3509105" y="0"/>
              </a:cubicBezTo>
              <a:cubicBezTo>
                <a:pt x="3715686" y="-3544"/>
                <a:pt x="4064280" y="75968"/>
                <a:pt x="4269265" y="0"/>
              </a:cubicBezTo>
              <a:cubicBezTo>
                <a:pt x="4336773" y="2187"/>
                <a:pt x="4395427" y="43766"/>
                <a:pt x="4381407" y="112142"/>
              </a:cubicBezTo>
              <a:cubicBezTo>
                <a:pt x="4418933" y="257726"/>
                <a:pt x="4331521" y="410305"/>
                <a:pt x="4381407" y="560697"/>
              </a:cubicBezTo>
              <a:cubicBezTo>
                <a:pt x="4385292" y="634550"/>
                <a:pt x="4332984" y="661427"/>
                <a:pt x="4269265" y="672839"/>
              </a:cubicBezTo>
              <a:cubicBezTo>
                <a:pt x="4144609" y="715425"/>
                <a:pt x="3931805" y="631440"/>
                <a:pt x="3800104" y="672839"/>
              </a:cubicBezTo>
              <a:cubicBezTo>
                <a:pt x="3668403" y="714238"/>
                <a:pt x="3294985" y="626699"/>
                <a:pt x="3164658" y="672839"/>
              </a:cubicBezTo>
              <a:cubicBezTo>
                <a:pt x="3034331" y="718979"/>
                <a:pt x="2883035" y="670772"/>
                <a:pt x="2653926" y="672839"/>
              </a:cubicBezTo>
              <a:cubicBezTo>
                <a:pt x="2424817" y="674906"/>
                <a:pt x="2206748" y="611141"/>
                <a:pt x="2060051" y="672839"/>
              </a:cubicBezTo>
              <a:cubicBezTo>
                <a:pt x="1913354" y="734537"/>
                <a:pt x="1680073" y="661630"/>
                <a:pt x="1424605" y="672839"/>
              </a:cubicBezTo>
              <a:cubicBezTo>
                <a:pt x="1169137" y="684048"/>
                <a:pt x="918491" y="604509"/>
                <a:pt x="747588" y="672839"/>
              </a:cubicBezTo>
              <a:cubicBezTo>
                <a:pt x="576685" y="741169"/>
                <a:pt x="390379" y="640599"/>
                <a:pt x="112142" y="672839"/>
              </a:cubicBezTo>
              <a:cubicBezTo>
                <a:pt x="64625" y="675469"/>
                <a:pt x="3532" y="616045"/>
                <a:pt x="0" y="560697"/>
              </a:cubicBezTo>
              <a:cubicBezTo>
                <a:pt x="-11073" y="411860"/>
                <a:pt x="22151" y="261993"/>
                <a:pt x="0" y="112142"/>
              </a:cubicBezTo>
              <a:close/>
            </a:path>
          </a:pathLst>
        </a:custGeom>
        <a:solidFill>
          <a:srgbClr val="FF000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727351844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0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10</a:t>
          </a:r>
          <a:r>
            <a:rPr lang="tr-TR" sz="2000" b="1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 SORULUK SINAV ANALİZİ</a:t>
          </a:r>
          <a:endParaRPr lang="tr-TR" sz="20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9</xdr:col>
      <xdr:colOff>29767</xdr:colOff>
      <xdr:row>80</xdr:row>
      <xdr:rowOff>12699</xdr:rowOff>
    </xdr:from>
    <xdr:to>
      <xdr:col>26</xdr:col>
      <xdr:colOff>762000</xdr:colOff>
      <xdr:row>85</xdr:row>
      <xdr:rowOff>165100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25FB0521-EC99-4209-BEAF-183A4E6213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42</xdr:col>
      <xdr:colOff>268753</xdr:colOff>
      <xdr:row>8</xdr:row>
      <xdr:rowOff>67942</xdr:rowOff>
    </xdr:from>
    <xdr:to>
      <xdr:col>47</xdr:col>
      <xdr:colOff>14601</xdr:colOff>
      <xdr:row>22</xdr:row>
      <xdr:rowOff>12723</xdr:rowOff>
    </xdr:to>
    <xdr:sp macro="" textlink="">
      <xdr:nvSpPr>
        <xdr:cNvPr id="18" name="Dikdörtgen: Köşeleri Yuvarlatılmış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A7DA14C-264C-40B7-8E3D-1420994EE4A5}"/>
            </a:ext>
          </a:extLst>
        </xdr:cNvPr>
        <xdr:cNvSpPr/>
      </xdr:nvSpPr>
      <xdr:spPr bwMode="auto">
        <a:xfrm>
          <a:off x="15211097" y="5291809"/>
          <a:ext cx="2796824" cy="2653453"/>
        </a:xfrm>
        <a:custGeom>
          <a:avLst/>
          <a:gdLst>
            <a:gd name="connsiteX0" fmla="*/ 0 w 2796824"/>
            <a:gd name="connsiteY0" fmla="*/ 442251 h 2653453"/>
            <a:gd name="connsiteX1" fmla="*/ 442251 w 2796824"/>
            <a:gd name="connsiteY1" fmla="*/ 0 h 2653453"/>
            <a:gd name="connsiteX2" fmla="*/ 862962 w 2796824"/>
            <a:gd name="connsiteY2" fmla="*/ 0 h 2653453"/>
            <a:gd name="connsiteX3" fmla="*/ 1321919 w 2796824"/>
            <a:gd name="connsiteY3" fmla="*/ 0 h 2653453"/>
            <a:gd name="connsiteX4" fmla="*/ 1742630 w 2796824"/>
            <a:gd name="connsiteY4" fmla="*/ 0 h 2653453"/>
            <a:gd name="connsiteX5" fmla="*/ 2354573 w 2796824"/>
            <a:gd name="connsiteY5" fmla="*/ 0 h 2653453"/>
            <a:gd name="connsiteX6" fmla="*/ 2796824 w 2796824"/>
            <a:gd name="connsiteY6" fmla="*/ 442251 h 2653453"/>
            <a:gd name="connsiteX7" fmla="*/ 2796824 w 2796824"/>
            <a:gd name="connsiteY7" fmla="*/ 996522 h 2653453"/>
            <a:gd name="connsiteX8" fmla="*/ 2796824 w 2796824"/>
            <a:gd name="connsiteY8" fmla="*/ 1533104 h 2653453"/>
            <a:gd name="connsiteX9" fmla="*/ 2796824 w 2796824"/>
            <a:gd name="connsiteY9" fmla="*/ 2211202 h 2653453"/>
            <a:gd name="connsiteX10" fmla="*/ 2354573 w 2796824"/>
            <a:gd name="connsiteY10" fmla="*/ 2653453 h 2653453"/>
            <a:gd name="connsiteX11" fmla="*/ 1914739 w 2796824"/>
            <a:gd name="connsiteY11" fmla="*/ 2653453 h 2653453"/>
            <a:gd name="connsiteX12" fmla="*/ 1398412 w 2796824"/>
            <a:gd name="connsiteY12" fmla="*/ 2653453 h 2653453"/>
            <a:gd name="connsiteX13" fmla="*/ 882085 w 2796824"/>
            <a:gd name="connsiteY13" fmla="*/ 2653453 h 2653453"/>
            <a:gd name="connsiteX14" fmla="*/ 442251 w 2796824"/>
            <a:gd name="connsiteY14" fmla="*/ 2653453 h 2653453"/>
            <a:gd name="connsiteX15" fmla="*/ 0 w 2796824"/>
            <a:gd name="connsiteY15" fmla="*/ 2211202 h 2653453"/>
            <a:gd name="connsiteX16" fmla="*/ 0 w 2796824"/>
            <a:gd name="connsiteY16" fmla="*/ 1621552 h 2653453"/>
            <a:gd name="connsiteX17" fmla="*/ 0 w 2796824"/>
            <a:gd name="connsiteY17" fmla="*/ 1031901 h 2653453"/>
            <a:gd name="connsiteX18" fmla="*/ 0 w 2796824"/>
            <a:gd name="connsiteY18" fmla="*/ 442251 h 265345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2796824" h="2653453" fill="none" extrusionOk="0">
              <a:moveTo>
                <a:pt x="0" y="442251"/>
              </a:moveTo>
              <a:cubicBezTo>
                <a:pt x="40490" y="247503"/>
                <a:pt x="198436" y="19147"/>
                <a:pt x="442251" y="0"/>
              </a:cubicBezTo>
              <a:cubicBezTo>
                <a:pt x="651093" y="-4496"/>
                <a:pt x="668316" y="9114"/>
                <a:pt x="862962" y="0"/>
              </a:cubicBezTo>
              <a:cubicBezTo>
                <a:pt x="1057608" y="-9114"/>
                <a:pt x="1104462" y="3257"/>
                <a:pt x="1321919" y="0"/>
              </a:cubicBezTo>
              <a:cubicBezTo>
                <a:pt x="1539376" y="-3257"/>
                <a:pt x="1566141" y="20742"/>
                <a:pt x="1742630" y="0"/>
              </a:cubicBezTo>
              <a:cubicBezTo>
                <a:pt x="1919119" y="-20742"/>
                <a:pt x="2125213" y="177"/>
                <a:pt x="2354573" y="0"/>
              </a:cubicBezTo>
              <a:cubicBezTo>
                <a:pt x="2609876" y="-10061"/>
                <a:pt x="2794310" y="252181"/>
                <a:pt x="2796824" y="442251"/>
              </a:cubicBezTo>
              <a:cubicBezTo>
                <a:pt x="2812867" y="573046"/>
                <a:pt x="2738861" y="853766"/>
                <a:pt x="2796824" y="996522"/>
              </a:cubicBezTo>
              <a:cubicBezTo>
                <a:pt x="2854787" y="1139278"/>
                <a:pt x="2793747" y="1412436"/>
                <a:pt x="2796824" y="1533104"/>
              </a:cubicBezTo>
              <a:cubicBezTo>
                <a:pt x="2799901" y="1653772"/>
                <a:pt x="2731022" y="1927195"/>
                <a:pt x="2796824" y="2211202"/>
              </a:cubicBezTo>
              <a:cubicBezTo>
                <a:pt x="2791998" y="2423436"/>
                <a:pt x="2607742" y="2665017"/>
                <a:pt x="2354573" y="2653453"/>
              </a:cubicBezTo>
              <a:cubicBezTo>
                <a:pt x="2181573" y="2660193"/>
                <a:pt x="2091950" y="2616633"/>
                <a:pt x="1914739" y="2653453"/>
              </a:cubicBezTo>
              <a:cubicBezTo>
                <a:pt x="1737528" y="2690273"/>
                <a:pt x="1613994" y="2595739"/>
                <a:pt x="1398412" y="2653453"/>
              </a:cubicBezTo>
              <a:cubicBezTo>
                <a:pt x="1182830" y="2711167"/>
                <a:pt x="1058734" y="2631982"/>
                <a:pt x="882085" y="2653453"/>
              </a:cubicBezTo>
              <a:cubicBezTo>
                <a:pt x="705436" y="2674924"/>
                <a:pt x="611480" y="2615981"/>
                <a:pt x="442251" y="2653453"/>
              </a:cubicBezTo>
              <a:cubicBezTo>
                <a:pt x="142066" y="2689324"/>
                <a:pt x="26867" y="2510701"/>
                <a:pt x="0" y="2211202"/>
              </a:cubicBezTo>
              <a:cubicBezTo>
                <a:pt x="-70748" y="1946849"/>
                <a:pt x="65554" y="1874648"/>
                <a:pt x="0" y="1621552"/>
              </a:cubicBezTo>
              <a:cubicBezTo>
                <a:pt x="-65554" y="1368456"/>
                <a:pt x="50660" y="1225286"/>
                <a:pt x="0" y="1031901"/>
              </a:cubicBezTo>
              <a:cubicBezTo>
                <a:pt x="-50660" y="838516"/>
                <a:pt x="35628" y="662239"/>
                <a:pt x="0" y="442251"/>
              </a:cubicBezTo>
              <a:close/>
            </a:path>
            <a:path w="2796824" h="2653453" stroke="0" extrusionOk="0">
              <a:moveTo>
                <a:pt x="0" y="442251"/>
              </a:moveTo>
              <a:cubicBezTo>
                <a:pt x="6416" y="199117"/>
                <a:pt x="242314" y="-8780"/>
                <a:pt x="442251" y="0"/>
              </a:cubicBezTo>
              <a:cubicBezTo>
                <a:pt x="550444" y="-28922"/>
                <a:pt x="696717" y="22697"/>
                <a:pt x="882085" y="0"/>
              </a:cubicBezTo>
              <a:cubicBezTo>
                <a:pt x="1067453" y="-22697"/>
                <a:pt x="1227712" y="10942"/>
                <a:pt x="1398412" y="0"/>
              </a:cubicBezTo>
              <a:cubicBezTo>
                <a:pt x="1569112" y="-10942"/>
                <a:pt x="1679654" y="33353"/>
                <a:pt x="1819123" y="0"/>
              </a:cubicBezTo>
              <a:cubicBezTo>
                <a:pt x="1958592" y="-33353"/>
                <a:pt x="2230060" y="44743"/>
                <a:pt x="2354573" y="0"/>
              </a:cubicBezTo>
              <a:cubicBezTo>
                <a:pt x="2611194" y="-1483"/>
                <a:pt x="2801889" y="176724"/>
                <a:pt x="2796824" y="442251"/>
              </a:cubicBezTo>
              <a:cubicBezTo>
                <a:pt x="2863497" y="633591"/>
                <a:pt x="2775704" y="907501"/>
                <a:pt x="2796824" y="1031901"/>
              </a:cubicBezTo>
              <a:cubicBezTo>
                <a:pt x="2817944" y="1156301"/>
                <a:pt x="2762629" y="1441959"/>
                <a:pt x="2796824" y="1586173"/>
              </a:cubicBezTo>
              <a:cubicBezTo>
                <a:pt x="2831019" y="1730387"/>
                <a:pt x="2764051" y="2004119"/>
                <a:pt x="2796824" y="2211202"/>
              </a:cubicBezTo>
              <a:cubicBezTo>
                <a:pt x="2839512" y="2410950"/>
                <a:pt x="2603191" y="2646666"/>
                <a:pt x="2354573" y="2653453"/>
              </a:cubicBezTo>
              <a:cubicBezTo>
                <a:pt x="2211372" y="2661949"/>
                <a:pt x="2035400" y="2612930"/>
                <a:pt x="1895616" y="2653453"/>
              </a:cubicBezTo>
              <a:cubicBezTo>
                <a:pt x="1755832" y="2693976"/>
                <a:pt x="1581604" y="2622953"/>
                <a:pt x="1398412" y="2653453"/>
              </a:cubicBezTo>
              <a:cubicBezTo>
                <a:pt x="1215220" y="2683953"/>
                <a:pt x="1056946" y="2633861"/>
                <a:pt x="901208" y="2653453"/>
              </a:cubicBezTo>
              <a:cubicBezTo>
                <a:pt x="745470" y="2673045"/>
                <a:pt x="577876" y="2602646"/>
                <a:pt x="442251" y="2653453"/>
              </a:cubicBezTo>
              <a:cubicBezTo>
                <a:pt x="203510" y="2596961"/>
                <a:pt x="-6486" y="2454511"/>
                <a:pt x="0" y="2211202"/>
              </a:cubicBezTo>
              <a:cubicBezTo>
                <a:pt x="-66720" y="2024911"/>
                <a:pt x="73842" y="1844484"/>
                <a:pt x="0" y="1586173"/>
              </a:cubicBezTo>
              <a:cubicBezTo>
                <a:pt x="-73842" y="1327862"/>
                <a:pt x="48666" y="1294672"/>
                <a:pt x="0" y="1031901"/>
              </a:cubicBezTo>
              <a:cubicBezTo>
                <a:pt x="-48666" y="769130"/>
                <a:pt x="10911" y="588391"/>
                <a:pt x="0" y="442251"/>
              </a:cubicBezTo>
              <a:close/>
            </a:path>
          </a:pathLst>
        </a:custGeom>
        <a:solidFill>
          <a:schemeClr val="tx1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2790708863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SOSYAL DIŞINDAKİ KAZANIMLARI EKLEMEK İÇİN TIKLAYIN.</a:t>
          </a:r>
          <a:endParaRPr lang="tr-TR" sz="16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42</xdr:col>
      <xdr:colOff>312538</xdr:colOff>
      <xdr:row>2</xdr:row>
      <xdr:rowOff>3194953</xdr:rowOff>
    </xdr:from>
    <xdr:to>
      <xdr:col>48</xdr:col>
      <xdr:colOff>0</xdr:colOff>
      <xdr:row>6</xdr:row>
      <xdr:rowOff>129093</xdr:rowOff>
    </xdr:to>
    <xdr:sp macro="" textlink="">
      <xdr:nvSpPr>
        <xdr:cNvPr id="21" name="Ok: Sağ 2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A1B4D32A-1A44-46EE-BA84-105621136A3D}"/>
            </a:ext>
          </a:extLst>
        </xdr:cNvPr>
        <xdr:cNvSpPr/>
      </xdr:nvSpPr>
      <xdr:spPr bwMode="auto">
        <a:xfrm>
          <a:off x="15254882" y="3656320"/>
          <a:ext cx="3348634" cy="1309687"/>
        </a:xfrm>
        <a:custGeom>
          <a:avLst/>
          <a:gdLst>
            <a:gd name="connsiteX0" fmla="*/ 0 w 3348634"/>
            <a:gd name="connsiteY0" fmla="*/ 327422 h 1309687"/>
            <a:gd name="connsiteX1" fmla="*/ 592634 w 3348634"/>
            <a:gd name="connsiteY1" fmla="*/ 327422 h 1309687"/>
            <a:gd name="connsiteX2" fmla="*/ 1212206 w 3348634"/>
            <a:gd name="connsiteY2" fmla="*/ 327422 h 1309687"/>
            <a:gd name="connsiteX3" fmla="*/ 1912592 w 3348634"/>
            <a:gd name="connsiteY3" fmla="*/ 327422 h 1309687"/>
            <a:gd name="connsiteX4" fmla="*/ 2693791 w 3348634"/>
            <a:gd name="connsiteY4" fmla="*/ 327422 h 1309687"/>
            <a:gd name="connsiteX5" fmla="*/ 2693791 w 3348634"/>
            <a:gd name="connsiteY5" fmla="*/ 0 h 1309687"/>
            <a:gd name="connsiteX6" fmla="*/ 3001567 w 3348634"/>
            <a:gd name="connsiteY6" fmla="*/ 307777 h 1309687"/>
            <a:gd name="connsiteX7" fmla="*/ 3348634 w 3348634"/>
            <a:gd name="connsiteY7" fmla="*/ 654844 h 1309687"/>
            <a:gd name="connsiteX8" fmla="*/ 3014664 w 3348634"/>
            <a:gd name="connsiteY8" fmla="*/ 988814 h 1309687"/>
            <a:gd name="connsiteX9" fmla="*/ 2693791 w 3348634"/>
            <a:gd name="connsiteY9" fmla="*/ 1309687 h 1309687"/>
            <a:gd name="connsiteX10" fmla="*/ 2693791 w 3348634"/>
            <a:gd name="connsiteY10" fmla="*/ 982265 h 1309687"/>
            <a:gd name="connsiteX11" fmla="*/ 2101157 w 3348634"/>
            <a:gd name="connsiteY11" fmla="*/ 982265 h 1309687"/>
            <a:gd name="connsiteX12" fmla="*/ 1481585 w 3348634"/>
            <a:gd name="connsiteY12" fmla="*/ 982265 h 1309687"/>
            <a:gd name="connsiteX13" fmla="*/ 781199 w 3348634"/>
            <a:gd name="connsiteY13" fmla="*/ 982265 h 1309687"/>
            <a:gd name="connsiteX14" fmla="*/ 0 w 3348634"/>
            <a:gd name="connsiteY14" fmla="*/ 982265 h 1309687"/>
            <a:gd name="connsiteX15" fmla="*/ 0 w 3348634"/>
            <a:gd name="connsiteY15" fmla="*/ 327422 h 130968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3348634" h="1309687" fill="none" extrusionOk="0">
              <a:moveTo>
                <a:pt x="0" y="327422"/>
              </a:moveTo>
              <a:cubicBezTo>
                <a:pt x="122249" y="318514"/>
                <a:pt x="437297" y="323815"/>
                <a:pt x="592634" y="327422"/>
              </a:cubicBezTo>
              <a:cubicBezTo>
                <a:pt x="747971" y="331029"/>
                <a:pt x="1081228" y="346374"/>
                <a:pt x="1212206" y="327422"/>
              </a:cubicBezTo>
              <a:cubicBezTo>
                <a:pt x="1343184" y="308470"/>
                <a:pt x="1704748" y="340784"/>
                <a:pt x="1912592" y="327422"/>
              </a:cubicBezTo>
              <a:cubicBezTo>
                <a:pt x="2120436" y="314060"/>
                <a:pt x="2531741" y="340802"/>
                <a:pt x="2693791" y="327422"/>
              </a:cubicBezTo>
              <a:cubicBezTo>
                <a:pt x="2702661" y="182887"/>
                <a:pt x="2685417" y="153433"/>
                <a:pt x="2693791" y="0"/>
              </a:cubicBezTo>
              <a:cubicBezTo>
                <a:pt x="2845577" y="153016"/>
                <a:pt x="2835761" y="169191"/>
                <a:pt x="3001567" y="307777"/>
              </a:cubicBezTo>
              <a:cubicBezTo>
                <a:pt x="3167374" y="446363"/>
                <a:pt x="3235271" y="568951"/>
                <a:pt x="3348634" y="654844"/>
              </a:cubicBezTo>
              <a:cubicBezTo>
                <a:pt x="3228376" y="792375"/>
                <a:pt x="3109262" y="923603"/>
                <a:pt x="3014664" y="988814"/>
              </a:cubicBezTo>
              <a:cubicBezTo>
                <a:pt x="2920066" y="1054025"/>
                <a:pt x="2800954" y="1226386"/>
                <a:pt x="2693791" y="1309687"/>
              </a:cubicBezTo>
              <a:cubicBezTo>
                <a:pt x="2684174" y="1191896"/>
                <a:pt x="2706787" y="1052378"/>
                <a:pt x="2693791" y="982265"/>
              </a:cubicBezTo>
              <a:cubicBezTo>
                <a:pt x="2456076" y="1007373"/>
                <a:pt x="2221348" y="1001955"/>
                <a:pt x="2101157" y="982265"/>
              </a:cubicBezTo>
              <a:cubicBezTo>
                <a:pt x="1980966" y="962575"/>
                <a:pt x="1780819" y="1004766"/>
                <a:pt x="1481585" y="982265"/>
              </a:cubicBezTo>
              <a:cubicBezTo>
                <a:pt x="1182351" y="959764"/>
                <a:pt x="1094627" y="985480"/>
                <a:pt x="781199" y="982265"/>
              </a:cubicBezTo>
              <a:cubicBezTo>
                <a:pt x="467771" y="979050"/>
                <a:pt x="235997" y="951569"/>
                <a:pt x="0" y="982265"/>
              </a:cubicBezTo>
              <a:cubicBezTo>
                <a:pt x="31361" y="705725"/>
                <a:pt x="14452" y="586710"/>
                <a:pt x="0" y="327422"/>
              </a:cubicBezTo>
              <a:close/>
            </a:path>
            <a:path w="3348634" h="1309687" stroke="0" extrusionOk="0">
              <a:moveTo>
                <a:pt x="0" y="327422"/>
              </a:moveTo>
              <a:cubicBezTo>
                <a:pt x="171865" y="337310"/>
                <a:pt x="511045" y="314854"/>
                <a:pt x="646510" y="327422"/>
              </a:cubicBezTo>
              <a:cubicBezTo>
                <a:pt x="781975" y="339991"/>
                <a:pt x="1031396" y="322757"/>
                <a:pt x="1239144" y="327422"/>
              </a:cubicBezTo>
              <a:cubicBezTo>
                <a:pt x="1446892" y="332087"/>
                <a:pt x="1659937" y="325910"/>
                <a:pt x="1966467" y="327422"/>
              </a:cubicBezTo>
              <a:cubicBezTo>
                <a:pt x="2272997" y="328934"/>
                <a:pt x="2487172" y="361938"/>
                <a:pt x="2693791" y="327422"/>
              </a:cubicBezTo>
              <a:cubicBezTo>
                <a:pt x="2708003" y="255002"/>
                <a:pt x="2691728" y="156170"/>
                <a:pt x="2693791" y="0"/>
              </a:cubicBezTo>
              <a:cubicBezTo>
                <a:pt x="2809408" y="125670"/>
                <a:pt x="2930764" y="225249"/>
                <a:pt x="3008116" y="314325"/>
              </a:cubicBezTo>
              <a:cubicBezTo>
                <a:pt x="3085468" y="403401"/>
                <a:pt x="3165661" y="504049"/>
                <a:pt x="3348634" y="654844"/>
              </a:cubicBezTo>
              <a:cubicBezTo>
                <a:pt x="3195212" y="814415"/>
                <a:pt x="3115794" y="909911"/>
                <a:pt x="3008116" y="995362"/>
              </a:cubicBezTo>
              <a:cubicBezTo>
                <a:pt x="2900438" y="1080813"/>
                <a:pt x="2824152" y="1167962"/>
                <a:pt x="2693791" y="1309687"/>
              </a:cubicBezTo>
              <a:cubicBezTo>
                <a:pt x="2701401" y="1176372"/>
                <a:pt x="2687282" y="1062004"/>
                <a:pt x="2693791" y="982265"/>
              </a:cubicBezTo>
              <a:cubicBezTo>
                <a:pt x="2485463" y="953369"/>
                <a:pt x="2225464" y="960373"/>
                <a:pt x="2101157" y="982265"/>
              </a:cubicBezTo>
              <a:cubicBezTo>
                <a:pt x="1976850" y="1004157"/>
                <a:pt x="1650779" y="984471"/>
                <a:pt x="1373833" y="982265"/>
              </a:cubicBezTo>
              <a:cubicBezTo>
                <a:pt x="1096887" y="980059"/>
                <a:pt x="938914" y="999484"/>
                <a:pt x="754261" y="982265"/>
              </a:cubicBezTo>
              <a:cubicBezTo>
                <a:pt x="569608" y="965046"/>
                <a:pt x="247949" y="968979"/>
                <a:pt x="0" y="982265"/>
              </a:cubicBezTo>
              <a:cubicBezTo>
                <a:pt x="13662" y="825447"/>
                <a:pt x="11146" y="476164"/>
                <a:pt x="0" y="327422"/>
              </a:cubicBezTo>
              <a:close/>
            </a:path>
          </a:pathLst>
        </a:custGeom>
        <a:solidFill>
          <a:srgbClr val="00B050"/>
        </a:solidFill>
        <a:ln w="190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1219033472">
                <a:prstGeom prst="rightArrow">
                  <a:avLst/>
                </a:prstGeom>
                <ask:type>
                  <ask:lineSketchFreehand/>
                </ask:type>
              </ask:lineSketchStyleProps>
            </a:ext>
          </a:extLst>
        </a:ln>
        <a:effectLst/>
      </xdr:spPr>
      <xdr:txBody>
        <a:bodyPr vertOverflow="clip" wrap="square" lIns="91440" tIns="45720" rIns="91440" bIns="45720" rtlCol="0" anchor="ctr" anchorCtr="1" upright="1"/>
        <a:lstStyle/>
        <a:p>
          <a:pPr eaLnBrk="1" fontAlgn="auto" latinLnBrk="0" hangingPunct="1"/>
          <a:r>
            <a:rPr lang="tr-TR" sz="1400" b="1">
              <a:solidFill>
                <a:schemeClr val="bg1"/>
              </a:solidFill>
              <a:effectLst/>
              <a:latin typeface="Arial Black" panose="020B0A04020102020204" pitchFamily="34" charset="0"/>
              <a:ea typeface="+mn-ea"/>
              <a:cs typeface="+mn-cs"/>
            </a:rPr>
            <a:t>10 SORULU TEDBİR</a:t>
          </a:r>
          <a:r>
            <a:rPr lang="tr-TR" sz="1400" b="0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+mn-ea"/>
              <a:cs typeface="+mn-cs"/>
            </a:rPr>
            <a:t> </a:t>
          </a:r>
          <a:r>
            <a:rPr lang="tr-TR" sz="1400" b="1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+mn-ea"/>
              <a:cs typeface="+mn-cs"/>
            </a:rPr>
            <a:t>RAPORU</a:t>
          </a:r>
          <a:endParaRPr lang="tr-TR" sz="1400">
            <a:solidFill>
              <a:schemeClr val="bg1"/>
            </a:solidFill>
            <a:effectLst/>
            <a:latin typeface="Arial Black" panose="020B0A04020102020204" pitchFamily="34" charset="0"/>
          </a:endParaRPr>
        </a:p>
      </xdr:txBody>
    </xdr:sp>
    <xdr:clientData/>
  </xdr:twoCellAnchor>
  <xdr:twoCellAnchor editAs="oneCell">
    <xdr:from>
      <xdr:col>42</xdr:col>
      <xdr:colOff>312538</xdr:colOff>
      <xdr:row>24</xdr:row>
      <xdr:rowOff>59532</xdr:rowOff>
    </xdr:from>
    <xdr:to>
      <xdr:col>45</xdr:col>
      <xdr:colOff>2210</xdr:colOff>
      <xdr:row>31</xdr:row>
      <xdr:rowOff>147891</xdr:rowOff>
    </xdr:to>
    <xdr:pic>
      <xdr:nvPicPr>
        <xdr:cNvPr id="15" name="Resim 14">
          <a:extLst>
            <a:ext uri="{FF2B5EF4-FFF2-40B4-BE49-F238E27FC236}">
              <a16:creationId xmlns:a16="http://schemas.microsoft.com/office/drawing/2014/main" id="{4D04973D-32F9-4967-A7D9-7092A0B36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54882" y="8379024"/>
          <a:ext cx="1520258" cy="1442695"/>
        </a:xfrm>
        <a:prstGeom prst="rect">
          <a:avLst/>
        </a:prstGeom>
      </xdr:spPr>
    </xdr:pic>
    <xdr:clientData/>
  </xdr:twoCellAnchor>
  <xdr:twoCellAnchor>
    <xdr:from>
      <xdr:col>44</xdr:col>
      <xdr:colOff>1843</xdr:colOff>
      <xdr:row>37</xdr:row>
      <xdr:rowOff>42343</xdr:rowOff>
    </xdr:from>
    <xdr:to>
      <xdr:col>48</xdr:col>
      <xdr:colOff>159544</xdr:colOff>
      <xdr:row>39</xdr:row>
      <xdr:rowOff>150387</xdr:rowOff>
    </xdr:to>
    <xdr:sp macro="" textlink="">
      <xdr:nvSpPr>
        <xdr:cNvPr id="16" name="Dikdörtgen: Köşeleri Yuvarlatılmış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9600053-54E7-48B7-8589-02860EE516DA}"/>
            </a:ext>
          </a:extLst>
        </xdr:cNvPr>
        <xdr:cNvSpPr/>
      </xdr:nvSpPr>
      <xdr:spPr bwMode="auto">
        <a:xfrm>
          <a:off x="16164577" y="10877031"/>
          <a:ext cx="2598483" cy="494997"/>
        </a:xfrm>
        <a:custGeom>
          <a:avLst/>
          <a:gdLst>
            <a:gd name="connsiteX0" fmla="*/ 0 w 2598483"/>
            <a:gd name="connsiteY0" fmla="*/ 82501 h 494997"/>
            <a:gd name="connsiteX1" fmla="*/ 82501 w 2598483"/>
            <a:gd name="connsiteY1" fmla="*/ 0 h 494997"/>
            <a:gd name="connsiteX2" fmla="*/ 617867 w 2598483"/>
            <a:gd name="connsiteY2" fmla="*/ 0 h 494997"/>
            <a:gd name="connsiteX3" fmla="*/ 1104563 w 2598483"/>
            <a:gd name="connsiteY3" fmla="*/ 0 h 494997"/>
            <a:gd name="connsiteX4" fmla="*/ 1566924 w 2598483"/>
            <a:gd name="connsiteY4" fmla="*/ 0 h 494997"/>
            <a:gd name="connsiteX5" fmla="*/ 2029286 w 2598483"/>
            <a:gd name="connsiteY5" fmla="*/ 0 h 494997"/>
            <a:gd name="connsiteX6" fmla="*/ 2515982 w 2598483"/>
            <a:gd name="connsiteY6" fmla="*/ 0 h 494997"/>
            <a:gd name="connsiteX7" fmla="*/ 2598483 w 2598483"/>
            <a:gd name="connsiteY7" fmla="*/ 82501 h 494997"/>
            <a:gd name="connsiteX8" fmla="*/ 2598483 w 2598483"/>
            <a:gd name="connsiteY8" fmla="*/ 412496 h 494997"/>
            <a:gd name="connsiteX9" fmla="*/ 2515982 w 2598483"/>
            <a:gd name="connsiteY9" fmla="*/ 494997 h 494997"/>
            <a:gd name="connsiteX10" fmla="*/ 1980616 w 2598483"/>
            <a:gd name="connsiteY10" fmla="*/ 494997 h 494997"/>
            <a:gd name="connsiteX11" fmla="*/ 1566924 w 2598483"/>
            <a:gd name="connsiteY11" fmla="*/ 494997 h 494997"/>
            <a:gd name="connsiteX12" fmla="*/ 1104563 w 2598483"/>
            <a:gd name="connsiteY12" fmla="*/ 494997 h 494997"/>
            <a:gd name="connsiteX13" fmla="*/ 617867 w 2598483"/>
            <a:gd name="connsiteY13" fmla="*/ 494997 h 494997"/>
            <a:gd name="connsiteX14" fmla="*/ 82501 w 2598483"/>
            <a:gd name="connsiteY14" fmla="*/ 494997 h 494997"/>
            <a:gd name="connsiteX15" fmla="*/ 0 w 2598483"/>
            <a:gd name="connsiteY15" fmla="*/ 412496 h 494997"/>
            <a:gd name="connsiteX16" fmla="*/ 0 w 2598483"/>
            <a:gd name="connsiteY16" fmla="*/ 82501 h 49499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2598483" h="494997" fill="none" extrusionOk="0">
              <a:moveTo>
                <a:pt x="0" y="82501"/>
              </a:moveTo>
              <a:cubicBezTo>
                <a:pt x="8240" y="44390"/>
                <a:pt x="42714" y="6964"/>
                <a:pt x="82501" y="0"/>
              </a:cubicBezTo>
              <a:cubicBezTo>
                <a:pt x="348929" y="-2676"/>
                <a:pt x="424217" y="9513"/>
                <a:pt x="617867" y="0"/>
              </a:cubicBezTo>
              <a:cubicBezTo>
                <a:pt x="811517" y="-9513"/>
                <a:pt x="1001676" y="40737"/>
                <a:pt x="1104563" y="0"/>
              </a:cubicBezTo>
              <a:cubicBezTo>
                <a:pt x="1207450" y="-40737"/>
                <a:pt x="1355970" y="4039"/>
                <a:pt x="1566924" y="0"/>
              </a:cubicBezTo>
              <a:cubicBezTo>
                <a:pt x="1777878" y="-4039"/>
                <a:pt x="1811992" y="13212"/>
                <a:pt x="2029286" y="0"/>
              </a:cubicBezTo>
              <a:cubicBezTo>
                <a:pt x="2246580" y="-13212"/>
                <a:pt x="2334725" y="13006"/>
                <a:pt x="2515982" y="0"/>
              </a:cubicBezTo>
              <a:cubicBezTo>
                <a:pt x="2564402" y="1907"/>
                <a:pt x="2603636" y="37530"/>
                <a:pt x="2598483" y="82501"/>
              </a:cubicBezTo>
              <a:cubicBezTo>
                <a:pt x="2604372" y="190590"/>
                <a:pt x="2596687" y="277863"/>
                <a:pt x="2598483" y="412496"/>
              </a:cubicBezTo>
              <a:cubicBezTo>
                <a:pt x="2599925" y="456171"/>
                <a:pt x="2553558" y="495146"/>
                <a:pt x="2515982" y="494997"/>
              </a:cubicBezTo>
              <a:cubicBezTo>
                <a:pt x="2282440" y="525090"/>
                <a:pt x="2189902" y="493129"/>
                <a:pt x="1980616" y="494997"/>
              </a:cubicBezTo>
              <a:cubicBezTo>
                <a:pt x="1771330" y="496865"/>
                <a:pt x="1654824" y="480727"/>
                <a:pt x="1566924" y="494997"/>
              </a:cubicBezTo>
              <a:cubicBezTo>
                <a:pt x="1479024" y="509267"/>
                <a:pt x="1229083" y="452454"/>
                <a:pt x="1104563" y="494997"/>
              </a:cubicBezTo>
              <a:cubicBezTo>
                <a:pt x="980043" y="537540"/>
                <a:pt x="836664" y="470128"/>
                <a:pt x="617867" y="494997"/>
              </a:cubicBezTo>
              <a:cubicBezTo>
                <a:pt x="399070" y="519866"/>
                <a:pt x="337542" y="481322"/>
                <a:pt x="82501" y="494997"/>
              </a:cubicBezTo>
              <a:cubicBezTo>
                <a:pt x="35090" y="489020"/>
                <a:pt x="-8880" y="464587"/>
                <a:pt x="0" y="412496"/>
              </a:cubicBezTo>
              <a:cubicBezTo>
                <a:pt x="-19138" y="338060"/>
                <a:pt x="14856" y="169314"/>
                <a:pt x="0" y="82501"/>
              </a:cubicBezTo>
              <a:close/>
            </a:path>
            <a:path w="2598483" h="494997" stroke="0" extrusionOk="0">
              <a:moveTo>
                <a:pt x="0" y="82501"/>
              </a:moveTo>
              <a:cubicBezTo>
                <a:pt x="4966" y="37799"/>
                <a:pt x="41064" y="-818"/>
                <a:pt x="82501" y="0"/>
              </a:cubicBezTo>
              <a:cubicBezTo>
                <a:pt x="247231" y="-36407"/>
                <a:pt x="315822" y="51148"/>
                <a:pt x="520528" y="0"/>
              </a:cubicBezTo>
              <a:cubicBezTo>
                <a:pt x="725234" y="-51148"/>
                <a:pt x="928479" y="14822"/>
                <a:pt x="1055893" y="0"/>
              </a:cubicBezTo>
              <a:cubicBezTo>
                <a:pt x="1183308" y="-14822"/>
                <a:pt x="1372587" y="44867"/>
                <a:pt x="1469585" y="0"/>
              </a:cubicBezTo>
              <a:cubicBezTo>
                <a:pt x="1566583" y="-44867"/>
                <a:pt x="1741320" y="19003"/>
                <a:pt x="1931947" y="0"/>
              </a:cubicBezTo>
              <a:cubicBezTo>
                <a:pt x="2122574" y="-19003"/>
                <a:pt x="2239463" y="17652"/>
                <a:pt x="2515982" y="0"/>
              </a:cubicBezTo>
              <a:cubicBezTo>
                <a:pt x="2557100" y="1176"/>
                <a:pt x="2607140" y="29791"/>
                <a:pt x="2598483" y="82501"/>
              </a:cubicBezTo>
              <a:cubicBezTo>
                <a:pt x="2615307" y="153928"/>
                <a:pt x="2560466" y="281986"/>
                <a:pt x="2598483" y="412496"/>
              </a:cubicBezTo>
              <a:cubicBezTo>
                <a:pt x="2605073" y="466754"/>
                <a:pt x="2562362" y="501384"/>
                <a:pt x="2515982" y="494997"/>
              </a:cubicBezTo>
              <a:cubicBezTo>
                <a:pt x="2349180" y="532076"/>
                <a:pt x="2146538" y="444547"/>
                <a:pt x="2004951" y="494997"/>
              </a:cubicBezTo>
              <a:cubicBezTo>
                <a:pt x="1863364" y="545447"/>
                <a:pt x="1688168" y="482681"/>
                <a:pt x="1542590" y="494997"/>
              </a:cubicBezTo>
              <a:cubicBezTo>
                <a:pt x="1397012" y="507313"/>
                <a:pt x="1221161" y="465584"/>
                <a:pt x="1031559" y="494997"/>
              </a:cubicBezTo>
              <a:cubicBezTo>
                <a:pt x="841957" y="524410"/>
                <a:pt x="709454" y="450886"/>
                <a:pt x="520528" y="494997"/>
              </a:cubicBezTo>
              <a:cubicBezTo>
                <a:pt x="331602" y="539108"/>
                <a:pt x="225303" y="484225"/>
                <a:pt x="82501" y="494997"/>
              </a:cubicBezTo>
              <a:cubicBezTo>
                <a:pt x="37479" y="489436"/>
                <a:pt x="-2718" y="457667"/>
                <a:pt x="0" y="412496"/>
              </a:cubicBezTo>
              <a:cubicBezTo>
                <a:pt x="-3121" y="310797"/>
                <a:pt x="25797" y="232710"/>
                <a:pt x="0" y="82501"/>
              </a:cubicBezTo>
              <a:close/>
            </a:path>
          </a:pathLst>
        </a:custGeom>
        <a:solidFill>
          <a:srgbClr val="92D05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2790708863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eaLnBrk="1" fontAlgn="auto" latinLnBrk="0" hangingPunct="1"/>
          <a:r>
            <a:rPr lang="tr-TR" sz="1100" b="1">
              <a:solidFill>
                <a:schemeClr val="bg1"/>
              </a:solidFill>
              <a:effectLst/>
              <a:latin typeface="Arial Black" panose="020B0A04020102020204" pitchFamily="34" charset="0"/>
              <a:ea typeface="+mn-ea"/>
              <a:cs typeface="+mn-cs"/>
            </a:rPr>
            <a:t>20 SORULUK SENARYO GİR</a:t>
          </a:r>
          <a:endParaRPr lang="tr-TR" sz="1050">
            <a:solidFill>
              <a:schemeClr val="bg1"/>
            </a:solidFill>
            <a:effectLst/>
            <a:latin typeface="Arial Black" panose="020B0A04020102020204" pitchFamily="34" charset="0"/>
          </a:endParaRPr>
        </a:p>
      </xdr:txBody>
    </xdr:sp>
    <xdr:clientData/>
  </xdr:twoCellAnchor>
  <xdr:twoCellAnchor>
    <xdr:from>
      <xdr:col>42</xdr:col>
      <xdr:colOff>267891</xdr:colOff>
      <xdr:row>2</xdr:row>
      <xdr:rowOff>1622227</xdr:rowOff>
    </xdr:from>
    <xdr:to>
      <xdr:col>47</xdr:col>
      <xdr:colOff>476250</xdr:colOff>
      <xdr:row>2</xdr:row>
      <xdr:rowOff>2247305</xdr:rowOff>
    </xdr:to>
    <xdr:sp macro="" textlink="">
      <xdr:nvSpPr>
        <xdr:cNvPr id="23" name="Dikdörtgen: Köşeleri Yuvarlatılmış 2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45D05D35-7DCA-47D5-B1CA-D81F8CF64A30}"/>
            </a:ext>
          </a:extLst>
        </xdr:cNvPr>
        <xdr:cNvSpPr/>
      </xdr:nvSpPr>
      <xdr:spPr bwMode="auto">
        <a:xfrm>
          <a:off x="15210235" y="2083594"/>
          <a:ext cx="3259335" cy="625078"/>
        </a:xfrm>
        <a:custGeom>
          <a:avLst/>
          <a:gdLst>
            <a:gd name="connsiteX0" fmla="*/ 0 w 3259335"/>
            <a:gd name="connsiteY0" fmla="*/ 104182 h 625078"/>
            <a:gd name="connsiteX1" fmla="*/ 104182 w 3259335"/>
            <a:gd name="connsiteY1" fmla="*/ 0 h 625078"/>
            <a:gd name="connsiteX2" fmla="*/ 582167 w 3259335"/>
            <a:gd name="connsiteY2" fmla="*/ 0 h 625078"/>
            <a:gd name="connsiteX3" fmla="*/ 1090663 w 3259335"/>
            <a:gd name="connsiteY3" fmla="*/ 0 h 625078"/>
            <a:gd name="connsiteX4" fmla="*/ 1599158 w 3259335"/>
            <a:gd name="connsiteY4" fmla="*/ 0 h 625078"/>
            <a:gd name="connsiteX5" fmla="*/ 2107653 w 3259335"/>
            <a:gd name="connsiteY5" fmla="*/ 0 h 625078"/>
            <a:gd name="connsiteX6" fmla="*/ 2585638 w 3259335"/>
            <a:gd name="connsiteY6" fmla="*/ 0 h 625078"/>
            <a:gd name="connsiteX7" fmla="*/ 3155153 w 3259335"/>
            <a:gd name="connsiteY7" fmla="*/ 0 h 625078"/>
            <a:gd name="connsiteX8" fmla="*/ 3259335 w 3259335"/>
            <a:gd name="connsiteY8" fmla="*/ 104182 h 625078"/>
            <a:gd name="connsiteX9" fmla="*/ 3259335 w 3259335"/>
            <a:gd name="connsiteY9" fmla="*/ 520896 h 625078"/>
            <a:gd name="connsiteX10" fmla="*/ 3155153 w 3259335"/>
            <a:gd name="connsiteY10" fmla="*/ 625078 h 625078"/>
            <a:gd name="connsiteX11" fmla="*/ 2677168 w 3259335"/>
            <a:gd name="connsiteY11" fmla="*/ 625078 h 625078"/>
            <a:gd name="connsiteX12" fmla="*/ 2168672 w 3259335"/>
            <a:gd name="connsiteY12" fmla="*/ 625078 h 625078"/>
            <a:gd name="connsiteX13" fmla="*/ 1751706 w 3259335"/>
            <a:gd name="connsiteY13" fmla="*/ 625078 h 625078"/>
            <a:gd name="connsiteX14" fmla="*/ 1334740 w 3259335"/>
            <a:gd name="connsiteY14" fmla="*/ 625078 h 625078"/>
            <a:gd name="connsiteX15" fmla="*/ 765226 w 3259335"/>
            <a:gd name="connsiteY15" fmla="*/ 625078 h 625078"/>
            <a:gd name="connsiteX16" fmla="*/ 104182 w 3259335"/>
            <a:gd name="connsiteY16" fmla="*/ 625078 h 625078"/>
            <a:gd name="connsiteX17" fmla="*/ 0 w 3259335"/>
            <a:gd name="connsiteY17" fmla="*/ 520896 h 625078"/>
            <a:gd name="connsiteX18" fmla="*/ 0 w 3259335"/>
            <a:gd name="connsiteY18" fmla="*/ 104182 h 6250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3259335" h="625078" fill="none" extrusionOk="0">
              <a:moveTo>
                <a:pt x="0" y="104182"/>
              </a:moveTo>
              <a:cubicBezTo>
                <a:pt x="-11041" y="49516"/>
                <a:pt x="47058" y="-4093"/>
                <a:pt x="104182" y="0"/>
              </a:cubicBezTo>
              <a:cubicBezTo>
                <a:pt x="320229" y="-56243"/>
                <a:pt x="372053" y="44017"/>
                <a:pt x="582167" y="0"/>
              </a:cubicBezTo>
              <a:cubicBezTo>
                <a:pt x="792282" y="-44017"/>
                <a:pt x="847536" y="46935"/>
                <a:pt x="1090663" y="0"/>
              </a:cubicBezTo>
              <a:cubicBezTo>
                <a:pt x="1333790" y="-46935"/>
                <a:pt x="1412844" y="60387"/>
                <a:pt x="1599158" y="0"/>
              </a:cubicBezTo>
              <a:cubicBezTo>
                <a:pt x="1785473" y="-60387"/>
                <a:pt x="1906888" y="26488"/>
                <a:pt x="2107653" y="0"/>
              </a:cubicBezTo>
              <a:cubicBezTo>
                <a:pt x="2308419" y="-26488"/>
                <a:pt x="2424043" y="26218"/>
                <a:pt x="2585638" y="0"/>
              </a:cubicBezTo>
              <a:cubicBezTo>
                <a:pt x="2747234" y="-26218"/>
                <a:pt x="2901464" y="44340"/>
                <a:pt x="3155153" y="0"/>
              </a:cubicBezTo>
              <a:cubicBezTo>
                <a:pt x="3214792" y="-10052"/>
                <a:pt x="3244584" y="48539"/>
                <a:pt x="3259335" y="104182"/>
              </a:cubicBezTo>
              <a:cubicBezTo>
                <a:pt x="3267461" y="288585"/>
                <a:pt x="3235741" y="391213"/>
                <a:pt x="3259335" y="520896"/>
              </a:cubicBezTo>
              <a:cubicBezTo>
                <a:pt x="3252441" y="594103"/>
                <a:pt x="3215303" y="612754"/>
                <a:pt x="3155153" y="625078"/>
              </a:cubicBezTo>
              <a:cubicBezTo>
                <a:pt x="2975072" y="650684"/>
                <a:pt x="2906647" y="581506"/>
                <a:pt x="2677168" y="625078"/>
              </a:cubicBezTo>
              <a:cubicBezTo>
                <a:pt x="2447690" y="668650"/>
                <a:pt x="2401656" y="568115"/>
                <a:pt x="2168672" y="625078"/>
              </a:cubicBezTo>
              <a:cubicBezTo>
                <a:pt x="1935688" y="682041"/>
                <a:pt x="1843423" y="618034"/>
                <a:pt x="1751706" y="625078"/>
              </a:cubicBezTo>
              <a:cubicBezTo>
                <a:pt x="1659989" y="632122"/>
                <a:pt x="1480344" y="605985"/>
                <a:pt x="1334740" y="625078"/>
              </a:cubicBezTo>
              <a:cubicBezTo>
                <a:pt x="1189136" y="644171"/>
                <a:pt x="944300" y="615202"/>
                <a:pt x="765226" y="625078"/>
              </a:cubicBezTo>
              <a:cubicBezTo>
                <a:pt x="586152" y="634954"/>
                <a:pt x="408815" y="612128"/>
                <a:pt x="104182" y="625078"/>
              </a:cubicBezTo>
              <a:cubicBezTo>
                <a:pt x="50763" y="623910"/>
                <a:pt x="360" y="579870"/>
                <a:pt x="0" y="520896"/>
              </a:cubicBezTo>
              <a:cubicBezTo>
                <a:pt x="-7602" y="380268"/>
                <a:pt x="13259" y="265560"/>
                <a:pt x="0" y="104182"/>
              </a:cubicBezTo>
              <a:close/>
            </a:path>
            <a:path w="3259335" h="625078" stroke="0" extrusionOk="0">
              <a:moveTo>
                <a:pt x="0" y="104182"/>
              </a:moveTo>
              <a:cubicBezTo>
                <a:pt x="1181" y="30655"/>
                <a:pt x="44353" y="960"/>
                <a:pt x="104182" y="0"/>
              </a:cubicBezTo>
              <a:cubicBezTo>
                <a:pt x="235522" y="-49767"/>
                <a:pt x="446220" y="9173"/>
                <a:pt x="643187" y="0"/>
              </a:cubicBezTo>
              <a:cubicBezTo>
                <a:pt x="840155" y="-9173"/>
                <a:pt x="877039" y="47467"/>
                <a:pt x="1090663" y="0"/>
              </a:cubicBezTo>
              <a:cubicBezTo>
                <a:pt x="1304287" y="-47467"/>
                <a:pt x="1385614" y="24507"/>
                <a:pt x="1629668" y="0"/>
              </a:cubicBezTo>
              <a:cubicBezTo>
                <a:pt x="1873722" y="-24507"/>
                <a:pt x="1940675" y="9273"/>
                <a:pt x="2046634" y="0"/>
              </a:cubicBezTo>
              <a:cubicBezTo>
                <a:pt x="2152593" y="-9273"/>
                <a:pt x="2400514" y="5837"/>
                <a:pt x="2585638" y="0"/>
              </a:cubicBezTo>
              <a:cubicBezTo>
                <a:pt x="2770762" y="-5837"/>
                <a:pt x="2979834" y="1355"/>
                <a:pt x="3155153" y="0"/>
              </a:cubicBezTo>
              <a:cubicBezTo>
                <a:pt x="3214544" y="-3797"/>
                <a:pt x="3261500" y="56221"/>
                <a:pt x="3259335" y="104182"/>
              </a:cubicBezTo>
              <a:cubicBezTo>
                <a:pt x="3303005" y="235447"/>
                <a:pt x="3219099" y="316532"/>
                <a:pt x="3259335" y="520896"/>
              </a:cubicBezTo>
              <a:cubicBezTo>
                <a:pt x="3258330" y="572808"/>
                <a:pt x="3214139" y="620445"/>
                <a:pt x="3155153" y="625078"/>
              </a:cubicBezTo>
              <a:cubicBezTo>
                <a:pt x="3025919" y="667750"/>
                <a:pt x="2756695" y="621059"/>
                <a:pt x="2646658" y="625078"/>
              </a:cubicBezTo>
              <a:cubicBezTo>
                <a:pt x="2536621" y="629097"/>
                <a:pt x="2405187" y="604309"/>
                <a:pt x="2229692" y="625078"/>
              </a:cubicBezTo>
              <a:cubicBezTo>
                <a:pt x="2054197" y="645847"/>
                <a:pt x="1870551" y="578018"/>
                <a:pt x="1690687" y="625078"/>
              </a:cubicBezTo>
              <a:cubicBezTo>
                <a:pt x="1510823" y="672138"/>
                <a:pt x="1375167" y="584652"/>
                <a:pt x="1243211" y="625078"/>
              </a:cubicBezTo>
              <a:cubicBezTo>
                <a:pt x="1111255" y="665504"/>
                <a:pt x="982927" y="584800"/>
                <a:pt x="734716" y="625078"/>
              </a:cubicBezTo>
              <a:cubicBezTo>
                <a:pt x="486506" y="665356"/>
                <a:pt x="250667" y="582258"/>
                <a:pt x="104182" y="625078"/>
              </a:cubicBezTo>
              <a:cubicBezTo>
                <a:pt x="47333" y="627438"/>
                <a:pt x="5085" y="578957"/>
                <a:pt x="0" y="520896"/>
              </a:cubicBezTo>
              <a:cubicBezTo>
                <a:pt x="-21199" y="344999"/>
                <a:pt x="40620" y="251955"/>
                <a:pt x="0" y="104182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727351844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1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10 SORULUK SENARYO GİR</a:t>
          </a:r>
          <a:endParaRPr lang="tr-TR" sz="20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42</xdr:col>
      <xdr:colOff>253008</xdr:colOff>
      <xdr:row>2</xdr:row>
      <xdr:rowOff>665565</xdr:rowOff>
    </xdr:from>
    <xdr:to>
      <xdr:col>47</xdr:col>
      <xdr:colOff>491133</xdr:colOff>
      <xdr:row>2</xdr:row>
      <xdr:rowOff>1275760</xdr:rowOff>
    </xdr:to>
    <xdr:sp macro="" textlink="">
      <xdr:nvSpPr>
        <xdr:cNvPr id="24" name="Dikdörtgen: Köşeleri Yuvarlatılmış 2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2E9C0300-EFA1-436E-B7A6-96F56247D8C0}"/>
            </a:ext>
          </a:extLst>
        </xdr:cNvPr>
        <xdr:cNvSpPr/>
      </xdr:nvSpPr>
      <xdr:spPr bwMode="auto">
        <a:xfrm>
          <a:off x="15195352" y="1126932"/>
          <a:ext cx="3289101" cy="610195"/>
        </a:xfrm>
        <a:custGeom>
          <a:avLst/>
          <a:gdLst>
            <a:gd name="connsiteX0" fmla="*/ 0 w 3289101"/>
            <a:gd name="connsiteY0" fmla="*/ 101701 h 610195"/>
            <a:gd name="connsiteX1" fmla="*/ 101701 w 3289101"/>
            <a:gd name="connsiteY1" fmla="*/ 0 h 610195"/>
            <a:gd name="connsiteX2" fmla="*/ 585127 w 3289101"/>
            <a:gd name="connsiteY2" fmla="*/ 0 h 610195"/>
            <a:gd name="connsiteX3" fmla="*/ 1130267 w 3289101"/>
            <a:gd name="connsiteY3" fmla="*/ 0 h 610195"/>
            <a:gd name="connsiteX4" fmla="*/ 1706264 w 3289101"/>
            <a:gd name="connsiteY4" fmla="*/ 0 h 610195"/>
            <a:gd name="connsiteX5" fmla="*/ 2189691 w 3289101"/>
            <a:gd name="connsiteY5" fmla="*/ 0 h 610195"/>
            <a:gd name="connsiteX6" fmla="*/ 2673117 w 3289101"/>
            <a:gd name="connsiteY6" fmla="*/ 0 h 610195"/>
            <a:gd name="connsiteX7" fmla="*/ 3187400 w 3289101"/>
            <a:gd name="connsiteY7" fmla="*/ 0 h 610195"/>
            <a:gd name="connsiteX8" fmla="*/ 3289101 w 3289101"/>
            <a:gd name="connsiteY8" fmla="*/ 101701 h 610195"/>
            <a:gd name="connsiteX9" fmla="*/ 3289101 w 3289101"/>
            <a:gd name="connsiteY9" fmla="*/ 508494 h 610195"/>
            <a:gd name="connsiteX10" fmla="*/ 3187400 w 3289101"/>
            <a:gd name="connsiteY10" fmla="*/ 610195 h 610195"/>
            <a:gd name="connsiteX11" fmla="*/ 2765688 w 3289101"/>
            <a:gd name="connsiteY11" fmla="*/ 610195 h 610195"/>
            <a:gd name="connsiteX12" fmla="*/ 2220548 w 3289101"/>
            <a:gd name="connsiteY12" fmla="*/ 610195 h 610195"/>
            <a:gd name="connsiteX13" fmla="*/ 1798835 w 3289101"/>
            <a:gd name="connsiteY13" fmla="*/ 610195 h 610195"/>
            <a:gd name="connsiteX14" fmla="*/ 1284552 w 3289101"/>
            <a:gd name="connsiteY14" fmla="*/ 610195 h 610195"/>
            <a:gd name="connsiteX15" fmla="*/ 770269 w 3289101"/>
            <a:gd name="connsiteY15" fmla="*/ 610195 h 610195"/>
            <a:gd name="connsiteX16" fmla="*/ 101701 w 3289101"/>
            <a:gd name="connsiteY16" fmla="*/ 610195 h 610195"/>
            <a:gd name="connsiteX17" fmla="*/ 0 w 3289101"/>
            <a:gd name="connsiteY17" fmla="*/ 508494 h 610195"/>
            <a:gd name="connsiteX18" fmla="*/ 0 w 3289101"/>
            <a:gd name="connsiteY18" fmla="*/ 101701 h 61019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3289101" h="610195" fill="none" extrusionOk="0">
              <a:moveTo>
                <a:pt x="0" y="101701"/>
              </a:moveTo>
              <a:cubicBezTo>
                <a:pt x="3298" y="43539"/>
                <a:pt x="43265" y="2895"/>
                <a:pt x="101701" y="0"/>
              </a:cubicBezTo>
              <a:cubicBezTo>
                <a:pt x="261676" y="-39277"/>
                <a:pt x="472418" y="5211"/>
                <a:pt x="585127" y="0"/>
              </a:cubicBezTo>
              <a:cubicBezTo>
                <a:pt x="697836" y="-5211"/>
                <a:pt x="916845" y="57414"/>
                <a:pt x="1130267" y="0"/>
              </a:cubicBezTo>
              <a:cubicBezTo>
                <a:pt x="1343689" y="-57414"/>
                <a:pt x="1562884" y="39121"/>
                <a:pt x="1706264" y="0"/>
              </a:cubicBezTo>
              <a:cubicBezTo>
                <a:pt x="1849644" y="-39121"/>
                <a:pt x="1998118" y="27737"/>
                <a:pt x="2189691" y="0"/>
              </a:cubicBezTo>
              <a:cubicBezTo>
                <a:pt x="2381264" y="-27737"/>
                <a:pt x="2562406" y="25241"/>
                <a:pt x="2673117" y="0"/>
              </a:cubicBezTo>
              <a:cubicBezTo>
                <a:pt x="2783828" y="-25241"/>
                <a:pt x="2972510" y="34955"/>
                <a:pt x="3187400" y="0"/>
              </a:cubicBezTo>
              <a:cubicBezTo>
                <a:pt x="3237630" y="-10235"/>
                <a:pt x="3288242" y="29447"/>
                <a:pt x="3289101" y="101701"/>
              </a:cubicBezTo>
              <a:cubicBezTo>
                <a:pt x="3306842" y="197675"/>
                <a:pt x="3262069" y="404264"/>
                <a:pt x="3289101" y="508494"/>
              </a:cubicBezTo>
              <a:cubicBezTo>
                <a:pt x="3283107" y="559254"/>
                <a:pt x="3253225" y="609875"/>
                <a:pt x="3187400" y="610195"/>
              </a:cubicBezTo>
              <a:cubicBezTo>
                <a:pt x="3008664" y="644752"/>
                <a:pt x="2871404" y="596367"/>
                <a:pt x="2765688" y="610195"/>
              </a:cubicBezTo>
              <a:cubicBezTo>
                <a:pt x="2659972" y="624023"/>
                <a:pt x="2436869" y="554546"/>
                <a:pt x="2220548" y="610195"/>
              </a:cubicBezTo>
              <a:cubicBezTo>
                <a:pt x="2004227" y="665844"/>
                <a:pt x="1895098" y="573768"/>
                <a:pt x="1798835" y="610195"/>
              </a:cubicBezTo>
              <a:cubicBezTo>
                <a:pt x="1702572" y="646622"/>
                <a:pt x="1467653" y="607421"/>
                <a:pt x="1284552" y="610195"/>
              </a:cubicBezTo>
              <a:cubicBezTo>
                <a:pt x="1101451" y="612969"/>
                <a:pt x="925724" y="560860"/>
                <a:pt x="770269" y="610195"/>
              </a:cubicBezTo>
              <a:cubicBezTo>
                <a:pt x="614814" y="659530"/>
                <a:pt x="408517" y="551114"/>
                <a:pt x="101701" y="610195"/>
              </a:cubicBezTo>
              <a:cubicBezTo>
                <a:pt x="43278" y="614257"/>
                <a:pt x="-1760" y="565678"/>
                <a:pt x="0" y="508494"/>
              </a:cubicBezTo>
              <a:cubicBezTo>
                <a:pt x="-16642" y="368056"/>
                <a:pt x="45842" y="274939"/>
                <a:pt x="0" y="101701"/>
              </a:cubicBezTo>
              <a:close/>
            </a:path>
            <a:path w="3289101" h="610195" stroke="0" extrusionOk="0">
              <a:moveTo>
                <a:pt x="0" y="101701"/>
              </a:moveTo>
              <a:cubicBezTo>
                <a:pt x="88" y="48111"/>
                <a:pt x="42932" y="2215"/>
                <a:pt x="101701" y="0"/>
              </a:cubicBezTo>
              <a:cubicBezTo>
                <a:pt x="278687" y="-43925"/>
                <a:pt x="481587" y="3131"/>
                <a:pt x="585127" y="0"/>
              </a:cubicBezTo>
              <a:cubicBezTo>
                <a:pt x="688667" y="-3131"/>
                <a:pt x="928174" y="14912"/>
                <a:pt x="1099410" y="0"/>
              </a:cubicBezTo>
              <a:cubicBezTo>
                <a:pt x="1270646" y="-14912"/>
                <a:pt x="1330807" y="17683"/>
                <a:pt x="1551980" y="0"/>
              </a:cubicBezTo>
              <a:cubicBezTo>
                <a:pt x="1773153" y="-17683"/>
                <a:pt x="1953120" y="51906"/>
                <a:pt x="2097120" y="0"/>
              </a:cubicBezTo>
              <a:cubicBezTo>
                <a:pt x="2241120" y="-51906"/>
                <a:pt x="2479525" y="9259"/>
                <a:pt x="2580546" y="0"/>
              </a:cubicBezTo>
              <a:cubicBezTo>
                <a:pt x="2681567" y="-9259"/>
                <a:pt x="3005651" y="48712"/>
                <a:pt x="3187400" y="0"/>
              </a:cubicBezTo>
              <a:cubicBezTo>
                <a:pt x="3248964" y="-5462"/>
                <a:pt x="3293573" y="43042"/>
                <a:pt x="3289101" y="101701"/>
              </a:cubicBezTo>
              <a:cubicBezTo>
                <a:pt x="3325145" y="183904"/>
                <a:pt x="3251355" y="392222"/>
                <a:pt x="3289101" y="508494"/>
              </a:cubicBezTo>
              <a:cubicBezTo>
                <a:pt x="3288126" y="563849"/>
                <a:pt x="3241508" y="611011"/>
                <a:pt x="3187400" y="610195"/>
              </a:cubicBezTo>
              <a:cubicBezTo>
                <a:pt x="3037744" y="617428"/>
                <a:pt x="2921950" y="586637"/>
                <a:pt x="2734831" y="610195"/>
              </a:cubicBezTo>
              <a:cubicBezTo>
                <a:pt x="2547712" y="633753"/>
                <a:pt x="2506741" y="573214"/>
                <a:pt x="2313119" y="610195"/>
              </a:cubicBezTo>
              <a:cubicBezTo>
                <a:pt x="2119497" y="647176"/>
                <a:pt x="1959140" y="596706"/>
                <a:pt x="1860549" y="610195"/>
              </a:cubicBezTo>
              <a:cubicBezTo>
                <a:pt x="1761958" y="623684"/>
                <a:pt x="1449191" y="569343"/>
                <a:pt x="1346266" y="610195"/>
              </a:cubicBezTo>
              <a:cubicBezTo>
                <a:pt x="1243341" y="651047"/>
                <a:pt x="1039575" y="585910"/>
                <a:pt x="801126" y="610195"/>
              </a:cubicBezTo>
              <a:cubicBezTo>
                <a:pt x="562677" y="634480"/>
                <a:pt x="262237" y="567185"/>
                <a:pt x="101701" y="610195"/>
              </a:cubicBezTo>
              <a:cubicBezTo>
                <a:pt x="46395" y="595129"/>
                <a:pt x="5038" y="568070"/>
                <a:pt x="0" y="508494"/>
              </a:cubicBezTo>
              <a:cubicBezTo>
                <a:pt x="-46156" y="358467"/>
                <a:pt x="39074" y="247099"/>
                <a:pt x="0" y="101701"/>
              </a:cubicBezTo>
              <a:close/>
            </a:path>
          </a:pathLst>
        </a:custGeom>
        <a:solidFill>
          <a:srgbClr val="00B0F0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1149807587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20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4-SENARYO BAREMİ</a:t>
          </a:r>
          <a:endParaRPr lang="tr-TR" sz="20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289890</xdr:colOff>
      <xdr:row>9</xdr:row>
      <xdr:rowOff>232484</xdr:rowOff>
    </xdr:from>
    <xdr:to>
      <xdr:col>19</xdr:col>
      <xdr:colOff>510133</xdr:colOff>
      <xdr:row>10</xdr:row>
      <xdr:rowOff>514578</xdr:rowOff>
    </xdr:to>
    <xdr:sp macro="" textlink="">
      <xdr:nvSpPr>
        <xdr:cNvPr id="9" name="Dikdörtgen: Köşeleri Yuvarlatılmış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36D8B5-E7E0-4C24-9FF4-C5A085E9A893}"/>
            </a:ext>
          </a:extLst>
        </xdr:cNvPr>
        <xdr:cNvSpPr/>
      </xdr:nvSpPr>
      <xdr:spPr bwMode="auto">
        <a:xfrm>
          <a:off x="10868413" y="4359984"/>
          <a:ext cx="8100015" cy="1104708"/>
        </a:xfrm>
        <a:custGeom>
          <a:avLst/>
          <a:gdLst>
            <a:gd name="connsiteX0" fmla="*/ 0 w 8100015"/>
            <a:gd name="connsiteY0" fmla="*/ 184122 h 1104708"/>
            <a:gd name="connsiteX1" fmla="*/ 184122 w 8100015"/>
            <a:gd name="connsiteY1" fmla="*/ 0 h 1104708"/>
            <a:gd name="connsiteX2" fmla="*/ 624238 w 8100015"/>
            <a:gd name="connsiteY2" fmla="*/ 0 h 1104708"/>
            <a:gd name="connsiteX3" fmla="*/ 1218990 w 8100015"/>
            <a:gd name="connsiteY3" fmla="*/ 0 h 1104708"/>
            <a:gd name="connsiteX4" fmla="*/ 1736424 w 8100015"/>
            <a:gd name="connsiteY4" fmla="*/ 0 h 1104708"/>
            <a:gd name="connsiteX5" fmla="*/ 2485811 w 8100015"/>
            <a:gd name="connsiteY5" fmla="*/ 0 h 1104708"/>
            <a:gd name="connsiteX6" fmla="*/ 3003245 w 8100015"/>
            <a:gd name="connsiteY6" fmla="*/ 0 h 1104708"/>
            <a:gd name="connsiteX7" fmla="*/ 3443361 w 8100015"/>
            <a:gd name="connsiteY7" fmla="*/ 0 h 1104708"/>
            <a:gd name="connsiteX8" fmla="*/ 4115430 w 8100015"/>
            <a:gd name="connsiteY8" fmla="*/ 0 h 1104708"/>
            <a:gd name="connsiteX9" fmla="*/ 4710182 w 8100015"/>
            <a:gd name="connsiteY9" fmla="*/ 0 h 1104708"/>
            <a:gd name="connsiteX10" fmla="*/ 5227616 w 8100015"/>
            <a:gd name="connsiteY10" fmla="*/ 0 h 1104708"/>
            <a:gd name="connsiteX11" fmla="*/ 5745050 w 8100015"/>
            <a:gd name="connsiteY11" fmla="*/ 0 h 1104708"/>
            <a:gd name="connsiteX12" fmla="*/ 6339801 w 8100015"/>
            <a:gd name="connsiteY12" fmla="*/ 0 h 1104708"/>
            <a:gd name="connsiteX13" fmla="*/ 7011871 w 8100015"/>
            <a:gd name="connsiteY13" fmla="*/ 0 h 1104708"/>
            <a:gd name="connsiteX14" fmla="*/ 7915893 w 8100015"/>
            <a:gd name="connsiteY14" fmla="*/ 0 h 1104708"/>
            <a:gd name="connsiteX15" fmla="*/ 8100015 w 8100015"/>
            <a:gd name="connsiteY15" fmla="*/ 184122 h 1104708"/>
            <a:gd name="connsiteX16" fmla="*/ 8100015 w 8100015"/>
            <a:gd name="connsiteY16" fmla="*/ 567083 h 1104708"/>
            <a:gd name="connsiteX17" fmla="*/ 8100015 w 8100015"/>
            <a:gd name="connsiteY17" fmla="*/ 920586 h 1104708"/>
            <a:gd name="connsiteX18" fmla="*/ 7915893 w 8100015"/>
            <a:gd name="connsiteY18" fmla="*/ 1104708 h 1104708"/>
            <a:gd name="connsiteX19" fmla="*/ 7398459 w 8100015"/>
            <a:gd name="connsiteY19" fmla="*/ 1104708 h 1104708"/>
            <a:gd name="connsiteX20" fmla="*/ 6803707 w 8100015"/>
            <a:gd name="connsiteY20" fmla="*/ 1104708 h 1104708"/>
            <a:gd name="connsiteX21" fmla="*/ 6131638 w 8100015"/>
            <a:gd name="connsiteY21" fmla="*/ 1104708 h 1104708"/>
            <a:gd name="connsiteX22" fmla="*/ 5459569 w 8100015"/>
            <a:gd name="connsiteY22" fmla="*/ 1104708 h 1104708"/>
            <a:gd name="connsiteX23" fmla="*/ 4710182 w 8100015"/>
            <a:gd name="connsiteY23" fmla="*/ 1104708 h 1104708"/>
            <a:gd name="connsiteX24" fmla="*/ 4038112 w 8100015"/>
            <a:gd name="connsiteY24" fmla="*/ 1104708 h 1104708"/>
            <a:gd name="connsiteX25" fmla="*/ 3675314 w 8100015"/>
            <a:gd name="connsiteY25" fmla="*/ 1104708 h 1104708"/>
            <a:gd name="connsiteX26" fmla="*/ 3312515 w 8100015"/>
            <a:gd name="connsiteY26" fmla="*/ 1104708 h 1104708"/>
            <a:gd name="connsiteX27" fmla="*/ 2563128 w 8100015"/>
            <a:gd name="connsiteY27" fmla="*/ 1104708 h 1104708"/>
            <a:gd name="connsiteX28" fmla="*/ 2123012 w 8100015"/>
            <a:gd name="connsiteY28" fmla="*/ 1104708 h 1104708"/>
            <a:gd name="connsiteX29" fmla="*/ 1373625 w 8100015"/>
            <a:gd name="connsiteY29" fmla="*/ 1104708 h 1104708"/>
            <a:gd name="connsiteX30" fmla="*/ 1010827 w 8100015"/>
            <a:gd name="connsiteY30" fmla="*/ 1104708 h 1104708"/>
            <a:gd name="connsiteX31" fmla="*/ 184122 w 8100015"/>
            <a:gd name="connsiteY31" fmla="*/ 1104708 h 1104708"/>
            <a:gd name="connsiteX32" fmla="*/ 0 w 8100015"/>
            <a:gd name="connsiteY32" fmla="*/ 920586 h 1104708"/>
            <a:gd name="connsiteX33" fmla="*/ 0 w 8100015"/>
            <a:gd name="connsiteY33" fmla="*/ 559719 h 1104708"/>
            <a:gd name="connsiteX34" fmla="*/ 0 w 8100015"/>
            <a:gd name="connsiteY34" fmla="*/ 184122 h 110470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</a:cxnLst>
          <a:rect l="l" t="t" r="r" b="b"/>
          <a:pathLst>
            <a:path w="8100015" h="1104708" fill="none" extrusionOk="0">
              <a:moveTo>
                <a:pt x="0" y="184122"/>
              </a:moveTo>
              <a:cubicBezTo>
                <a:pt x="10238" y="82410"/>
                <a:pt x="82132" y="14801"/>
                <a:pt x="184122" y="0"/>
              </a:cubicBezTo>
              <a:cubicBezTo>
                <a:pt x="337426" y="-39118"/>
                <a:pt x="474938" y="11186"/>
                <a:pt x="624238" y="0"/>
              </a:cubicBezTo>
              <a:cubicBezTo>
                <a:pt x="773538" y="-11186"/>
                <a:pt x="951002" y="27863"/>
                <a:pt x="1218990" y="0"/>
              </a:cubicBezTo>
              <a:cubicBezTo>
                <a:pt x="1486978" y="-27863"/>
                <a:pt x="1550587" y="32985"/>
                <a:pt x="1736424" y="0"/>
              </a:cubicBezTo>
              <a:cubicBezTo>
                <a:pt x="1922261" y="-32985"/>
                <a:pt x="2252764" y="43897"/>
                <a:pt x="2485811" y="0"/>
              </a:cubicBezTo>
              <a:cubicBezTo>
                <a:pt x="2718858" y="-43897"/>
                <a:pt x="2785937" y="23999"/>
                <a:pt x="3003245" y="0"/>
              </a:cubicBezTo>
              <a:cubicBezTo>
                <a:pt x="3220553" y="-23999"/>
                <a:pt x="3240521" y="4026"/>
                <a:pt x="3443361" y="0"/>
              </a:cubicBezTo>
              <a:cubicBezTo>
                <a:pt x="3646201" y="-4026"/>
                <a:pt x="3837608" y="63533"/>
                <a:pt x="4115430" y="0"/>
              </a:cubicBezTo>
              <a:cubicBezTo>
                <a:pt x="4393252" y="-63533"/>
                <a:pt x="4486862" y="27654"/>
                <a:pt x="4710182" y="0"/>
              </a:cubicBezTo>
              <a:cubicBezTo>
                <a:pt x="4933502" y="-27654"/>
                <a:pt x="5064227" y="55432"/>
                <a:pt x="5227616" y="0"/>
              </a:cubicBezTo>
              <a:cubicBezTo>
                <a:pt x="5391005" y="-55432"/>
                <a:pt x="5636681" y="52453"/>
                <a:pt x="5745050" y="0"/>
              </a:cubicBezTo>
              <a:cubicBezTo>
                <a:pt x="5853419" y="-52453"/>
                <a:pt x="6140683" y="54744"/>
                <a:pt x="6339801" y="0"/>
              </a:cubicBezTo>
              <a:cubicBezTo>
                <a:pt x="6538919" y="-54744"/>
                <a:pt x="6803271" y="5369"/>
                <a:pt x="7011871" y="0"/>
              </a:cubicBezTo>
              <a:cubicBezTo>
                <a:pt x="7220471" y="-5369"/>
                <a:pt x="7706989" y="31601"/>
                <a:pt x="7915893" y="0"/>
              </a:cubicBezTo>
              <a:cubicBezTo>
                <a:pt x="8033518" y="-24792"/>
                <a:pt x="8119447" y="96229"/>
                <a:pt x="8100015" y="184122"/>
              </a:cubicBezTo>
              <a:cubicBezTo>
                <a:pt x="8126235" y="305194"/>
                <a:pt x="8087646" y="487609"/>
                <a:pt x="8100015" y="567083"/>
              </a:cubicBezTo>
              <a:cubicBezTo>
                <a:pt x="8112384" y="646557"/>
                <a:pt x="8086654" y="805314"/>
                <a:pt x="8100015" y="920586"/>
              </a:cubicBezTo>
              <a:cubicBezTo>
                <a:pt x="8085480" y="1023423"/>
                <a:pt x="8001819" y="1104426"/>
                <a:pt x="7915893" y="1104708"/>
              </a:cubicBezTo>
              <a:cubicBezTo>
                <a:pt x="7753805" y="1140050"/>
                <a:pt x="7510710" y="1103296"/>
                <a:pt x="7398459" y="1104708"/>
              </a:cubicBezTo>
              <a:cubicBezTo>
                <a:pt x="7286208" y="1106120"/>
                <a:pt x="6988168" y="1037299"/>
                <a:pt x="6803707" y="1104708"/>
              </a:cubicBezTo>
              <a:cubicBezTo>
                <a:pt x="6619246" y="1172117"/>
                <a:pt x="6300357" y="1055504"/>
                <a:pt x="6131638" y="1104708"/>
              </a:cubicBezTo>
              <a:cubicBezTo>
                <a:pt x="5962919" y="1153912"/>
                <a:pt x="5651013" y="1091947"/>
                <a:pt x="5459569" y="1104708"/>
              </a:cubicBezTo>
              <a:cubicBezTo>
                <a:pt x="5268125" y="1117469"/>
                <a:pt x="5016535" y="1097561"/>
                <a:pt x="4710182" y="1104708"/>
              </a:cubicBezTo>
              <a:cubicBezTo>
                <a:pt x="4403829" y="1111855"/>
                <a:pt x="4290560" y="1051473"/>
                <a:pt x="4038112" y="1104708"/>
              </a:cubicBezTo>
              <a:cubicBezTo>
                <a:pt x="3785664" y="1157943"/>
                <a:pt x="3807660" y="1079902"/>
                <a:pt x="3675314" y="1104708"/>
              </a:cubicBezTo>
              <a:cubicBezTo>
                <a:pt x="3542968" y="1129514"/>
                <a:pt x="3403261" y="1072960"/>
                <a:pt x="3312515" y="1104708"/>
              </a:cubicBezTo>
              <a:cubicBezTo>
                <a:pt x="3221769" y="1136456"/>
                <a:pt x="2934319" y="1021679"/>
                <a:pt x="2563128" y="1104708"/>
              </a:cubicBezTo>
              <a:cubicBezTo>
                <a:pt x="2191937" y="1187737"/>
                <a:pt x="2226373" y="1103048"/>
                <a:pt x="2123012" y="1104708"/>
              </a:cubicBezTo>
              <a:cubicBezTo>
                <a:pt x="2019651" y="1106368"/>
                <a:pt x="1665222" y="1081932"/>
                <a:pt x="1373625" y="1104708"/>
              </a:cubicBezTo>
              <a:cubicBezTo>
                <a:pt x="1082028" y="1127484"/>
                <a:pt x="1175624" y="1076214"/>
                <a:pt x="1010827" y="1104708"/>
              </a:cubicBezTo>
              <a:cubicBezTo>
                <a:pt x="846030" y="1133202"/>
                <a:pt x="396987" y="1096779"/>
                <a:pt x="184122" y="1104708"/>
              </a:cubicBezTo>
              <a:cubicBezTo>
                <a:pt x="77801" y="1104586"/>
                <a:pt x="-9968" y="1000579"/>
                <a:pt x="0" y="920586"/>
              </a:cubicBezTo>
              <a:cubicBezTo>
                <a:pt x="-9502" y="743798"/>
                <a:pt x="9303" y="727453"/>
                <a:pt x="0" y="559719"/>
              </a:cubicBezTo>
              <a:cubicBezTo>
                <a:pt x="-9303" y="391985"/>
                <a:pt x="2440" y="292183"/>
                <a:pt x="0" y="184122"/>
              </a:cubicBezTo>
              <a:close/>
            </a:path>
            <a:path w="8100015" h="1104708" stroke="0" extrusionOk="0">
              <a:moveTo>
                <a:pt x="0" y="184122"/>
              </a:moveTo>
              <a:cubicBezTo>
                <a:pt x="505" y="75596"/>
                <a:pt x="76765" y="2375"/>
                <a:pt x="184122" y="0"/>
              </a:cubicBezTo>
              <a:cubicBezTo>
                <a:pt x="405225" y="-7514"/>
                <a:pt x="607331" y="80222"/>
                <a:pt x="856191" y="0"/>
              </a:cubicBezTo>
              <a:cubicBezTo>
                <a:pt x="1105051" y="-80222"/>
                <a:pt x="1093041" y="35420"/>
                <a:pt x="1296308" y="0"/>
              </a:cubicBezTo>
              <a:cubicBezTo>
                <a:pt x="1499575" y="-35420"/>
                <a:pt x="1821429" y="17447"/>
                <a:pt x="1968377" y="0"/>
              </a:cubicBezTo>
              <a:cubicBezTo>
                <a:pt x="2115325" y="-17447"/>
                <a:pt x="2248875" y="31861"/>
                <a:pt x="2331175" y="0"/>
              </a:cubicBezTo>
              <a:cubicBezTo>
                <a:pt x="2413475" y="-31861"/>
                <a:pt x="2771691" y="66676"/>
                <a:pt x="3003245" y="0"/>
              </a:cubicBezTo>
              <a:cubicBezTo>
                <a:pt x="3234799" y="-66676"/>
                <a:pt x="3267491" y="37589"/>
                <a:pt x="3443361" y="0"/>
              </a:cubicBezTo>
              <a:cubicBezTo>
                <a:pt x="3619231" y="-37589"/>
                <a:pt x="4013468" y="5361"/>
                <a:pt x="4192748" y="0"/>
              </a:cubicBezTo>
              <a:cubicBezTo>
                <a:pt x="4372028" y="-5361"/>
                <a:pt x="4471385" y="8824"/>
                <a:pt x="4555546" y="0"/>
              </a:cubicBezTo>
              <a:cubicBezTo>
                <a:pt x="4639707" y="-8824"/>
                <a:pt x="5038684" y="57532"/>
                <a:pt x="5227616" y="0"/>
              </a:cubicBezTo>
              <a:cubicBezTo>
                <a:pt x="5416548" y="-57532"/>
                <a:pt x="5589916" y="31548"/>
                <a:pt x="5745050" y="0"/>
              </a:cubicBezTo>
              <a:cubicBezTo>
                <a:pt x="5900184" y="-31548"/>
                <a:pt x="6052216" y="29665"/>
                <a:pt x="6185166" y="0"/>
              </a:cubicBezTo>
              <a:cubicBezTo>
                <a:pt x="6318116" y="-29665"/>
                <a:pt x="6569754" y="40625"/>
                <a:pt x="6857235" y="0"/>
              </a:cubicBezTo>
              <a:cubicBezTo>
                <a:pt x="7144716" y="-40625"/>
                <a:pt x="7133826" y="14033"/>
                <a:pt x="7220034" y="0"/>
              </a:cubicBezTo>
              <a:cubicBezTo>
                <a:pt x="7306242" y="-14033"/>
                <a:pt x="7640830" y="74543"/>
                <a:pt x="7915893" y="0"/>
              </a:cubicBezTo>
              <a:cubicBezTo>
                <a:pt x="7995626" y="-12532"/>
                <a:pt x="8090136" y="84305"/>
                <a:pt x="8100015" y="184122"/>
              </a:cubicBezTo>
              <a:cubicBezTo>
                <a:pt x="8142038" y="341486"/>
                <a:pt x="8071380" y="390711"/>
                <a:pt x="8100015" y="537625"/>
              </a:cubicBezTo>
              <a:cubicBezTo>
                <a:pt x="8128650" y="684539"/>
                <a:pt x="8095750" y="787841"/>
                <a:pt x="8100015" y="920586"/>
              </a:cubicBezTo>
              <a:cubicBezTo>
                <a:pt x="8096253" y="1024964"/>
                <a:pt x="8029793" y="1088873"/>
                <a:pt x="7915893" y="1104708"/>
              </a:cubicBezTo>
              <a:cubicBezTo>
                <a:pt x="7654011" y="1113576"/>
                <a:pt x="7464693" y="1074253"/>
                <a:pt x="7321141" y="1104708"/>
              </a:cubicBezTo>
              <a:cubicBezTo>
                <a:pt x="7177589" y="1135163"/>
                <a:pt x="6957233" y="1089673"/>
                <a:pt x="6649072" y="1104708"/>
              </a:cubicBezTo>
              <a:cubicBezTo>
                <a:pt x="6340911" y="1119743"/>
                <a:pt x="6377303" y="1089352"/>
                <a:pt x="6286274" y="1104708"/>
              </a:cubicBezTo>
              <a:cubicBezTo>
                <a:pt x="6195245" y="1120064"/>
                <a:pt x="5977920" y="1050970"/>
                <a:pt x="5691522" y="1104708"/>
              </a:cubicBezTo>
              <a:cubicBezTo>
                <a:pt x="5405124" y="1158446"/>
                <a:pt x="5342106" y="1085654"/>
                <a:pt x="5096770" y="1104708"/>
              </a:cubicBezTo>
              <a:cubicBezTo>
                <a:pt x="4851434" y="1123762"/>
                <a:pt x="4639353" y="1053680"/>
                <a:pt x="4502019" y="1104708"/>
              </a:cubicBezTo>
              <a:cubicBezTo>
                <a:pt x="4364685" y="1155736"/>
                <a:pt x="4179714" y="1068833"/>
                <a:pt x="3984585" y="1104708"/>
              </a:cubicBezTo>
              <a:cubicBezTo>
                <a:pt x="3789456" y="1140583"/>
                <a:pt x="3576870" y="1064216"/>
                <a:pt x="3312515" y="1104708"/>
              </a:cubicBezTo>
              <a:cubicBezTo>
                <a:pt x="3048160" y="1145200"/>
                <a:pt x="3067988" y="1073977"/>
                <a:pt x="2872399" y="1104708"/>
              </a:cubicBezTo>
              <a:cubicBezTo>
                <a:pt x="2676810" y="1135439"/>
                <a:pt x="2469179" y="1064186"/>
                <a:pt x="2200330" y="1104708"/>
              </a:cubicBezTo>
              <a:cubicBezTo>
                <a:pt x="1931481" y="1145230"/>
                <a:pt x="1816817" y="1058161"/>
                <a:pt x="1450943" y="1104708"/>
              </a:cubicBezTo>
              <a:cubicBezTo>
                <a:pt x="1085069" y="1151255"/>
                <a:pt x="987958" y="1020405"/>
                <a:pt x="701556" y="1104708"/>
              </a:cubicBezTo>
              <a:cubicBezTo>
                <a:pt x="415154" y="1189011"/>
                <a:pt x="353102" y="1102507"/>
                <a:pt x="184122" y="1104708"/>
              </a:cubicBezTo>
              <a:cubicBezTo>
                <a:pt x="96970" y="1094041"/>
                <a:pt x="2652" y="999067"/>
                <a:pt x="0" y="920586"/>
              </a:cubicBezTo>
              <a:cubicBezTo>
                <a:pt x="-29666" y="776046"/>
                <a:pt x="13516" y="736248"/>
                <a:pt x="0" y="567083"/>
              </a:cubicBezTo>
              <a:cubicBezTo>
                <a:pt x="-13516" y="397918"/>
                <a:pt x="40087" y="367543"/>
                <a:pt x="0" y="184122"/>
              </a:cubicBezTo>
              <a:close/>
            </a:path>
          </a:pathLst>
        </a:custGeom>
        <a:solidFill>
          <a:schemeClr val="tx1"/>
        </a:solidFill>
        <a:ln w="15875" cap="rnd" cmpd="sng" algn="ctr">
          <a:solidFill>
            <a:srgbClr val="000000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727351844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TEDBİR</a:t>
          </a:r>
          <a:r>
            <a:rPr lang="tr-TR" sz="1600" b="1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 RAPORUNDA DEĞİŞİKLİK YAPMAK İSTİYORUM DİYORSANIZ TIKLAYIN</a:t>
          </a:r>
          <a:endParaRPr lang="tr-TR" sz="16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7</xdr:col>
      <xdr:colOff>278613</xdr:colOff>
      <xdr:row>1</xdr:row>
      <xdr:rowOff>41411</xdr:rowOff>
    </xdr:from>
    <xdr:to>
      <xdr:col>11</xdr:col>
      <xdr:colOff>401449</xdr:colOff>
      <xdr:row>2</xdr:row>
      <xdr:rowOff>232084</xdr:rowOff>
    </xdr:to>
    <xdr:sp macro="" textlink="">
      <xdr:nvSpPr>
        <xdr:cNvPr id="19" name="Dikdörtgen: Köşeleri Yuvarlatılmış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2582A8F-4E1C-4ED8-97BC-69E9CEF7110A}"/>
            </a:ext>
          </a:extLst>
        </xdr:cNvPr>
        <xdr:cNvSpPr/>
      </xdr:nvSpPr>
      <xdr:spPr bwMode="auto">
        <a:xfrm>
          <a:off x="11473939" y="220868"/>
          <a:ext cx="2552401" cy="535781"/>
        </a:xfrm>
        <a:prstGeom prst="roundRect">
          <a:avLst/>
        </a:prstGeom>
        <a:ln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2452372637">
                <a:custGeom>
                  <a:avLst/>
                  <a:gdLst>
                    <a:gd name="connsiteX0" fmla="*/ 0 w 2552401"/>
                    <a:gd name="connsiteY0" fmla="*/ 89299 h 535781"/>
                    <a:gd name="connsiteX1" fmla="*/ 89299 w 2552401"/>
                    <a:gd name="connsiteY1" fmla="*/ 0 h 535781"/>
                    <a:gd name="connsiteX2" fmla="*/ 706488 w 2552401"/>
                    <a:gd name="connsiteY2" fmla="*/ 0 h 535781"/>
                    <a:gd name="connsiteX3" fmla="*/ 1323677 w 2552401"/>
                    <a:gd name="connsiteY3" fmla="*/ 0 h 535781"/>
                    <a:gd name="connsiteX4" fmla="*/ 1940865 w 2552401"/>
                    <a:gd name="connsiteY4" fmla="*/ 0 h 535781"/>
                    <a:gd name="connsiteX5" fmla="*/ 2463102 w 2552401"/>
                    <a:gd name="connsiteY5" fmla="*/ 0 h 535781"/>
                    <a:gd name="connsiteX6" fmla="*/ 2552401 w 2552401"/>
                    <a:gd name="connsiteY6" fmla="*/ 89299 h 535781"/>
                    <a:gd name="connsiteX7" fmla="*/ 2552401 w 2552401"/>
                    <a:gd name="connsiteY7" fmla="*/ 446482 h 535781"/>
                    <a:gd name="connsiteX8" fmla="*/ 2463102 w 2552401"/>
                    <a:gd name="connsiteY8" fmla="*/ 535781 h 535781"/>
                    <a:gd name="connsiteX9" fmla="*/ 1893389 w 2552401"/>
                    <a:gd name="connsiteY9" fmla="*/ 535781 h 535781"/>
                    <a:gd name="connsiteX10" fmla="*/ 1299939 w 2552401"/>
                    <a:gd name="connsiteY10" fmla="*/ 535781 h 535781"/>
                    <a:gd name="connsiteX11" fmla="*/ 682750 w 2552401"/>
                    <a:gd name="connsiteY11" fmla="*/ 535781 h 535781"/>
                    <a:gd name="connsiteX12" fmla="*/ 89299 w 2552401"/>
                    <a:gd name="connsiteY12" fmla="*/ 535781 h 535781"/>
                    <a:gd name="connsiteX13" fmla="*/ 0 w 2552401"/>
                    <a:gd name="connsiteY13" fmla="*/ 446482 h 535781"/>
                    <a:gd name="connsiteX14" fmla="*/ 0 w 2552401"/>
                    <a:gd name="connsiteY14" fmla="*/ 89299 h 535781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  <a:cxn ang="0">
                      <a:pos x="connsiteX8" y="connsiteY8"/>
                    </a:cxn>
                    <a:cxn ang="0">
                      <a:pos x="connsiteX9" y="connsiteY9"/>
                    </a:cxn>
                    <a:cxn ang="0">
                      <a:pos x="connsiteX10" y="connsiteY10"/>
                    </a:cxn>
                    <a:cxn ang="0">
                      <a:pos x="connsiteX11" y="connsiteY11"/>
                    </a:cxn>
                    <a:cxn ang="0">
                      <a:pos x="connsiteX12" y="connsiteY12"/>
                    </a:cxn>
                    <a:cxn ang="0">
                      <a:pos x="connsiteX13" y="connsiteY13"/>
                    </a:cxn>
                    <a:cxn ang="0">
                      <a:pos x="connsiteX14" y="connsiteY14"/>
                    </a:cxn>
                  </a:cxnLst>
                  <a:rect l="l" t="t" r="r" b="b"/>
                  <a:pathLst>
                    <a:path w="2552401" h="535781" fill="none" extrusionOk="0">
                      <a:moveTo>
                        <a:pt x="0" y="89299"/>
                      </a:moveTo>
                      <a:cubicBezTo>
                        <a:pt x="4040" y="43227"/>
                        <a:pt x="47879" y="-8883"/>
                        <a:pt x="89299" y="0"/>
                      </a:cubicBezTo>
                      <a:cubicBezTo>
                        <a:pt x="226457" y="-73385"/>
                        <a:pt x="419959" y="34964"/>
                        <a:pt x="706488" y="0"/>
                      </a:cubicBezTo>
                      <a:cubicBezTo>
                        <a:pt x="993017" y="-34964"/>
                        <a:pt x="1137341" y="30082"/>
                        <a:pt x="1323677" y="0"/>
                      </a:cubicBezTo>
                      <a:cubicBezTo>
                        <a:pt x="1510013" y="-30082"/>
                        <a:pt x="1748767" y="41748"/>
                        <a:pt x="1940865" y="0"/>
                      </a:cubicBezTo>
                      <a:cubicBezTo>
                        <a:pt x="2132963" y="-41748"/>
                        <a:pt x="2306083" y="6958"/>
                        <a:pt x="2463102" y="0"/>
                      </a:cubicBezTo>
                      <a:cubicBezTo>
                        <a:pt x="2521551" y="8955"/>
                        <a:pt x="2545897" y="39439"/>
                        <a:pt x="2552401" y="89299"/>
                      </a:cubicBezTo>
                      <a:cubicBezTo>
                        <a:pt x="2575549" y="215551"/>
                        <a:pt x="2550473" y="340711"/>
                        <a:pt x="2552401" y="446482"/>
                      </a:cubicBezTo>
                      <a:cubicBezTo>
                        <a:pt x="2547017" y="494383"/>
                        <a:pt x="2519698" y="530823"/>
                        <a:pt x="2463102" y="535781"/>
                      </a:cubicBezTo>
                      <a:cubicBezTo>
                        <a:pt x="2189350" y="540323"/>
                        <a:pt x="2140748" y="532415"/>
                        <a:pt x="1893389" y="535781"/>
                      </a:cubicBezTo>
                      <a:cubicBezTo>
                        <a:pt x="1646030" y="539147"/>
                        <a:pt x="1505612" y="505180"/>
                        <a:pt x="1299939" y="535781"/>
                      </a:cubicBezTo>
                      <a:cubicBezTo>
                        <a:pt x="1094266" y="566382"/>
                        <a:pt x="812479" y="531911"/>
                        <a:pt x="682750" y="535781"/>
                      </a:cubicBezTo>
                      <a:cubicBezTo>
                        <a:pt x="553021" y="539651"/>
                        <a:pt x="240876" y="502026"/>
                        <a:pt x="89299" y="535781"/>
                      </a:cubicBezTo>
                      <a:cubicBezTo>
                        <a:pt x="36617" y="542585"/>
                        <a:pt x="12213" y="499086"/>
                        <a:pt x="0" y="446482"/>
                      </a:cubicBezTo>
                      <a:cubicBezTo>
                        <a:pt x="-36801" y="311400"/>
                        <a:pt x="2294" y="169048"/>
                        <a:pt x="0" y="89299"/>
                      </a:cubicBezTo>
                      <a:close/>
                    </a:path>
                    <a:path w="2552401" h="535781" stroke="0" extrusionOk="0">
                      <a:moveTo>
                        <a:pt x="0" y="89299"/>
                      </a:moveTo>
                      <a:cubicBezTo>
                        <a:pt x="1122" y="44965"/>
                        <a:pt x="41818" y="5286"/>
                        <a:pt x="89299" y="0"/>
                      </a:cubicBezTo>
                      <a:cubicBezTo>
                        <a:pt x="212345" y="-26229"/>
                        <a:pt x="498098" y="30780"/>
                        <a:pt x="659012" y="0"/>
                      </a:cubicBezTo>
                      <a:cubicBezTo>
                        <a:pt x="819926" y="-30780"/>
                        <a:pt x="1000440" y="58043"/>
                        <a:pt x="1181248" y="0"/>
                      </a:cubicBezTo>
                      <a:cubicBezTo>
                        <a:pt x="1362056" y="-58043"/>
                        <a:pt x="1542185" y="14552"/>
                        <a:pt x="1727223" y="0"/>
                      </a:cubicBezTo>
                      <a:cubicBezTo>
                        <a:pt x="1912261" y="-14552"/>
                        <a:pt x="2160463" y="31306"/>
                        <a:pt x="2463102" y="0"/>
                      </a:cubicBezTo>
                      <a:cubicBezTo>
                        <a:pt x="2513945" y="4318"/>
                        <a:pt x="2547801" y="30794"/>
                        <a:pt x="2552401" y="89299"/>
                      </a:cubicBezTo>
                      <a:cubicBezTo>
                        <a:pt x="2575652" y="191432"/>
                        <a:pt x="2537820" y="368938"/>
                        <a:pt x="2552401" y="446482"/>
                      </a:cubicBezTo>
                      <a:cubicBezTo>
                        <a:pt x="2550518" y="494646"/>
                        <a:pt x="2508725" y="530341"/>
                        <a:pt x="2463102" y="535781"/>
                      </a:cubicBezTo>
                      <a:cubicBezTo>
                        <a:pt x="2250578" y="540092"/>
                        <a:pt x="2135314" y="467716"/>
                        <a:pt x="1869651" y="535781"/>
                      </a:cubicBezTo>
                      <a:cubicBezTo>
                        <a:pt x="1603988" y="603846"/>
                        <a:pt x="1484044" y="476756"/>
                        <a:pt x="1323677" y="535781"/>
                      </a:cubicBezTo>
                      <a:cubicBezTo>
                        <a:pt x="1163310" y="594806"/>
                        <a:pt x="958719" y="479317"/>
                        <a:pt x="801440" y="535781"/>
                      </a:cubicBezTo>
                      <a:cubicBezTo>
                        <a:pt x="644161" y="592245"/>
                        <a:pt x="316899" y="518380"/>
                        <a:pt x="89299" y="535781"/>
                      </a:cubicBezTo>
                      <a:cubicBezTo>
                        <a:pt x="46064" y="532319"/>
                        <a:pt x="1264" y="496489"/>
                        <a:pt x="0" y="446482"/>
                      </a:cubicBezTo>
                      <a:cubicBezTo>
                        <a:pt x="-9492" y="315702"/>
                        <a:pt x="41508" y="222285"/>
                        <a:pt x="0" y="89299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800" b="1">
              <a:solidFill>
                <a:schemeClr val="bg1"/>
              </a:solidFill>
              <a:effectLst/>
              <a:latin typeface="Arial Black" panose="020B0A04020102020204" pitchFamily="34" charset="0"/>
            </a:rPr>
            <a:t>ANASAYFA</a:t>
          </a:r>
        </a:p>
      </xdr:txBody>
    </xdr:sp>
    <xdr:clientData/>
  </xdr:twoCellAnchor>
  <xdr:twoCellAnchor>
    <xdr:from>
      <xdr:col>6</xdr:col>
      <xdr:colOff>475161</xdr:colOff>
      <xdr:row>8</xdr:row>
      <xdr:rowOff>91691</xdr:rowOff>
    </xdr:from>
    <xdr:to>
      <xdr:col>14</xdr:col>
      <xdr:colOff>0</xdr:colOff>
      <xdr:row>9</xdr:row>
      <xdr:rowOff>133077</xdr:rowOff>
    </xdr:to>
    <xdr:sp macro="" textlink="">
      <xdr:nvSpPr>
        <xdr:cNvPr id="20" name="Akış Çizelgesi: Öteki İşlem 1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5116702-3452-4920-A07A-7C34CBB84D68}"/>
            </a:ext>
          </a:extLst>
        </xdr:cNvPr>
        <xdr:cNvSpPr/>
      </xdr:nvSpPr>
      <xdr:spPr bwMode="auto">
        <a:xfrm>
          <a:off x="11053684" y="3396577"/>
          <a:ext cx="4373930" cy="864000"/>
        </a:xfrm>
        <a:prstGeom prst="flowChartAlternateProcess">
          <a:avLst/>
        </a:prstGeom>
        <a:solidFill>
          <a:srgbClr val="FF0000"/>
        </a:solidFill>
        <a:ln w="6350" cap="rnd" cmpd="sng" algn="ctr">
          <a:solidFill>
            <a:schemeClr val="bg1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727351844">
                <a:custGeom>
                  <a:avLst/>
                  <a:gdLst>
                    <a:gd name="connsiteX0" fmla="*/ 0 w 2595251"/>
                    <a:gd name="connsiteY0" fmla="*/ 101205 h 607219"/>
                    <a:gd name="connsiteX1" fmla="*/ 101205 w 2595251"/>
                    <a:gd name="connsiteY1" fmla="*/ 0 h 607219"/>
                    <a:gd name="connsiteX2" fmla="*/ 747272 w 2595251"/>
                    <a:gd name="connsiteY2" fmla="*/ 0 h 607219"/>
                    <a:gd name="connsiteX3" fmla="*/ 1393339 w 2595251"/>
                    <a:gd name="connsiteY3" fmla="*/ 0 h 607219"/>
                    <a:gd name="connsiteX4" fmla="*/ 1943693 w 2595251"/>
                    <a:gd name="connsiteY4" fmla="*/ 0 h 607219"/>
                    <a:gd name="connsiteX5" fmla="*/ 2494046 w 2595251"/>
                    <a:gd name="connsiteY5" fmla="*/ 0 h 607219"/>
                    <a:gd name="connsiteX6" fmla="*/ 2595251 w 2595251"/>
                    <a:gd name="connsiteY6" fmla="*/ 101205 h 607219"/>
                    <a:gd name="connsiteX7" fmla="*/ 2595251 w 2595251"/>
                    <a:gd name="connsiteY7" fmla="*/ 506014 h 607219"/>
                    <a:gd name="connsiteX8" fmla="*/ 2494046 w 2595251"/>
                    <a:gd name="connsiteY8" fmla="*/ 607219 h 607219"/>
                    <a:gd name="connsiteX9" fmla="*/ 1967621 w 2595251"/>
                    <a:gd name="connsiteY9" fmla="*/ 607219 h 607219"/>
                    <a:gd name="connsiteX10" fmla="*/ 1417268 w 2595251"/>
                    <a:gd name="connsiteY10" fmla="*/ 607219 h 607219"/>
                    <a:gd name="connsiteX11" fmla="*/ 795129 w 2595251"/>
                    <a:gd name="connsiteY11" fmla="*/ 607219 h 607219"/>
                    <a:gd name="connsiteX12" fmla="*/ 101205 w 2595251"/>
                    <a:gd name="connsiteY12" fmla="*/ 607219 h 607219"/>
                    <a:gd name="connsiteX13" fmla="*/ 0 w 2595251"/>
                    <a:gd name="connsiteY13" fmla="*/ 506014 h 607219"/>
                    <a:gd name="connsiteX14" fmla="*/ 0 w 2595251"/>
                    <a:gd name="connsiteY14" fmla="*/ 101205 h 607219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  <a:cxn ang="0">
                      <a:pos x="connsiteX8" y="connsiteY8"/>
                    </a:cxn>
                    <a:cxn ang="0">
                      <a:pos x="connsiteX9" y="connsiteY9"/>
                    </a:cxn>
                    <a:cxn ang="0">
                      <a:pos x="connsiteX10" y="connsiteY10"/>
                    </a:cxn>
                    <a:cxn ang="0">
                      <a:pos x="connsiteX11" y="connsiteY11"/>
                    </a:cxn>
                    <a:cxn ang="0">
                      <a:pos x="connsiteX12" y="connsiteY12"/>
                    </a:cxn>
                    <a:cxn ang="0">
                      <a:pos x="connsiteX13" y="connsiteY13"/>
                    </a:cxn>
                    <a:cxn ang="0">
                      <a:pos x="connsiteX14" y="connsiteY14"/>
                    </a:cxn>
                  </a:cxnLst>
                  <a:rect l="l" t="t" r="r" b="b"/>
                  <a:pathLst>
                    <a:path w="2595251" h="607219" fill="none" extrusionOk="0">
                      <a:moveTo>
                        <a:pt x="0" y="101205"/>
                      </a:moveTo>
                      <a:cubicBezTo>
                        <a:pt x="-1672" y="47558"/>
                        <a:pt x="52974" y="1175"/>
                        <a:pt x="101205" y="0"/>
                      </a:cubicBezTo>
                      <a:cubicBezTo>
                        <a:pt x="278836" y="-10895"/>
                        <a:pt x="532326" y="9853"/>
                        <a:pt x="747272" y="0"/>
                      </a:cubicBezTo>
                      <a:cubicBezTo>
                        <a:pt x="962218" y="-9853"/>
                        <a:pt x="1195266" y="36140"/>
                        <a:pt x="1393339" y="0"/>
                      </a:cubicBezTo>
                      <a:cubicBezTo>
                        <a:pt x="1591412" y="-36140"/>
                        <a:pt x="1686109" y="59266"/>
                        <a:pt x="1943693" y="0"/>
                      </a:cubicBezTo>
                      <a:cubicBezTo>
                        <a:pt x="2201277" y="-59266"/>
                        <a:pt x="2315990" y="55725"/>
                        <a:pt x="2494046" y="0"/>
                      </a:cubicBezTo>
                      <a:cubicBezTo>
                        <a:pt x="2552052" y="-2706"/>
                        <a:pt x="2594097" y="44555"/>
                        <a:pt x="2595251" y="101205"/>
                      </a:cubicBezTo>
                      <a:cubicBezTo>
                        <a:pt x="2615324" y="232634"/>
                        <a:pt x="2563127" y="414679"/>
                        <a:pt x="2595251" y="506014"/>
                      </a:cubicBezTo>
                      <a:cubicBezTo>
                        <a:pt x="2596519" y="563652"/>
                        <a:pt x="2543450" y="613804"/>
                        <a:pt x="2494046" y="607219"/>
                      </a:cubicBezTo>
                      <a:cubicBezTo>
                        <a:pt x="2326280" y="656520"/>
                        <a:pt x="2204363" y="585635"/>
                        <a:pt x="1967621" y="607219"/>
                      </a:cubicBezTo>
                      <a:cubicBezTo>
                        <a:pt x="1730879" y="628803"/>
                        <a:pt x="1552867" y="573543"/>
                        <a:pt x="1417268" y="607219"/>
                      </a:cubicBezTo>
                      <a:cubicBezTo>
                        <a:pt x="1281669" y="640895"/>
                        <a:pt x="983121" y="585952"/>
                        <a:pt x="795129" y="607219"/>
                      </a:cubicBezTo>
                      <a:cubicBezTo>
                        <a:pt x="607137" y="628486"/>
                        <a:pt x="416705" y="550919"/>
                        <a:pt x="101205" y="607219"/>
                      </a:cubicBezTo>
                      <a:cubicBezTo>
                        <a:pt x="38748" y="622137"/>
                        <a:pt x="2300" y="551058"/>
                        <a:pt x="0" y="506014"/>
                      </a:cubicBezTo>
                      <a:cubicBezTo>
                        <a:pt x="-36400" y="378191"/>
                        <a:pt x="39558" y="216706"/>
                        <a:pt x="0" y="101205"/>
                      </a:cubicBezTo>
                      <a:close/>
                    </a:path>
                    <a:path w="2595251" h="607219" stroke="0" extrusionOk="0">
                      <a:moveTo>
                        <a:pt x="0" y="101205"/>
                      </a:moveTo>
                      <a:cubicBezTo>
                        <a:pt x="644" y="36590"/>
                        <a:pt x="32435" y="5394"/>
                        <a:pt x="101205" y="0"/>
                      </a:cubicBezTo>
                      <a:cubicBezTo>
                        <a:pt x="243861" y="-551"/>
                        <a:pt x="498608" y="45865"/>
                        <a:pt x="723344" y="0"/>
                      </a:cubicBezTo>
                      <a:cubicBezTo>
                        <a:pt x="948080" y="-45865"/>
                        <a:pt x="1007839" y="37225"/>
                        <a:pt x="1273697" y="0"/>
                      </a:cubicBezTo>
                      <a:cubicBezTo>
                        <a:pt x="1539555" y="-37225"/>
                        <a:pt x="1597492" y="11338"/>
                        <a:pt x="1895836" y="0"/>
                      </a:cubicBezTo>
                      <a:cubicBezTo>
                        <a:pt x="2194180" y="-11338"/>
                        <a:pt x="2283245" y="32910"/>
                        <a:pt x="2494046" y="0"/>
                      </a:cubicBezTo>
                      <a:cubicBezTo>
                        <a:pt x="2537509" y="5767"/>
                        <a:pt x="2588357" y="44299"/>
                        <a:pt x="2595251" y="101205"/>
                      </a:cubicBezTo>
                      <a:cubicBezTo>
                        <a:pt x="2637408" y="271702"/>
                        <a:pt x="2578732" y="338586"/>
                        <a:pt x="2595251" y="506014"/>
                      </a:cubicBezTo>
                      <a:cubicBezTo>
                        <a:pt x="2603894" y="565299"/>
                        <a:pt x="2553552" y="605559"/>
                        <a:pt x="2494046" y="607219"/>
                      </a:cubicBezTo>
                      <a:cubicBezTo>
                        <a:pt x="2252702" y="637474"/>
                        <a:pt x="2107261" y="559695"/>
                        <a:pt x="1943693" y="607219"/>
                      </a:cubicBezTo>
                      <a:cubicBezTo>
                        <a:pt x="1780125" y="654743"/>
                        <a:pt x="1659822" y="575091"/>
                        <a:pt x="1393339" y="607219"/>
                      </a:cubicBezTo>
                      <a:cubicBezTo>
                        <a:pt x="1126856" y="639347"/>
                        <a:pt x="1045843" y="556293"/>
                        <a:pt x="771200" y="607219"/>
                      </a:cubicBezTo>
                      <a:cubicBezTo>
                        <a:pt x="496557" y="658145"/>
                        <a:pt x="347150" y="554362"/>
                        <a:pt x="101205" y="607219"/>
                      </a:cubicBezTo>
                      <a:cubicBezTo>
                        <a:pt x="45952" y="623922"/>
                        <a:pt x="1117" y="573685"/>
                        <a:pt x="0" y="506014"/>
                      </a:cubicBezTo>
                      <a:cubicBezTo>
                        <a:pt x="-31635" y="411494"/>
                        <a:pt x="281" y="231200"/>
                        <a:pt x="0" y="101205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  <a:effectLst>
          <a:outerShdw dir="24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10 soruluk TEDBİR</a:t>
          </a:r>
          <a:r>
            <a:rPr lang="tr-TR" sz="1600" b="1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 RAPORU</a:t>
          </a:r>
          <a:endParaRPr lang="tr-TR" sz="16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6</xdr:col>
      <xdr:colOff>522138</xdr:colOff>
      <xdr:row>3</xdr:row>
      <xdr:rowOff>1</xdr:rowOff>
    </xdr:from>
    <xdr:to>
      <xdr:col>12</xdr:col>
      <xdr:colOff>97524</xdr:colOff>
      <xdr:row>5</xdr:row>
      <xdr:rowOff>70251</xdr:rowOff>
    </xdr:to>
    <xdr:sp macro="" textlink="">
      <xdr:nvSpPr>
        <xdr:cNvPr id="21" name="Akış Çizelgesi: Öteki İşlem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0EB88E4-191A-4AA7-8B03-741281D3A9FC}"/>
            </a:ext>
          </a:extLst>
        </xdr:cNvPr>
        <xdr:cNvSpPr/>
      </xdr:nvSpPr>
      <xdr:spPr bwMode="auto">
        <a:xfrm rot="10800000">
          <a:off x="11100661" y="779319"/>
          <a:ext cx="3212204" cy="864000"/>
        </a:xfrm>
        <a:custGeom>
          <a:avLst/>
          <a:gdLst>
            <a:gd name="connsiteX0" fmla="*/ 0 w 3212204"/>
            <a:gd name="connsiteY0" fmla="*/ 144000 h 864000"/>
            <a:gd name="connsiteX1" fmla="*/ 144000 w 3212204"/>
            <a:gd name="connsiteY1" fmla="*/ 0 h 864000"/>
            <a:gd name="connsiteX2" fmla="*/ 670357 w 3212204"/>
            <a:gd name="connsiteY2" fmla="*/ 0 h 864000"/>
            <a:gd name="connsiteX3" fmla="*/ 1255198 w 3212204"/>
            <a:gd name="connsiteY3" fmla="*/ 0 h 864000"/>
            <a:gd name="connsiteX4" fmla="*/ 1781554 w 3212204"/>
            <a:gd name="connsiteY4" fmla="*/ 0 h 864000"/>
            <a:gd name="connsiteX5" fmla="*/ 2366395 w 3212204"/>
            <a:gd name="connsiteY5" fmla="*/ 0 h 864000"/>
            <a:gd name="connsiteX6" fmla="*/ 3068204 w 3212204"/>
            <a:gd name="connsiteY6" fmla="*/ 0 h 864000"/>
            <a:gd name="connsiteX7" fmla="*/ 3212204 w 3212204"/>
            <a:gd name="connsiteY7" fmla="*/ 144000 h 864000"/>
            <a:gd name="connsiteX8" fmla="*/ 3212204 w 3212204"/>
            <a:gd name="connsiteY8" fmla="*/ 720000 h 864000"/>
            <a:gd name="connsiteX9" fmla="*/ 3068204 w 3212204"/>
            <a:gd name="connsiteY9" fmla="*/ 864000 h 864000"/>
            <a:gd name="connsiteX10" fmla="*/ 2512605 w 3212204"/>
            <a:gd name="connsiteY10" fmla="*/ 864000 h 864000"/>
            <a:gd name="connsiteX11" fmla="*/ 2015491 w 3212204"/>
            <a:gd name="connsiteY11" fmla="*/ 864000 h 864000"/>
            <a:gd name="connsiteX12" fmla="*/ 1401408 w 3212204"/>
            <a:gd name="connsiteY12" fmla="*/ 864000 h 864000"/>
            <a:gd name="connsiteX13" fmla="*/ 875051 w 3212204"/>
            <a:gd name="connsiteY13" fmla="*/ 864000 h 864000"/>
            <a:gd name="connsiteX14" fmla="*/ 144000 w 3212204"/>
            <a:gd name="connsiteY14" fmla="*/ 864000 h 864000"/>
            <a:gd name="connsiteX15" fmla="*/ 0 w 3212204"/>
            <a:gd name="connsiteY15" fmla="*/ 720000 h 864000"/>
            <a:gd name="connsiteX16" fmla="*/ 0 w 3212204"/>
            <a:gd name="connsiteY16" fmla="*/ 144000 h 864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3212204" h="864000" fill="none" extrusionOk="0">
              <a:moveTo>
                <a:pt x="0" y="144000"/>
              </a:moveTo>
              <a:cubicBezTo>
                <a:pt x="-2458" y="68866"/>
                <a:pt x="79165" y="10919"/>
                <a:pt x="144000" y="0"/>
              </a:cubicBezTo>
              <a:cubicBezTo>
                <a:pt x="387135" y="-25152"/>
                <a:pt x="565000" y="10858"/>
                <a:pt x="670357" y="0"/>
              </a:cubicBezTo>
              <a:cubicBezTo>
                <a:pt x="775714" y="-10858"/>
                <a:pt x="1083321" y="13724"/>
                <a:pt x="1255198" y="0"/>
              </a:cubicBezTo>
              <a:cubicBezTo>
                <a:pt x="1427075" y="-13724"/>
                <a:pt x="1535621" y="-13902"/>
                <a:pt x="1781554" y="0"/>
              </a:cubicBezTo>
              <a:cubicBezTo>
                <a:pt x="2027487" y="13902"/>
                <a:pt x="2198047" y="23613"/>
                <a:pt x="2366395" y="0"/>
              </a:cubicBezTo>
              <a:cubicBezTo>
                <a:pt x="2534743" y="-23613"/>
                <a:pt x="2746851" y="28759"/>
                <a:pt x="3068204" y="0"/>
              </a:cubicBezTo>
              <a:cubicBezTo>
                <a:pt x="3149825" y="-6435"/>
                <a:pt x="3221780" y="74825"/>
                <a:pt x="3212204" y="144000"/>
              </a:cubicBezTo>
              <a:cubicBezTo>
                <a:pt x="3190267" y="415642"/>
                <a:pt x="3224335" y="564938"/>
                <a:pt x="3212204" y="720000"/>
              </a:cubicBezTo>
              <a:cubicBezTo>
                <a:pt x="3211818" y="791517"/>
                <a:pt x="3154494" y="868259"/>
                <a:pt x="3068204" y="864000"/>
              </a:cubicBezTo>
              <a:cubicBezTo>
                <a:pt x="2890016" y="866393"/>
                <a:pt x="2780864" y="884014"/>
                <a:pt x="2512605" y="864000"/>
              </a:cubicBezTo>
              <a:cubicBezTo>
                <a:pt x="2244346" y="843986"/>
                <a:pt x="2203510" y="841498"/>
                <a:pt x="2015491" y="864000"/>
              </a:cubicBezTo>
              <a:cubicBezTo>
                <a:pt x="1827472" y="886502"/>
                <a:pt x="1529263" y="850214"/>
                <a:pt x="1401408" y="864000"/>
              </a:cubicBezTo>
              <a:cubicBezTo>
                <a:pt x="1273553" y="877786"/>
                <a:pt x="1134994" y="882622"/>
                <a:pt x="875051" y="864000"/>
              </a:cubicBezTo>
              <a:cubicBezTo>
                <a:pt x="615108" y="845378"/>
                <a:pt x="319324" y="891843"/>
                <a:pt x="144000" y="864000"/>
              </a:cubicBezTo>
              <a:cubicBezTo>
                <a:pt x="65473" y="859626"/>
                <a:pt x="-18527" y="798932"/>
                <a:pt x="0" y="720000"/>
              </a:cubicBezTo>
              <a:cubicBezTo>
                <a:pt x="-18749" y="558880"/>
                <a:pt x="2059" y="272406"/>
                <a:pt x="0" y="144000"/>
              </a:cubicBezTo>
              <a:close/>
            </a:path>
            <a:path w="3212204" h="864000" stroke="0" extrusionOk="0">
              <a:moveTo>
                <a:pt x="0" y="144000"/>
              </a:moveTo>
              <a:cubicBezTo>
                <a:pt x="-4402" y="61756"/>
                <a:pt x="51462" y="4882"/>
                <a:pt x="144000" y="0"/>
              </a:cubicBezTo>
              <a:cubicBezTo>
                <a:pt x="408616" y="-32161"/>
                <a:pt x="552297" y="-3000"/>
                <a:pt x="787325" y="0"/>
              </a:cubicBezTo>
              <a:cubicBezTo>
                <a:pt x="1022353" y="3000"/>
                <a:pt x="1073048" y="-18080"/>
                <a:pt x="1342924" y="0"/>
              </a:cubicBezTo>
              <a:cubicBezTo>
                <a:pt x="1612800" y="18080"/>
                <a:pt x="1716092" y="11037"/>
                <a:pt x="1869280" y="0"/>
              </a:cubicBezTo>
              <a:cubicBezTo>
                <a:pt x="2022468" y="-11037"/>
                <a:pt x="2303743" y="21750"/>
                <a:pt x="2483363" y="0"/>
              </a:cubicBezTo>
              <a:cubicBezTo>
                <a:pt x="2662983" y="-21750"/>
                <a:pt x="2892664" y="7721"/>
                <a:pt x="3068204" y="0"/>
              </a:cubicBezTo>
              <a:cubicBezTo>
                <a:pt x="3155664" y="-12906"/>
                <a:pt x="3198265" y="76721"/>
                <a:pt x="3212204" y="144000"/>
              </a:cubicBezTo>
              <a:cubicBezTo>
                <a:pt x="3221859" y="286442"/>
                <a:pt x="3231185" y="526249"/>
                <a:pt x="3212204" y="720000"/>
              </a:cubicBezTo>
              <a:cubicBezTo>
                <a:pt x="3226989" y="803084"/>
                <a:pt x="3129660" y="861077"/>
                <a:pt x="3068204" y="864000"/>
              </a:cubicBezTo>
              <a:cubicBezTo>
                <a:pt x="2853302" y="873357"/>
                <a:pt x="2650829" y="888362"/>
                <a:pt x="2483363" y="864000"/>
              </a:cubicBezTo>
              <a:cubicBezTo>
                <a:pt x="2315897" y="839638"/>
                <a:pt x="2110320" y="876013"/>
                <a:pt x="1927764" y="864000"/>
              </a:cubicBezTo>
              <a:cubicBezTo>
                <a:pt x="1745208" y="851987"/>
                <a:pt x="1429647" y="839726"/>
                <a:pt x="1284440" y="864000"/>
              </a:cubicBezTo>
              <a:cubicBezTo>
                <a:pt x="1139233" y="888274"/>
                <a:pt x="776808" y="876535"/>
                <a:pt x="641115" y="864000"/>
              </a:cubicBezTo>
              <a:cubicBezTo>
                <a:pt x="505423" y="851465"/>
                <a:pt x="374602" y="845168"/>
                <a:pt x="144000" y="864000"/>
              </a:cubicBezTo>
              <a:cubicBezTo>
                <a:pt x="57842" y="857754"/>
                <a:pt x="-7459" y="788378"/>
                <a:pt x="0" y="720000"/>
              </a:cubicBezTo>
              <a:cubicBezTo>
                <a:pt x="25269" y="462372"/>
                <a:pt x="-6030" y="304202"/>
                <a:pt x="0" y="144000"/>
              </a:cubicBezTo>
              <a:close/>
            </a:path>
          </a:pathLst>
        </a:custGeom>
        <a:solidFill>
          <a:srgbClr val="00B0F0"/>
        </a:solidFill>
        <a:ln w="190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1219033472">
                <a:prstGeom prst="flowChartAlternateProcess">
                  <a:avLst/>
                </a:prstGeom>
                <ask:type>
                  <ask:lineSketchFreehand/>
                </ask:type>
              </ask:lineSketchStyleProps>
            </a:ext>
          </a:extLst>
        </a:ln>
        <a:effectLst/>
      </xdr:spPr>
      <xdr:txBody>
        <a:bodyPr vertOverflow="clip" wrap="square" lIns="91440" tIns="45720" rIns="91440" bIns="45720" rtlCol="0" anchor="ctr" anchorCtr="1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400" b="1">
              <a:solidFill>
                <a:schemeClr val="bg1"/>
              </a:solidFill>
              <a:effectLst/>
              <a:latin typeface="Arial Black" panose="020B0A04020102020204" pitchFamily="34" charset="0"/>
              <a:ea typeface="+mn-ea"/>
              <a:cs typeface="+mn-cs"/>
            </a:rPr>
            <a:t>4- SENARYO BAREMİ</a:t>
          </a:r>
          <a:endParaRPr lang="tr-TR" sz="1400">
            <a:solidFill>
              <a:schemeClr val="bg1"/>
            </a:solidFill>
            <a:effectLst/>
            <a:latin typeface="Arial Black" panose="020B0A04020102020204" pitchFamily="34" charset="0"/>
          </a:endParaRPr>
        </a:p>
      </xdr:txBody>
    </xdr:sp>
    <xdr:clientData/>
  </xdr:twoCellAnchor>
  <xdr:twoCellAnchor>
    <xdr:from>
      <xdr:col>6</xdr:col>
      <xdr:colOff>506218</xdr:colOff>
      <xdr:row>4</xdr:row>
      <xdr:rowOff>192498</xdr:rowOff>
    </xdr:from>
    <xdr:to>
      <xdr:col>12</xdr:col>
      <xdr:colOff>113445</xdr:colOff>
      <xdr:row>6</xdr:row>
      <xdr:rowOff>392634</xdr:rowOff>
    </xdr:to>
    <xdr:sp macro="" textlink="">
      <xdr:nvSpPr>
        <xdr:cNvPr id="22" name="Akış Çizelgesi: Öteki İşlem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BDAAF59-EA9D-4E3D-8F78-18CBBEDEABC3}"/>
            </a:ext>
          </a:extLst>
        </xdr:cNvPr>
        <xdr:cNvSpPr/>
      </xdr:nvSpPr>
      <xdr:spPr bwMode="auto">
        <a:xfrm>
          <a:off x="11084741" y="1433634"/>
          <a:ext cx="3244045" cy="864000"/>
        </a:xfrm>
        <a:custGeom>
          <a:avLst/>
          <a:gdLst>
            <a:gd name="connsiteX0" fmla="*/ 0 w 3244045"/>
            <a:gd name="connsiteY0" fmla="*/ 144000 h 864000"/>
            <a:gd name="connsiteX1" fmla="*/ 144000 w 3244045"/>
            <a:gd name="connsiteY1" fmla="*/ 0 h 864000"/>
            <a:gd name="connsiteX2" fmla="*/ 676088 w 3244045"/>
            <a:gd name="connsiteY2" fmla="*/ 0 h 864000"/>
            <a:gd name="connsiteX3" fmla="*/ 1267297 w 3244045"/>
            <a:gd name="connsiteY3" fmla="*/ 0 h 864000"/>
            <a:gd name="connsiteX4" fmla="*/ 1799385 w 3244045"/>
            <a:gd name="connsiteY4" fmla="*/ 0 h 864000"/>
            <a:gd name="connsiteX5" fmla="*/ 2390594 w 3244045"/>
            <a:gd name="connsiteY5" fmla="*/ 0 h 864000"/>
            <a:gd name="connsiteX6" fmla="*/ 3100045 w 3244045"/>
            <a:gd name="connsiteY6" fmla="*/ 0 h 864000"/>
            <a:gd name="connsiteX7" fmla="*/ 3244045 w 3244045"/>
            <a:gd name="connsiteY7" fmla="*/ 144000 h 864000"/>
            <a:gd name="connsiteX8" fmla="*/ 3244045 w 3244045"/>
            <a:gd name="connsiteY8" fmla="*/ 720000 h 864000"/>
            <a:gd name="connsiteX9" fmla="*/ 3100045 w 3244045"/>
            <a:gd name="connsiteY9" fmla="*/ 864000 h 864000"/>
            <a:gd name="connsiteX10" fmla="*/ 2538396 w 3244045"/>
            <a:gd name="connsiteY10" fmla="*/ 864000 h 864000"/>
            <a:gd name="connsiteX11" fmla="*/ 2035869 w 3244045"/>
            <a:gd name="connsiteY11" fmla="*/ 864000 h 864000"/>
            <a:gd name="connsiteX12" fmla="*/ 1415099 w 3244045"/>
            <a:gd name="connsiteY12" fmla="*/ 864000 h 864000"/>
            <a:gd name="connsiteX13" fmla="*/ 883011 w 3244045"/>
            <a:gd name="connsiteY13" fmla="*/ 864000 h 864000"/>
            <a:gd name="connsiteX14" fmla="*/ 144000 w 3244045"/>
            <a:gd name="connsiteY14" fmla="*/ 864000 h 864000"/>
            <a:gd name="connsiteX15" fmla="*/ 0 w 3244045"/>
            <a:gd name="connsiteY15" fmla="*/ 720000 h 864000"/>
            <a:gd name="connsiteX16" fmla="*/ 0 w 3244045"/>
            <a:gd name="connsiteY16" fmla="*/ 144000 h 864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3244045" h="864000" fill="none" extrusionOk="0">
              <a:moveTo>
                <a:pt x="0" y="144000"/>
              </a:moveTo>
              <a:cubicBezTo>
                <a:pt x="-2458" y="68866"/>
                <a:pt x="79165" y="10919"/>
                <a:pt x="144000" y="0"/>
              </a:cubicBezTo>
              <a:cubicBezTo>
                <a:pt x="253320" y="-15747"/>
                <a:pt x="460800" y="-3343"/>
                <a:pt x="676088" y="0"/>
              </a:cubicBezTo>
              <a:cubicBezTo>
                <a:pt x="891376" y="3343"/>
                <a:pt x="1011571" y="-7044"/>
                <a:pt x="1267297" y="0"/>
              </a:cubicBezTo>
              <a:cubicBezTo>
                <a:pt x="1523023" y="7044"/>
                <a:pt x="1563592" y="8544"/>
                <a:pt x="1799385" y="0"/>
              </a:cubicBezTo>
              <a:cubicBezTo>
                <a:pt x="2035178" y="-8544"/>
                <a:pt x="2215956" y="2764"/>
                <a:pt x="2390594" y="0"/>
              </a:cubicBezTo>
              <a:cubicBezTo>
                <a:pt x="2565232" y="-2764"/>
                <a:pt x="2921342" y="8238"/>
                <a:pt x="3100045" y="0"/>
              </a:cubicBezTo>
              <a:cubicBezTo>
                <a:pt x="3181666" y="-6435"/>
                <a:pt x="3253621" y="74825"/>
                <a:pt x="3244045" y="144000"/>
              </a:cubicBezTo>
              <a:cubicBezTo>
                <a:pt x="3222108" y="415642"/>
                <a:pt x="3256176" y="564938"/>
                <a:pt x="3244045" y="720000"/>
              </a:cubicBezTo>
              <a:cubicBezTo>
                <a:pt x="3243659" y="791517"/>
                <a:pt x="3186335" y="868259"/>
                <a:pt x="3100045" y="864000"/>
              </a:cubicBezTo>
              <a:cubicBezTo>
                <a:pt x="2861131" y="857361"/>
                <a:pt x="2738219" y="879129"/>
                <a:pt x="2538396" y="864000"/>
              </a:cubicBezTo>
              <a:cubicBezTo>
                <a:pt x="2338573" y="848871"/>
                <a:pt x="2237503" y="884755"/>
                <a:pt x="2035869" y="864000"/>
              </a:cubicBezTo>
              <a:cubicBezTo>
                <a:pt x="1834235" y="843245"/>
                <a:pt x="1670716" y="859654"/>
                <a:pt x="1415099" y="864000"/>
              </a:cubicBezTo>
              <a:cubicBezTo>
                <a:pt x="1159482" y="868347"/>
                <a:pt x="1139642" y="866251"/>
                <a:pt x="883011" y="864000"/>
              </a:cubicBezTo>
              <a:cubicBezTo>
                <a:pt x="626380" y="861749"/>
                <a:pt x="425682" y="867266"/>
                <a:pt x="144000" y="864000"/>
              </a:cubicBezTo>
              <a:cubicBezTo>
                <a:pt x="65473" y="859626"/>
                <a:pt x="-18527" y="798932"/>
                <a:pt x="0" y="720000"/>
              </a:cubicBezTo>
              <a:cubicBezTo>
                <a:pt x="-18749" y="558880"/>
                <a:pt x="2059" y="272406"/>
                <a:pt x="0" y="144000"/>
              </a:cubicBezTo>
              <a:close/>
            </a:path>
            <a:path w="3244045" h="864000" stroke="0" extrusionOk="0">
              <a:moveTo>
                <a:pt x="0" y="144000"/>
              </a:moveTo>
              <a:cubicBezTo>
                <a:pt x="-4402" y="61756"/>
                <a:pt x="51462" y="4882"/>
                <a:pt x="144000" y="0"/>
              </a:cubicBezTo>
              <a:cubicBezTo>
                <a:pt x="388448" y="-28201"/>
                <a:pt x="519714" y="-28819"/>
                <a:pt x="794330" y="0"/>
              </a:cubicBezTo>
              <a:cubicBezTo>
                <a:pt x="1068946" y="28819"/>
                <a:pt x="1190256" y="-24947"/>
                <a:pt x="1355978" y="0"/>
              </a:cubicBezTo>
              <a:cubicBezTo>
                <a:pt x="1521700" y="24947"/>
                <a:pt x="1776407" y="-7241"/>
                <a:pt x="1888067" y="0"/>
              </a:cubicBezTo>
              <a:cubicBezTo>
                <a:pt x="1999727" y="7241"/>
                <a:pt x="2338353" y="990"/>
                <a:pt x="2508836" y="0"/>
              </a:cubicBezTo>
              <a:cubicBezTo>
                <a:pt x="2679319" y="-990"/>
                <a:pt x="2971763" y="21292"/>
                <a:pt x="3100045" y="0"/>
              </a:cubicBezTo>
              <a:cubicBezTo>
                <a:pt x="3187505" y="-12906"/>
                <a:pt x="3230106" y="76721"/>
                <a:pt x="3244045" y="144000"/>
              </a:cubicBezTo>
              <a:cubicBezTo>
                <a:pt x="3253700" y="286442"/>
                <a:pt x="3263026" y="526249"/>
                <a:pt x="3244045" y="720000"/>
              </a:cubicBezTo>
              <a:cubicBezTo>
                <a:pt x="3258830" y="803084"/>
                <a:pt x="3161501" y="861077"/>
                <a:pt x="3100045" y="864000"/>
              </a:cubicBezTo>
              <a:cubicBezTo>
                <a:pt x="2822572" y="856643"/>
                <a:pt x="2785325" y="882630"/>
                <a:pt x="2508836" y="864000"/>
              </a:cubicBezTo>
              <a:cubicBezTo>
                <a:pt x="2232347" y="845370"/>
                <a:pt x="2123348" y="862114"/>
                <a:pt x="1947187" y="864000"/>
              </a:cubicBezTo>
              <a:cubicBezTo>
                <a:pt x="1771026" y="865886"/>
                <a:pt x="1450252" y="840134"/>
                <a:pt x="1296858" y="864000"/>
              </a:cubicBezTo>
              <a:cubicBezTo>
                <a:pt x="1143464" y="887866"/>
                <a:pt x="869094" y="881591"/>
                <a:pt x="646528" y="864000"/>
              </a:cubicBezTo>
              <a:cubicBezTo>
                <a:pt x="423962" y="846410"/>
                <a:pt x="308661" y="876832"/>
                <a:pt x="144000" y="864000"/>
              </a:cubicBezTo>
              <a:cubicBezTo>
                <a:pt x="57842" y="857754"/>
                <a:pt x="-7459" y="788378"/>
                <a:pt x="0" y="720000"/>
              </a:cubicBezTo>
              <a:cubicBezTo>
                <a:pt x="25269" y="462372"/>
                <a:pt x="-6030" y="304202"/>
                <a:pt x="0" y="144000"/>
              </a:cubicBezTo>
              <a:close/>
            </a:path>
          </a:pathLst>
        </a:custGeom>
        <a:solidFill>
          <a:schemeClr val="accent2"/>
        </a:solidFill>
        <a:ln w="3175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1219033472">
                <a:prstGeom prst="flowChartAlternateProcess">
                  <a:avLst/>
                </a:prstGeom>
                <ask:type>
                  <ask:lineSketchFreehand/>
                </ask:type>
              </ask:lineSketchStyleProps>
            </a:ext>
          </a:extLst>
        </a:ln>
        <a:effectLst/>
      </xdr:spPr>
      <xdr:txBody>
        <a:bodyPr vertOverflow="clip" wrap="square" lIns="91440" tIns="45720" rIns="91440" bIns="45720" rtlCol="0" anchor="ctr" anchorCtr="1" upright="1"/>
        <a:lstStyle/>
        <a:p>
          <a:pPr algn="l" eaLnBrk="1" fontAlgn="auto" latinLnBrk="0" hangingPunct="1"/>
          <a:r>
            <a:rPr lang="tr-TR" sz="1400" b="1">
              <a:solidFill>
                <a:schemeClr val="bg1"/>
              </a:solidFill>
              <a:effectLst/>
              <a:latin typeface="Arial Black" panose="020B0A04020102020204" pitchFamily="34" charset="0"/>
              <a:ea typeface="+mn-ea"/>
              <a:cs typeface="+mn-cs"/>
            </a:rPr>
            <a:t>5- SENARYO</a:t>
          </a:r>
          <a:r>
            <a:rPr lang="tr-TR" sz="1400" b="1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+mn-ea"/>
              <a:cs typeface="+mn-cs"/>
            </a:rPr>
            <a:t> GİR</a:t>
          </a:r>
          <a:endParaRPr lang="tr-TR" sz="1400">
            <a:solidFill>
              <a:schemeClr val="bg1"/>
            </a:solidFill>
            <a:effectLst/>
            <a:latin typeface="Arial Black" panose="020B0A04020102020204" pitchFamily="34" charset="0"/>
          </a:endParaRPr>
        </a:p>
      </xdr:txBody>
    </xdr:sp>
    <xdr:clientData/>
  </xdr:twoCellAnchor>
  <xdr:twoCellAnchor>
    <xdr:from>
      <xdr:col>6</xdr:col>
      <xdr:colOff>512645</xdr:colOff>
      <xdr:row>6</xdr:row>
      <xdr:rowOff>182948</xdr:rowOff>
    </xdr:from>
    <xdr:to>
      <xdr:col>12</xdr:col>
      <xdr:colOff>107017</xdr:colOff>
      <xdr:row>7</xdr:row>
      <xdr:rowOff>469675</xdr:rowOff>
    </xdr:to>
    <xdr:sp macro="" textlink="">
      <xdr:nvSpPr>
        <xdr:cNvPr id="23" name="Akış Çizelgesi: Öteki İşlem 2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8985EF2-FE86-483C-8E0E-AB784A3CAF40}"/>
            </a:ext>
          </a:extLst>
        </xdr:cNvPr>
        <xdr:cNvSpPr/>
      </xdr:nvSpPr>
      <xdr:spPr bwMode="auto">
        <a:xfrm rot="10800000">
          <a:off x="11091168" y="2087948"/>
          <a:ext cx="3231190" cy="864000"/>
        </a:xfrm>
        <a:custGeom>
          <a:avLst/>
          <a:gdLst>
            <a:gd name="connsiteX0" fmla="*/ 0 w 3231190"/>
            <a:gd name="connsiteY0" fmla="*/ 144000 h 864000"/>
            <a:gd name="connsiteX1" fmla="*/ 144000 w 3231190"/>
            <a:gd name="connsiteY1" fmla="*/ 0 h 864000"/>
            <a:gd name="connsiteX2" fmla="*/ 673774 w 3231190"/>
            <a:gd name="connsiteY2" fmla="*/ 0 h 864000"/>
            <a:gd name="connsiteX3" fmla="*/ 1262412 w 3231190"/>
            <a:gd name="connsiteY3" fmla="*/ 0 h 864000"/>
            <a:gd name="connsiteX4" fmla="*/ 1792186 w 3231190"/>
            <a:gd name="connsiteY4" fmla="*/ 0 h 864000"/>
            <a:gd name="connsiteX5" fmla="*/ 2380824 w 3231190"/>
            <a:gd name="connsiteY5" fmla="*/ 0 h 864000"/>
            <a:gd name="connsiteX6" fmla="*/ 3087190 w 3231190"/>
            <a:gd name="connsiteY6" fmla="*/ 0 h 864000"/>
            <a:gd name="connsiteX7" fmla="*/ 3231190 w 3231190"/>
            <a:gd name="connsiteY7" fmla="*/ 144000 h 864000"/>
            <a:gd name="connsiteX8" fmla="*/ 3231190 w 3231190"/>
            <a:gd name="connsiteY8" fmla="*/ 720000 h 864000"/>
            <a:gd name="connsiteX9" fmla="*/ 3087190 w 3231190"/>
            <a:gd name="connsiteY9" fmla="*/ 864000 h 864000"/>
            <a:gd name="connsiteX10" fmla="*/ 2527984 w 3231190"/>
            <a:gd name="connsiteY10" fmla="*/ 864000 h 864000"/>
            <a:gd name="connsiteX11" fmla="*/ 2027642 w 3231190"/>
            <a:gd name="connsiteY11" fmla="*/ 864000 h 864000"/>
            <a:gd name="connsiteX12" fmla="*/ 1409572 w 3231190"/>
            <a:gd name="connsiteY12" fmla="*/ 864000 h 864000"/>
            <a:gd name="connsiteX13" fmla="*/ 879797 w 3231190"/>
            <a:gd name="connsiteY13" fmla="*/ 864000 h 864000"/>
            <a:gd name="connsiteX14" fmla="*/ 144000 w 3231190"/>
            <a:gd name="connsiteY14" fmla="*/ 864000 h 864000"/>
            <a:gd name="connsiteX15" fmla="*/ 0 w 3231190"/>
            <a:gd name="connsiteY15" fmla="*/ 720000 h 864000"/>
            <a:gd name="connsiteX16" fmla="*/ 0 w 3231190"/>
            <a:gd name="connsiteY16" fmla="*/ 144000 h 864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3231190" h="864000" fill="none" extrusionOk="0">
              <a:moveTo>
                <a:pt x="0" y="144000"/>
              </a:moveTo>
              <a:cubicBezTo>
                <a:pt x="-2458" y="68866"/>
                <a:pt x="79165" y="10919"/>
                <a:pt x="144000" y="0"/>
              </a:cubicBezTo>
              <a:cubicBezTo>
                <a:pt x="264933" y="6027"/>
                <a:pt x="444720" y="24878"/>
                <a:pt x="673774" y="0"/>
              </a:cubicBezTo>
              <a:cubicBezTo>
                <a:pt x="902828" y="-24878"/>
                <a:pt x="972703" y="-28908"/>
                <a:pt x="1262412" y="0"/>
              </a:cubicBezTo>
              <a:cubicBezTo>
                <a:pt x="1552121" y="28908"/>
                <a:pt x="1615904" y="13538"/>
                <a:pt x="1792186" y="0"/>
              </a:cubicBezTo>
              <a:cubicBezTo>
                <a:pt x="1968468" y="-13538"/>
                <a:pt x="2253649" y="-11064"/>
                <a:pt x="2380824" y="0"/>
              </a:cubicBezTo>
              <a:cubicBezTo>
                <a:pt x="2507999" y="11064"/>
                <a:pt x="2881964" y="1276"/>
                <a:pt x="3087190" y="0"/>
              </a:cubicBezTo>
              <a:cubicBezTo>
                <a:pt x="3168811" y="-6435"/>
                <a:pt x="3240766" y="74825"/>
                <a:pt x="3231190" y="144000"/>
              </a:cubicBezTo>
              <a:cubicBezTo>
                <a:pt x="3209253" y="415642"/>
                <a:pt x="3243321" y="564938"/>
                <a:pt x="3231190" y="720000"/>
              </a:cubicBezTo>
              <a:cubicBezTo>
                <a:pt x="3230804" y="791517"/>
                <a:pt x="3173480" y="868259"/>
                <a:pt x="3087190" y="864000"/>
              </a:cubicBezTo>
              <a:cubicBezTo>
                <a:pt x="2839662" y="859680"/>
                <a:pt x="2784576" y="871741"/>
                <a:pt x="2527984" y="864000"/>
              </a:cubicBezTo>
              <a:cubicBezTo>
                <a:pt x="2271392" y="856259"/>
                <a:pt x="2213155" y="848350"/>
                <a:pt x="2027642" y="864000"/>
              </a:cubicBezTo>
              <a:cubicBezTo>
                <a:pt x="1842129" y="879650"/>
                <a:pt x="1641623" y="871981"/>
                <a:pt x="1409572" y="864000"/>
              </a:cubicBezTo>
              <a:cubicBezTo>
                <a:pt x="1177521" y="856020"/>
                <a:pt x="1005564" y="883853"/>
                <a:pt x="879797" y="864000"/>
              </a:cubicBezTo>
              <a:cubicBezTo>
                <a:pt x="754030" y="844147"/>
                <a:pt x="427593" y="871557"/>
                <a:pt x="144000" y="864000"/>
              </a:cubicBezTo>
              <a:cubicBezTo>
                <a:pt x="65473" y="859626"/>
                <a:pt x="-18527" y="798932"/>
                <a:pt x="0" y="720000"/>
              </a:cubicBezTo>
              <a:cubicBezTo>
                <a:pt x="-18749" y="558880"/>
                <a:pt x="2059" y="272406"/>
                <a:pt x="0" y="144000"/>
              </a:cubicBezTo>
              <a:close/>
            </a:path>
            <a:path w="3231190" h="864000" stroke="0" extrusionOk="0">
              <a:moveTo>
                <a:pt x="0" y="144000"/>
              </a:moveTo>
              <a:cubicBezTo>
                <a:pt x="-4402" y="61756"/>
                <a:pt x="51462" y="4882"/>
                <a:pt x="144000" y="0"/>
              </a:cubicBezTo>
              <a:cubicBezTo>
                <a:pt x="349864" y="-30219"/>
                <a:pt x="528864" y="-18914"/>
                <a:pt x="791502" y="0"/>
              </a:cubicBezTo>
              <a:cubicBezTo>
                <a:pt x="1054140" y="18914"/>
                <a:pt x="1183505" y="-21558"/>
                <a:pt x="1350708" y="0"/>
              </a:cubicBezTo>
              <a:cubicBezTo>
                <a:pt x="1517911" y="21558"/>
                <a:pt x="1656884" y="16945"/>
                <a:pt x="1880482" y="0"/>
              </a:cubicBezTo>
              <a:cubicBezTo>
                <a:pt x="2104080" y="-16945"/>
                <a:pt x="2355286" y="9770"/>
                <a:pt x="2498552" y="0"/>
              </a:cubicBezTo>
              <a:cubicBezTo>
                <a:pt x="2641818" y="-9770"/>
                <a:pt x="2799255" y="605"/>
                <a:pt x="3087190" y="0"/>
              </a:cubicBezTo>
              <a:cubicBezTo>
                <a:pt x="3174650" y="-12906"/>
                <a:pt x="3217251" y="76721"/>
                <a:pt x="3231190" y="144000"/>
              </a:cubicBezTo>
              <a:cubicBezTo>
                <a:pt x="3240845" y="286442"/>
                <a:pt x="3250171" y="526249"/>
                <a:pt x="3231190" y="720000"/>
              </a:cubicBezTo>
              <a:cubicBezTo>
                <a:pt x="3245975" y="803084"/>
                <a:pt x="3148646" y="861077"/>
                <a:pt x="3087190" y="864000"/>
              </a:cubicBezTo>
              <a:cubicBezTo>
                <a:pt x="2833879" y="847383"/>
                <a:pt x="2618265" y="853294"/>
                <a:pt x="2498552" y="864000"/>
              </a:cubicBezTo>
              <a:cubicBezTo>
                <a:pt x="2378839" y="874706"/>
                <a:pt x="2062848" y="854684"/>
                <a:pt x="1939346" y="864000"/>
              </a:cubicBezTo>
              <a:cubicBezTo>
                <a:pt x="1815844" y="873316"/>
                <a:pt x="1580842" y="853125"/>
                <a:pt x="1291844" y="864000"/>
              </a:cubicBezTo>
              <a:cubicBezTo>
                <a:pt x="1002846" y="874875"/>
                <a:pt x="821859" y="885545"/>
                <a:pt x="644342" y="864000"/>
              </a:cubicBezTo>
              <a:cubicBezTo>
                <a:pt x="466825" y="842455"/>
                <a:pt x="370431" y="888738"/>
                <a:pt x="144000" y="864000"/>
              </a:cubicBezTo>
              <a:cubicBezTo>
                <a:pt x="57842" y="857754"/>
                <a:pt x="-7459" y="788378"/>
                <a:pt x="0" y="720000"/>
              </a:cubicBezTo>
              <a:cubicBezTo>
                <a:pt x="25269" y="462372"/>
                <a:pt x="-6030" y="304202"/>
                <a:pt x="0" y="144000"/>
              </a:cubicBezTo>
              <a:close/>
            </a:path>
          </a:pathLst>
        </a:custGeom>
        <a:solidFill>
          <a:srgbClr val="00B050"/>
        </a:solidFill>
        <a:ln w="190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1219033472">
                <a:prstGeom prst="flowChartAlternateProcess">
                  <a:avLst/>
                </a:prstGeom>
                <ask:type>
                  <ask:lineSketchFreehand/>
                </ask:type>
              </ask:lineSketchStyleProps>
            </a:ext>
          </a:extLst>
        </a:ln>
        <a:effectLst/>
      </xdr:spPr>
      <xdr:txBody>
        <a:bodyPr vertOverflow="clip" wrap="square" lIns="91440" tIns="45720" rIns="91440" bIns="45720" rtlCol="0" anchor="ctr" anchorCtr="1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400" b="1">
              <a:solidFill>
                <a:schemeClr val="bg1"/>
              </a:solidFill>
              <a:effectLst/>
              <a:latin typeface="Arial Black" panose="020B0A04020102020204" pitchFamily="34" charset="0"/>
              <a:ea typeface="+mn-ea"/>
              <a:cs typeface="+mn-cs"/>
            </a:rPr>
            <a:t>10</a:t>
          </a:r>
          <a:r>
            <a:rPr lang="tr-TR" sz="1400" b="1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+mn-ea"/>
              <a:cs typeface="+mn-cs"/>
            </a:rPr>
            <a:t> SORULUK  SINAV ANALİZİ</a:t>
          </a:r>
          <a:endParaRPr lang="tr-TR" sz="1400">
            <a:solidFill>
              <a:schemeClr val="bg1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6</xdr:col>
      <xdr:colOff>504024</xdr:colOff>
      <xdr:row>7</xdr:row>
      <xdr:rowOff>259990</xdr:rowOff>
    </xdr:from>
    <xdr:to>
      <xdr:col>12</xdr:col>
      <xdr:colOff>115638</xdr:colOff>
      <xdr:row>8</xdr:row>
      <xdr:rowOff>301377</xdr:rowOff>
    </xdr:to>
    <xdr:sp macro="" textlink="">
      <xdr:nvSpPr>
        <xdr:cNvPr id="24" name="Akış Çizelgesi: Öteki İşlem 2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2AAC9D9-D3AF-48F3-9288-97294B10A5E1}"/>
            </a:ext>
          </a:extLst>
        </xdr:cNvPr>
        <xdr:cNvSpPr/>
      </xdr:nvSpPr>
      <xdr:spPr bwMode="auto">
        <a:xfrm>
          <a:off x="11082547" y="2742263"/>
          <a:ext cx="3248432" cy="864000"/>
        </a:xfrm>
        <a:custGeom>
          <a:avLst/>
          <a:gdLst>
            <a:gd name="connsiteX0" fmla="*/ 0 w 3248432"/>
            <a:gd name="connsiteY0" fmla="*/ 144000 h 864000"/>
            <a:gd name="connsiteX1" fmla="*/ 144000 w 3248432"/>
            <a:gd name="connsiteY1" fmla="*/ 0 h 864000"/>
            <a:gd name="connsiteX2" fmla="*/ 676878 w 3248432"/>
            <a:gd name="connsiteY2" fmla="*/ 0 h 864000"/>
            <a:gd name="connsiteX3" fmla="*/ 1268964 w 3248432"/>
            <a:gd name="connsiteY3" fmla="*/ 0 h 864000"/>
            <a:gd name="connsiteX4" fmla="*/ 1801842 w 3248432"/>
            <a:gd name="connsiteY4" fmla="*/ 0 h 864000"/>
            <a:gd name="connsiteX5" fmla="*/ 2393928 w 3248432"/>
            <a:gd name="connsiteY5" fmla="*/ 0 h 864000"/>
            <a:gd name="connsiteX6" fmla="*/ 3104432 w 3248432"/>
            <a:gd name="connsiteY6" fmla="*/ 0 h 864000"/>
            <a:gd name="connsiteX7" fmla="*/ 3248432 w 3248432"/>
            <a:gd name="connsiteY7" fmla="*/ 144000 h 864000"/>
            <a:gd name="connsiteX8" fmla="*/ 3248432 w 3248432"/>
            <a:gd name="connsiteY8" fmla="*/ 720000 h 864000"/>
            <a:gd name="connsiteX9" fmla="*/ 3104432 w 3248432"/>
            <a:gd name="connsiteY9" fmla="*/ 864000 h 864000"/>
            <a:gd name="connsiteX10" fmla="*/ 2541950 w 3248432"/>
            <a:gd name="connsiteY10" fmla="*/ 864000 h 864000"/>
            <a:gd name="connsiteX11" fmla="*/ 2038676 w 3248432"/>
            <a:gd name="connsiteY11" fmla="*/ 864000 h 864000"/>
            <a:gd name="connsiteX12" fmla="*/ 1416986 w 3248432"/>
            <a:gd name="connsiteY12" fmla="*/ 864000 h 864000"/>
            <a:gd name="connsiteX13" fmla="*/ 884108 w 3248432"/>
            <a:gd name="connsiteY13" fmla="*/ 864000 h 864000"/>
            <a:gd name="connsiteX14" fmla="*/ 144000 w 3248432"/>
            <a:gd name="connsiteY14" fmla="*/ 864000 h 864000"/>
            <a:gd name="connsiteX15" fmla="*/ 0 w 3248432"/>
            <a:gd name="connsiteY15" fmla="*/ 720000 h 864000"/>
            <a:gd name="connsiteX16" fmla="*/ 0 w 3248432"/>
            <a:gd name="connsiteY16" fmla="*/ 144000 h 864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3248432" h="864000" fill="none" extrusionOk="0">
              <a:moveTo>
                <a:pt x="0" y="144000"/>
              </a:moveTo>
              <a:cubicBezTo>
                <a:pt x="-2458" y="68866"/>
                <a:pt x="79165" y="10919"/>
                <a:pt x="144000" y="0"/>
              </a:cubicBezTo>
              <a:cubicBezTo>
                <a:pt x="404052" y="3276"/>
                <a:pt x="547447" y="2194"/>
                <a:pt x="676878" y="0"/>
              </a:cubicBezTo>
              <a:cubicBezTo>
                <a:pt x="806309" y="-2194"/>
                <a:pt x="1018656" y="29254"/>
                <a:pt x="1268964" y="0"/>
              </a:cubicBezTo>
              <a:cubicBezTo>
                <a:pt x="1519272" y="-29254"/>
                <a:pt x="1581375" y="-24785"/>
                <a:pt x="1801842" y="0"/>
              </a:cubicBezTo>
              <a:cubicBezTo>
                <a:pt x="2022309" y="24785"/>
                <a:pt x="2124342" y="19858"/>
                <a:pt x="2393928" y="0"/>
              </a:cubicBezTo>
              <a:cubicBezTo>
                <a:pt x="2663514" y="-19858"/>
                <a:pt x="2865632" y="-10536"/>
                <a:pt x="3104432" y="0"/>
              </a:cubicBezTo>
              <a:cubicBezTo>
                <a:pt x="3186053" y="-6435"/>
                <a:pt x="3258008" y="74825"/>
                <a:pt x="3248432" y="144000"/>
              </a:cubicBezTo>
              <a:cubicBezTo>
                <a:pt x="3226495" y="415642"/>
                <a:pt x="3260563" y="564938"/>
                <a:pt x="3248432" y="720000"/>
              </a:cubicBezTo>
              <a:cubicBezTo>
                <a:pt x="3248046" y="791517"/>
                <a:pt x="3190722" y="868259"/>
                <a:pt x="3104432" y="864000"/>
              </a:cubicBezTo>
              <a:cubicBezTo>
                <a:pt x="2931436" y="864239"/>
                <a:pt x="2731005" y="848337"/>
                <a:pt x="2541950" y="864000"/>
              </a:cubicBezTo>
              <a:cubicBezTo>
                <a:pt x="2352895" y="879663"/>
                <a:pt x="2247049" y="877366"/>
                <a:pt x="2038676" y="864000"/>
              </a:cubicBezTo>
              <a:cubicBezTo>
                <a:pt x="1830303" y="850634"/>
                <a:pt x="1635659" y="855997"/>
                <a:pt x="1416986" y="864000"/>
              </a:cubicBezTo>
              <a:cubicBezTo>
                <a:pt x="1198313" y="872004"/>
                <a:pt x="1118129" y="860155"/>
                <a:pt x="884108" y="864000"/>
              </a:cubicBezTo>
              <a:cubicBezTo>
                <a:pt x="650087" y="867845"/>
                <a:pt x="441574" y="870550"/>
                <a:pt x="144000" y="864000"/>
              </a:cubicBezTo>
              <a:cubicBezTo>
                <a:pt x="65473" y="859626"/>
                <a:pt x="-18527" y="798932"/>
                <a:pt x="0" y="720000"/>
              </a:cubicBezTo>
              <a:cubicBezTo>
                <a:pt x="-18749" y="558880"/>
                <a:pt x="2059" y="272406"/>
                <a:pt x="0" y="144000"/>
              </a:cubicBezTo>
              <a:close/>
            </a:path>
            <a:path w="3248432" h="864000" stroke="0" extrusionOk="0">
              <a:moveTo>
                <a:pt x="0" y="144000"/>
              </a:moveTo>
              <a:cubicBezTo>
                <a:pt x="-4402" y="61756"/>
                <a:pt x="51462" y="4882"/>
                <a:pt x="144000" y="0"/>
              </a:cubicBezTo>
              <a:cubicBezTo>
                <a:pt x="464899" y="-23429"/>
                <a:pt x="506663" y="21693"/>
                <a:pt x="795295" y="0"/>
              </a:cubicBezTo>
              <a:cubicBezTo>
                <a:pt x="1083927" y="-21693"/>
                <a:pt x="1212976" y="22036"/>
                <a:pt x="1357777" y="0"/>
              </a:cubicBezTo>
              <a:cubicBezTo>
                <a:pt x="1502578" y="-22036"/>
                <a:pt x="1762979" y="4843"/>
                <a:pt x="1890655" y="0"/>
              </a:cubicBezTo>
              <a:cubicBezTo>
                <a:pt x="2018331" y="-4843"/>
                <a:pt x="2322059" y="-11372"/>
                <a:pt x="2512346" y="0"/>
              </a:cubicBezTo>
              <a:cubicBezTo>
                <a:pt x="2702633" y="11372"/>
                <a:pt x="2896289" y="21707"/>
                <a:pt x="3104432" y="0"/>
              </a:cubicBezTo>
              <a:cubicBezTo>
                <a:pt x="3191892" y="-12906"/>
                <a:pt x="3234493" y="76721"/>
                <a:pt x="3248432" y="144000"/>
              </a:cubicBezTo>
              <a:cubicBezTo>
                <a:pt x="3258087" y="286442"/>
                <a:pt x="3267413" y="526249"/>
                <a:pt x="3248432" y="720000"/>
              </a:cubicBezTo>
              <a:cubicBezTo>
                <a:pt x="3263217" y="803084"/>
                <a:pt x="3165888" y="861077"/>
                <a:pt x="3104432" y="864000"/>
              </a:cubicBezTo>
              <a:cubicBezTo>
                <a:pt x="2953038" y="892727"/>
                <a:pt x="2737271" y="854505"/>
                <a:pt x="2512346" y="864000"/>
              </a:cubicBezTo>
              <a:cubicBezTo>
                <a:pt x="2287421" y="873495"/>
                <a:pt x="2072516" y="857083"/>
                <a:pt x="1949864" y="864000"/>
              </a:cubicBezTo>
              <a:cubicBezTo>
                <a:pt x="1827212" y="870917"/>
                <a:pt x="1452937" y="893358"/>
                <a:pt x="1298568" y="864000"/>
              </a:cubicBezTo>
              <a:cubicBezTo>
                <a:pt x="1144199" y="834642"/>
                <a:pt x="860034" y="895253"/>
                <a:pt x="647273" y="864000"/>
              </a:cubicBezTo>
              <a:cubicBezTo>
                <a:pt x="434513" y="832747"/>
                <a:pt x="332345" y="865664"/>
                <a:pt x="144000" y="864000"/>
              </a:cubicBezTo>
              <a:cubicBezTo>
                <a:pt x="57842" y="857754"/>
                <a:pt x="-7459" y="788378"/>
                <a:pt x="0" y="720000"/>
              </a:cubicBezTo>
              <a:cubicBezTo>
                <a:pt x="25269" y="462372"/>
                <a:pt x="-6030" y="304202"/>
                <a:pt x="0" y="144000"/>
              </a:cubicBezTo>
              <a:close/>
            </a:path>
          </a:pathLst>
        </a:custGeom>
        <a:solidFill>
          <a:srgbClr val="FFC000"/>
        </a:solidFill>
        <a:ln w="190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1219033472">
                <a:prstGeom prst="flowChartAlternateProcess">
                  <a:avLst/>
                </a:prstGeom>
                <ask:type>
                  <ask:lineSketchFreehand/>
                </ask:type>
              </ask:lineSketchStyleProps>
            </a:ext>
          </a:extLst>
        </a:ln>
        <a:effectLst/>
      </xdr:spPr>
      <xdr:txBody>
        <a:bodyPr vertOverflow="clip" wrap="square" lIns="91440" tIns="45720" rIns="91440" bIns="45720" rtlCol="0" anchor="ctr" anchorCtr="1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400" b="1">
              <a:solidFill>
                <a:schemeClr val="bg1"/>
              </a:solidFill>
              <a:effectLst/>
              <a:latin typeface="Arial Black" panose="020B0A04020102020204" pitchFamily="34" charset="0"/>
              <a:ea typeface="+mn-ea"/>
              <a:cs typeface="+mn-cs"/>
            </a:rPr>
            <a:t>20</a:t>
          </a:r>
          <a:r>
            <a:rPr lang="tr-TR" sz="1400" b="1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+mn-ea"/>
              <a:cs typeface="+mn-cs"/>
            </a:rPr>
            <a:t> SORULUK  SINAV ANALİZİ</a:t>
          </a:r>
          <a:endParaRPr lang="tr-TR" sz="1400">
            <a:solidFill>
              <a:schemeClr val="bg1"/>
            </a:solidFill>
            <a:latin typeface="Arial Black" panose="020B0A04020102020204" pitchFamily="34" charset="0"/>
          </a:endParaRPr>
        </a:p>
      </xdr:txBody>
    </xdr:sp>
    <xdr:clientData/>
  </xdr:twoCellAnchor>
  <xdr:twoCellAnchor editAs="oneCell">
    <xdr:from>
      <xdr:col>6</xdr:col>
      <xdr:colOff>289890</xdr:colOff>
      <xdr:row>10</xdr:row>
      <xdr:rowOff>496956</xdr:rowOff>
    </xdr:from>
    <xdr:to>
      <xdr:col>8</xdr:col>
      <xdr:colOff>595366</xdr:colOff>
      <xdr:row>12</xdr:row>
      <xdr:rowOff>310737</xdr:rowOff>
    </xdr:to>
    <xdr:pic>
      <xdr:nvPicPr>
        <xdr:cNvPr id="25" name="Resim 24">
          <a:extLst>
            <a:ext uri="{FF2B5EF4-FFF2-40B4-BE49-F238E27FC236}">
              <a16:creationId xmlns:a16="http://schemas.microsoft.com/office/drawing/2014/main" id="{9470882C-AA5B-4EB5-B9B4-A72B1A544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413" y="5447070"/>
          <a:ext cx="1517748" cy="1459008"/>
        </a:xfrm>
        <a:prstGeom prst="rect">
          <a:avLst/>
        </a:prstGeom>
      </xdr:spPr>
    </xdr:pic>
    <xdr:clientData/>
  </xdr:twoCellAnchor>
  <xdr:oneCellAnchor>
    <xdr:from>
      <xdr:col>14</xdr:col>
      <xdr:colOff>0</xdr:colOff>
      <xdr:row>3</xdr:row>
      <xdr:rowOff>432955</xdr:rowOff>
    </xdr:from>
    <xdr:ext cx="3371483" cy="3223019"/>
    <xdr:pic>
      <xdr:nvPicPr>
        <xdr:cNvPr id="26" name="Resim 2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E4C38DA-48E6-485D-905C-DA6DD4DD1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27614" y="1212273"/>
          <a:ext cx="3371483" cy="3223019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218390</xdr:colOff>
      <xdr:row>0</xdr:row>
      <xdr:rowOff>154780</xdr:rowOff>
    </xdr:from>
    <xdr:to>
      <xdr:col>11</xdr:col>
      <xdr:colOff>341916</xdr:colOff>
      <xdr:row>2</xdr:row>
      <xdr:rowOff>11905</xdr:rowOff>
    </xdr:to>
    <xdr:sp macro="" textlink="">
      <xdr:nvSpPr>
        <xdr:cNvPr id="2" name="Dikdörtgen: Köşeleri Yuvarlatılmış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0DCBA15-BED7-4454-9552-6C96FF0DCA4F}"/>
            </a:ext>
          </a:extLst>
        </xdr:cNvPr>
        <xdr:cNvSpPr/>
      </xdr:nvSpPr>
      <xdr:spPr bwMode="auto">
        <a:xfrm>
          <a:off x="11422171" y="154780"/>
          <a:ext cx="2552401" cy="535781"/>
        </a:xfrm>
        <a:prstGeom prst="roundRect">
          <a:avLst/>
        </a:prstGeom>
        <a:solidFill>
          <a:srgbClr val="7030A0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2452372637">
                <a:custGeom>
                  <a:avLst/>
                  <a:gdLst>
                    <a:gd name="connsiteX0" fmla="*/ 0 w 2552401"/>
                    <a:gd name="connsiteY0" fmla="*/ 89299 h 535781"/>
                    <a:gd name="connsiteX1" fmla="*/ 89299 w 2552401"/>
                    <a:gd name="connsiteY1" fmla="*/ 0 h 535781"/>
                    <a:gd name="connsiteX2" fmla="*/ 706488 w 2552401"/>
                    <a:gd name="connsiteY2" fmla="*/ 0 h 535781"/>
                    <a:gd name="connsiteX3" fmla="*/ 1323677 w 2552401"/>
                    <a:gd name="connsiteY3" fmla="*/ 0 h 535781"/>
                    <a:gd name="connsiteX4" fmla="*/ 1940865 w 2552401"/>
                    <a:gd name="connsiteY4" fmla="*/ 0 h 535781"/>
                    <a:gd name="connsiteX5" fmla="*/ 2463102 w 2552401"/>
                    <a:gd name="connsiteY5" fmla="*/ 0 h 535781"/>
                    <a:gd name="connsiteX6" fmla="*/ 2552401 w 2552401"/>
                    <a:gd name="connsiteY6" fmla="*/ 89299 h 535781"/>
                    <a:gd name="connsiteX7" fmla="*/ 2552401 w 2552401"/>
                    <a:gd name="connsiteY7" fmla="*/ 446482 h 535781"/>
                    <a:gd name="connsiteX8" fmla="*/ 2463102 w 2552401"/>
                    <a:gd name="connsiteY8" fmla="*/ 535781 h 535781"/>
                    <a:gd name="connsiteX9" fmla="*/ 1893389 w 2552401"/>
                    <a:gd name="connsiteY9" fmla="*/ 535781 h 535781"/>
                    <a:gd name="connsiteX10" fmla="*/ 1299939 w 2552401"/>
                    <a:gd name="connsiteY10" fmla="*/ 535781 h 535781"/>
                    <a:gd name="connsiteX11" fmla="*/ 682750 w 2552401"/>
                    <a:gd name="connsiteY11" fmla="*/ 535781 h 535781"/>
                    <a:gd name="connsiteX12" fmla="*/ 89299 w 2552401"/>
                    <a:gd name="connsiteY12" fmla="*/ 535781 h 535781"/>
                    <a:gd name="connsiteX13" fmla="*/ 0 w 2552401"/>
                    <a:gd name="connsiteY13" fmla="*/ 446482 h 535781"/>
                    <a:gd name="connsiteX14" fmla="*/ 0 w 2552401"/>
                    <a:gd name="connsiteY14" fmla="*/ 89299 h 535781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  <a:cxn ang="0">
                      <a:pos x="connsiteX8" y="connsiteY8"/>
                    </a:cxn>
                    <a:cxn ang="0">
                      <a:pos x="connsiteX9" y="connsiteY9"/>
                    </a:cxn>
                    <a:cxn ang="0">
                      <a:pos x="connsiteX10" y="connsiteY10"/>
                    </a:cxn>
                    <a:cxn ang="0">
                      <a:pos x="connsiteX11" y="connsiteY11"/>
                    </a:cxn>
                    <a:cxn ang="0">
                      <a:pos x="connsiteX12" y="connsiteY12"/>
                    </a:cxn>
                    <a:cxn ang="0">
                      <a:pos x="connsiteX13" y="connsiteY13"/>
                    </a:cxn>
                    <a:cxn ang="0">
                      <a:pos x="connsiteX14" y="connsiteY14"/>
                    </a:cxn>
                  </a:cxnLst>
                  <a:rect l="l" t="t" r="r" b="b"/>
                  <a:pathLst>
                    <a:path w="2552401" h="535781" fill="none" extrusionOk="0">
                      <a:moveTo>
                        <a:pt x="0" y="89299"/>
                      </a:moveTo>
                      <a:cubicBezTo>
                        <a:pt x="4040" y="43227"/>
                        <a:pt x="47879" y="-8883"/>
                        <a:pt x="89299" y="0"/>
                      </a:cubicBezTo>
                      <a:cubicBezTo>
                        <a:pt x="226457" y="-73385"/>
                        <a:pt x="419959" y="34964"/>
                        <a:pt x="706488" y="0"/>
                      </a:cubicBezTo>
                      <a:cubicBezTo>
                        <a:pt x="993017" y="-34964"/>
                        <a:pt x="1137341" y="30082"/>
                        <a:pt x="1323677" y="0"/>
                      </a:cubicBezTo>
                      <a:cubicBezTo>
                        <a:pt x="1510013" y="-30082"/>
                        <a:pt x="1748767" y="41748"/>
                        <a:pt x="1940865" y="0"/>
                      </a:cubicBezTo>
                      <a:cubicBezTo>
                        <a:pt x="2132963" y="-41748"/>
                        <a:pt x="2306083" y="6958"/>
                        <a:pt x="2463102" y="0"/>
                      </a:cubicBezTo>
                      <a:cubicBezTo>
                        <a:pt x="2521551" y="8955"/>
                        <a:pt x="2545897" y="39439"/>
                        <a:pt x="2552401" y="89299"/>
                      </a:cubicBezTo>
                      <a:cubicBezTo>
                        <a:pt x="2575549" y="215551"/>
                        <a:pt x="2550473" y="340711"/>
                        <a:pt x="2552401" y="446482"/>
                      </a:cubicBezTo>
                      <a:cubicBezTo>
                        <a:pt x="2547017" y="494383"/>
                        <a:pt x="2519698" y="530823"/>
                        <a:pt x="2463102" y="535781"/>
                      </a:cubicBezTo>
                      <a:cubicBezTo>
                        <a:pt x="2189350" y="540323"/>
                        <a:pt x="2140748" y="532415"/>
                        <a:pt x="1893389" y="535781"/>
                      </a:cubicBezTo>
                      <a:cubicBezTo>
                        <a:pt x="1646030" y="539147"/>
                        <a:pt x="1505612" y="505180"/>
                        <a:pt x="1299939" y="535781"/>
                      </a:cubicBezTo>
                      <a:cubicBezTo>
                        <a:pt x="1094266" y="566382"/>
                        <a:pt x="812479" y="531911"/>
                        <a:pt x="682750" y="535781"/>
                      </a:cubicBezTo>
                      <a:cubicBezTo>
                        <a:pt x="553021" y="539651"/>
                        <a:pt x="240876" y="502026"/>
                        <a:pt x="89299" y="535781"/>
                      </a:cubicBezTo>
                      <a:cubicBezTo>
                        <a:pt x="36617" y="542585"/>
                        <a:pt x="12213" y="499086"/>
                        <a:pt x="0" y="446482"/>
                      </a:cubicBezTo>
                      <a:cubicBezTo>
                        <a:pt x="-36801" y="311400"/>
                        <a:pt x="2294" y="169048"/>
                        <a:pt x="0" y="89299"/>
                      </a:cubicBezTo>
                      <a:close/>
                    </a:path>
                    <a:path w="2552401" h="535781" stroke="0" extrusionOk="0">
                      <a:moveTo>
                        <a:pt x="0" y="89299"/>
                      </a:moveTo>
                      <a:cubicBezTo>
                        <a:pt x="1122" y="44965"/>
                        <a:pt x="41818" y="5286"/>
                        <a:pt x="89299" y="0"/>
                      </a:cubicBezTo>
                      <a:cubicBezTo>
                        <a:pt x="212345" y="-26229"/>
                        <a:pt x="498098" y="30780"/>
                        <a:pt x="659012" y="0"/>
                      </a:cubicBezTo>
                      <a:cubicBezTo>
                        <a:pt x="819926" y="-30780"/>
                        <a:pt x="1000440" y="58043"/>
                        <a:pt x="1181248" y="0"/>
                      </a:cubicBezTo>
                      <a:cubicBezTo>
                        <a:pt x="1362056" y="-58043"/>
                        <a:pt x="1542185" y="14552"/>
                        <a:pt x="1727223" y="0"/>
                      </a:cubicBezTo>
                      <a:cubicBezTo>
                        <a:pt x="1912261" y="-14552"/>
                        <a:pt x="2160463" y="31306"/>
                        <a:pt x="2463102" y="0"/>
                      </a:cubicBezTo>
                      <a:cubicBezTo>
                        <a:pt x="2513945" y="4318"/>
                        <a:pt x="2547801" y="30794"/>
                        <a:pt x="2552401" y="89299"/>
                      </a:cubicBezTo>
                      <a:cubicBezTo>
                        <a:pt x="2575652" y="191432"/>
                        <a:pt x="2537820" y="368938"/>
                        <a:pt x="2552401" y="446482"/>
                      </a:cubicBezTo>
                      <a:cubicBezTo>
                        <a:pt x="2550518" y="494646"/>
                        <a:pt x="2508725" y="530341"/>
                        <a:pt x="2463102" y="535781"/>
                      </a:cubicBezTo>
                      <a:cubicBezTo>
                        <a:pt x="2250578" y="540092"/>
                        <a:pt x="2135314" y="467716"/>
                        <a:pt x="1869651" y="535781"/>
                      </a:cubicBezTo>
                      <a:cubicBezTo>
                        <a:pt x="1603988" y="603846"/>
                        <a:pt x="1484044" y="476756"/>
                        <a:pt x="1323677" y="535781"/>
                      </a:cubicBezTo>
                      <a:cubicBezTo>
                        <a:pt x="1163310" y="594806"/>
                        <a:pt x="958719" y="479317"/>
                        <a:pt x="801440" y="535781"/>
                      </a:cubicBezTo>
                      <a:cubicBezTo>
                        <a:pt x="644161" y="592245"/>
                        <a:pt x="316899" y="518380"/>
                        <a:pt x="89299" y="535781"/>
                      </a:cubicBezTo>
                      <a:cubicBezTo>
                        <a:pt x="46064" y="532319"/>
                        <a:pt x="1264" y="496489"/>
                        <a:pt x="0" y="446482"/>
                      </a:cubicBezTo>
                      <a:cubicBezTo>
                        <a:pt x="-9492" y="315702"/>
                        <a:pt x="41508" y="222285"/>
                        <a:pt x="0" y="89299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  <a:effectLst>
          <a:glow rad="101600">
            <a:schemeClr val="bg1">
              <a:alpha val="60000"/>
            </a:schemeClr>
          </a:glow>
          <a:outerShdw dir="15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800" b="1">
              <a:solidFill>
                <a:schemeClr val="bg1"/>
              </a:solidFill>
              <a:effectLst/>
              <a:latin typeface="Arial Black" panose="020B0A04020102020204" pitchFamily="34" charset="0"/>
            </a:rPr>
            <a:t>ANASAYFA</a:t>
          </a:r>
        </a:p>
      </xdr:txBody>
    </xdr:sp>
    <xdr:clientData/>
  </xdr:twoCellAnchor>
  <xdr:oneCellAnchor>
    <xdr:from>
      <xdr:col>12</xdr:col>
      <xdr:colOff>100094</xdr:colOff>
      <xdr:row>4</xdr:row>
      <xdr:rowOff>406965</xdr:rowOff>
    </xdr:from>
    <xdr:ext cx="1353141" cy="1293555"/>
    <xdr:pic>
      <xdr:nvPicPr>
        <xdr:cNvPr id="3" name="Resim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342726-8256-4A90-915E-13DADBEF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9969" y="1752371"/>
          <a:ext cx="1353141" cy="1293555"/>
        </a:xfrm>
        <a:prstGeom prst="rect">
          <a:avLst/>
        </a:prstGeom>
      </xdr:spPr>
    </xdr:pic>
    <xdr:clientData/>
  </xdr:oneCellAnchor>
  <xdr:twoCellAnchor>
    <xdr:from>
      <xdr:col>7</xdr:col>
      <xdr:colOff>142873</xdr:colOff>
      <xdr:row>6</xdr:row>
      <xdr:rowOff>714374</xdr:rowOff>
    </xdr:from>
    <xdr:to>
      <xdr:col>11</xdr:col>
      <xdr:colOff>309249</xdr:colOff>
      <xdr:row>7</xdr:row>
      <xdr:rowOff>559593</xdr:rowOff>
    </xdr:to>
    <xdr:sp macro="" textlink="">
      <xdr:nvSpPr>
        <xdr:cNvPr id="8" name="Dikdörtgen: Köşeleri Yuvarlatılmış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10C70BE-4EDB-4567-8696-420197BAF7AC}"/>
            </a:ext>
          </a:extLst>
        </xdr:cNvPr>
        <xdr:cNvSpPr/>
      </xdr:nvSpPr>
      <xdr:spPr bwMode="auto">
        <a:xfrm>
          <a:off x="11346654" y="3393280"/>
          <a:ext cx="2595251" cy="607219"/>
        </a:xfrm>
        <a:prstGeom prst="roundRect">
          <a:avLst/>
        </a:prstGeom>
        <a:solidFill>
          <a:srgbClr val="FF0000"/>
        </a:solidFill>
        <a:ln w="6350" cap="rnd" cmpd="sng" algn="ctr">
          <a:solidFill>
            <a:schemeClr val="bg1"/>
          </a:solidFill>
          <a:prstDash val="solid"/>
          <a:bevel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727351844">
                <a:custGeom>
                  <a:avLst/>
                  <a:gdLst>
                    <a:gd name="connsiteX0" fmla="*/ 0 w 2595251"/>
                    <a:gd name="connsiteY0" fmla="*/ 101205 h 607219"/>
                    <a:gd name="connsiteX1" fmla="*/ 101205 w 2595251"/>
                    <a:gd name="connsiteY1" fmla="*/ 0 h 607219"/>
                    <a:gd name="connsiteX2" fmla="*/ 747272 w 2595251"/>
                    <a:gd name="connsiteY2" fmla="*/ 0 h 607219"/>
                    <a:gd name="connsiteX3" fmla="*/ 1393339 w 2595251"/>
                    <a:gd name="connsiteY3" fmla="*/ 0 h 607219"/>
                    <a:gd name="connsiteX4" fmla="*/ 1943693 w 2595251"/>
                    <a:gd name="connsiteY4" fmla="*/ 0 h 607219"/>
                    <a:gd name="connsiteX5" fmla="*/ 2494046 w 2595251"/>
                    <a:gd name="connsiteY5" fmla="*/ 0 h 607219"/>
                    <a:gd name="connsiteX6" fmla="*/ 2595251 w 2595251"/>
                    <a:gd name="connsiteY6" fmla="*/ 101205 h 607219"/>
                    <a:gd name="connsiteX7" fmla="*/ 2595251 w 2595251"/>
                    <a:gd name="connsiteY7" fmla="*/ 506014 h 607219"/>
                    <a:gd name="connsiteX8" fmla="*/ 2494046 w 2595251"/>
                    <a:gd name="connsiteY8" fmla="*/ 607219 h 607219"/>
                    <a:gd name="connsiteX9" fmla="*/ 1967621 w 2595251"/>
                    <a:gd name="connsiteY9" fmla="*/ 607219 h 607219"/>
                    <a:gd name="connsiteX10" fmla="*/ 1417268 w 2595251"/>
                    <a:gd name="connsiteY10" fmla="*/ 607219 h 607219"/>
                    <a:gd name="connsiteX11" fmla="*/ 795129 w 2595251"/>
                    <a:gd name="connsiteY11" fmla="*/ 607219 h 607219"/>
                    <a:gd name="connsiteX12" fmla="*/ 101205 w 2595251"/>
                    <a:gd name="connsiteY12" fmla="*/ 607219 h 607219"/>
                    <a:gd name="connsiteX13" fmla="*/ 0 w 2595251"/>
                    <a:gd name="connsiteY13" fmla="*/ 506014 h 607219"/>
                    <a:gd name="connsiteX14" fmla="*/ 0 w 2595251"/>
                    <a:gd name="connsiteY14" fmla="*/ 101205 h 607219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  <a:cxn ang="0">
                      <a:pos x="connsiteX8" y="connsiteY8"/>
                    </a:cxn>
                    <a:cxn ang="0">
                      <a:pos x="connsiteX9" y="connsiteY9"/>
                    </a:cxn>
                    <a:cxn ang="0">
                      <a:pos x="connsiteX10" y="connsiteY10"/>
                    </a:cxn>
                    <a:cxn ang="0">
                      <a:pos x="connsiteX11" y="connsiteY11"/>
                    </a:cxn>
                    <a:cxn ang="0">
                      <a:pos x="connsiteX12" y="connsiteY12"/>
                    </a:cxn>
                    <a:cxn ang="0">
                      <a:pos x="connsiteX13" y="connsiteY13"/>
                    </a:cxn>
                    <a:cxn ang="0">
                      <a:pos x="connsiteX14" y="connsiteY14"/>
                    </a:cxn>
                  </a:cxnLst>
                  <a:rect l="l" t="t" r="r" b="b"/>
                  <a:pathLst>
                    <a:path w="2595251" h="607219" fill="none" extrusionOk="0">
                      <a:moveTo>
                        <a:pt x="0" y="101205"/>
                      </a:moveTo>
                      <a:cubicBezTo>
                        <a:pt x="-1672" y="47558"/>
                        <a:pt x="52974" y="1175"/>
                        <a:pt x="101205" y="0"/>
                      </a:cubicBezTo>
                      <a:cubicBezTo>
                        <a:pt x="278836" y="-10895"/>
                        <a:pt x="532326" y="9853"/>
                        <a:pt x="747272" y="0"/>
                      </a:cubicBezTo>
                      <a:cubicBezTo>
                        <a:pt x="962218" y="-9853"/>
                        <a:pt x="1195266" y="36140"/>
                        <a:pt x="1393339" y="0"/>
                      </a:cubicBezTo>
                      <a:cubicBezTo>
                        <a:pt x="1591412" y="-36140"/>
                        <a:pt x="1686109" y="59266"/>
                        <a:pt x="1943693" y="0"/>
                      </a:cubicBezTo>
                      <a:cubicBezTo>
                        <a:pt x="2201277" y="-59266"/>
                        <a:pt x="2315990" y="55725"/>
                        <a:pt x="2494046" y="0"/>
                      </a:cubicBezTo>
                      <a:cubicBezTo>
                        <a:pt x="2552052" y="-2706"/>
                        <a:pt x="2594097" y="44555"/>
                        <a:pt x="2595251" y="101205"/>
                      </a:cubicBezTo>
                      <a:cubicBezTo>
                        <a:pt x="2615324" y="232634"/>
                        <a:pt x="2563127" y="414679"/>
                        <a:pt x="2595251" y="506014"/>
                      </a:cubicBezTo>
                      <a:cubicBezTo>
                        <a:pt x="2596519" y="563652"/>
                        <a:pt x="2543450" y="613804"/>
                        <a:pt x="2494046" y="607219"/>
                      </a:cubicBezTo>
                      <a:cubicBezTo>
                        <a:pt x="2326280" y="656520"/>
                        <a:pt x="2204363" y="585635"/>
                        <a:pt x="1967621" y="607219"/>
                      </a:cubicBezTo>
                      <a:cubicBezTo>
                        <a:pt x="1730879" y="628803"/>
                        <a:pt x="1552867" y="573543"/>
                        <a:pt x="1417268" y="607219"/>
                      </a:cubicBezTo>
                      <a:cubicBezTo>
                        <a:pt x="1281669" y="640895"/>
                        <a:pt x="983121" y="585952"/>
                        <a:pt x="795129" y="607219"/>
                      </a:cubicBezTo>
                      <a:cubicBezTo>
                        <a:pt x="607137" y="628486"/>
                        <a:pt x="416705" y="550919"/>
                        <a:pt x="101205" y="607219"/>
                      </a:cubicBezTo>
                      <a:cubicBezTo>
                        <a:pt x="38748" y="622137"/>
                        <a:pt x="2300" y="551058"/>
                        <a:pt x="0" y="506014"/>
                      </a:cubicBezTo>
                      <a:cubicBezTo>
                        <a:pt x="-36400" y="378191"/>
                        <a:pt x="39558" y="216706"/>
                        <a:pt x="0" y="101205"/>
                      </a:cubicBezTo>
                      <a:close/>
                    </a:path>
                    <a:path w="2595251" h="607219" stroke="0" extrusionOk="0">
                      <a:moveTo>
                        <a:pt x="0" y="101205"/>
                      </a:moveTo>
                      <a:cubicBezTo>
                        <a:pt x="644" y="36590"/>
                        <a:pt x="32435" y="5394"/>
                        <a:pt x="101205" y="0"/>
                      </a:cubicBezTo>
                      <a:cubicBezTo>
                        <a:pt x="243861" y="-551"/>
                        <a:pt x="498608" y="45865"/>
                        <a:pt x="723344" y="0"/>
                      </a:cubicBezTo>
                      <a:cubicBezTo>
                        <a:pt x="948080" y="-45865"/>
                        <a:pt x="1007839" y="37225"/>
                        <a:pt x="1273697" y="0"/>
                      </a:cubicBezTo>
                      <a:cubicBezTo>
                        <a:pt x="1539555" y="-37225"/>
                        <a:pt x="1597492" y="11338"/>
                        <a:pt x="1895836" y="0"/>
                      </a:cubicBezTo>
                      <a:cubicBezTo>
                        <a:pt x="2194180" y="-11338"/>
                        <a:pt x="2283245" y="32910"/>
                        <a:pt x="2494046" y="0"/>
                      </a:cubicBezTo>
                      <a:cubicBezTo>
                        <a:pt x="2537509" y="5767"/>
                        <a:pt x="2588357" y="44299"/>
                        <a:pt x="2595251" y="101205"/>
                      </a:cubicBezTo>
                      <a:cubicBezTo>
                        <a:pt x="2637408" y="271702"/>
                        <a:pt x="2578732" y="338586"/>
                        <a:pt x="2595251" y="506014"/>
                      </a:cubicBezTo>
                      <a:cubicBezTo>
                        <a:pt x="2603894" y="565299"/>
                        <a:pt x="2553552" y="605559"/>
                        <a:pt x="2494046" y="607219"/>
                      </a:cubicBezTo>
                      <a:cubicBezTo>
                        <a:pt x="2252702" y="637474"/>
                        <a:pt x="2107261" y="559695"/>
                        <a:pt x="1943693" y="607219"/>
                      </a:cubicBezTo>
                      <a:cubicBezTo>
                        <a:pt x="1780125" y="654743"/>
                        <a:pt x="1659822" y="575091"/>
                        <a:pt x="1393339" y="607219"/>
                      </a:cubicBezTo>
                      <a:cubicBezTo>
                        <a:pt x="1126856" y="639347"/>
                        <a:pt x="1045843" y="556293"/>
                        <a:pt x="771200" y="607219"/>
                      </a:cubicBezTo>
                      <a:cubicBezTo>
                        <a:pt x="496557" y="658145"/>
                        <a:pt x="347150" y="554362"/>
                        <a:pt x="101205" y="607219"/>
                      </a:cubicBezTo>
                      <a:cubicBezTo>
                        <a:pt x="45952" y="623922"/>
                        <a:pt x="1117" y="573685"/>
                        <a:pt x="0" y="506014"/>
                      </a:cubicBezTo>
                      <a:cubicBezTo>
                        <a:pt x="-31635" y="411494"/>
                        <a:pt x="281" y="231200"/>
                        <a:pt x="0" y="101205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  <a:effectLst>
          <a:outerShdw dir="2400000" algn="ctr" rotWithShape="0">
            <a:srgbClr val="808080"/>
          </a:outerShdw>
        </a:effectLst>
      </xdr:spPr>
      <xdr:txBody>
        <a:bodyPr vertOverflow="clip" wrap="square" lIns="91440" tIns="45720" rIns="91440" bIns="4572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600" b="1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TEDBİR</a:t>
          </a:r>
          <a:r>
            <a:rPr lang="tr-TR" sz="1600" b="1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STHupo" panose="02010800040101010101" pitchFamily="2" charset="-122"/>
              <a:cs typeface="+mn-cs"/>
            </a:rPr>
            <a:t> RAPORU</a:t>
          </a:r>
          <a:endParaRPr lang="tr-TR" sz="1600">
            <a:solidFill>
              <a:schemeClr val="bg1"/>
            </a:solidFill>
            <a:effectLst/>
            <a:latin typeface="Arial Black" panose="020B0A04020102020204" pitchFamily="34" charset="0"/>
            <a:ea typeface="STHupo" panose="02010800040101010101" pitchFamily="2" charset="-122"/>
          </a:endParaRPr>
        </a:p>
      </xdr:txBody>
    </xdr:sp>
    <xdr:clientData/>
  </xdr:twoCellAnchor>
  <xdr:twoCellAnchor>
    <xdr:from>
      <xdr:col>6</xdr:col>
      <xdr:colOff>119061</xdr:colOff>
      <xdr:row>1</xdr:row>
      <xdr:rowOff>166686</xdr:rowOff>
    </xdr:from>
    <xdr:to>
      <xdr:col>11</xdr:col>
      <xdr:colOff>301446</xdr:colOff>
      <xdr:row>4</xdr:row>
      <xdr:rowOff>342303</xdr:rowOff>
    </xdr:to>
    <xdr:sp macro="" textlink="">
      <xdr:nvSpPr>
        <xdr:cNvPr id="9" name="Ok: Sağ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E4663D9-B30F-462F-9618-8B3FC60D49BB}"/>
            </a:ext>
          </a:extLst>
        </xdr:cNvPr>
        <xdr:cNvSpPr/>
      </xdr:nvSpPr>
      <xdr:spPr bwMode="auto">
        <a:xfrm rot="10800000">
          <a:off x="10715624" y="511967"/>
          <a:ext cx="3218478" cy="1175742"/>
        </a:xfrm>
        <a:custGeom>
          <a:avLst/>
          <a:gdLst>
            <a:gd name="connsiteX0" fmla="*/ 0 w 3218478"/>
            <a:gd name="connsiteY0" fmla="*/ 293936 h 1175742"/>
            <a:gd name="connsiteX1" fmla="*/ 578734 w 3218478"/>
            <a:gd name="connsiteY1" fmla="*/ 293936 h 1175742"/>
            <a:gd name="connsiteX2" fmla="*/ 1183773 w 3218478"/>
            <a:gd name="connsiteY2" fmla="*/ 293936 h 1175742"/>
            <a:gd name="connsiteX3" fmla="*/ 1867731 w 3218478"/>
            <a:gd name="connsiteY3" fmla="*/ 293936 h 1175742"/>
            <a:gd name="connsiteX4" fmla="*/ 2630607 w 3218478"/>
            <a:gd name="connsiteY4" fmla="*/ 293936 h 1175742"/>
            <a:gd name="connsiteX5" fmla="*/ 2630607 w 3218478"/>
            <a:gd name="connsiteY5" fmla="*/ 0 h 1175742"/>
            <a:gd name="connsiteX6" fmla="*/ 2906906 w 3218478"/>
            <a:gd name="connsiteY6" fmla="*/ 276299 h 1175742"/>
            <a:gd name="connsiteX7" fmla="*/ 3218478 w 3218478"/>
            <a:gd name="connsiteY7" fmla="*/ 587871 h 1175742"/>
            <a:gd name="connsiteX8" fmla="*/ 2918664 w 3218478"/>
            <a:gd name="connsiteY8" fmla="*/ 887685 h 1175742"/>
            <a:gd name="connsiteX9" fmla="*/ 2630607 w 3218478"/>
            <a:gd name="connsiteY9" fmla="*/ 1175742 h 1175742"/>
            <a:gd name="connsiteX10" fmla="*/ 2630607 w 3218478"/>
            <a:gd name="connsiteY10" fmla="*/ 881807 h 1175742"/>
            <a:gd name="connsiteX11" fmla="*/ 2051873 w 3218478"/>
            <a:gd name="connsiteY11" fmla="*/ 881807 h 1175742"/>
            <a:gd name="connsiteX12" fmla="*/ 1446834 w 3218478"/>
            <a:gd name="connsiteY12" fmla="*/ 881807 h 1175742"/>
            <a:gd name="connsiteX13" fmla="*/ 762876 w 3218478"/>
            <a:gd name="connsiteY13" fmla="*/ 881807 h 1175742"/>
            <a:gd name="connsiteX14" fmla="*/ 0 w 3218478"/>
            <a:gd name="connsiteY14" fmla="*/ 881807 h 1175742"/>
            <a:gd name="connsiteX15" fmla="*/ 0 w 3218478"/>
            <a:gd name="connsiteY15" fmla="*/ 293936 h 11757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3218478" h="1175742" fill="none" extrusionOk="0">
              <a:moveTo>
                <a:pt x="0" y="293936"/>
              </a:moveTo>
              <a:cubicBezTo>
                <a:pt x="174231" y="297879"/>
                <a:pt x="306357" y="304154"/>
                <a:pt x="578734" y="293936"/>
              </a:cubicBezTo>
              <a:cubicBezTo>
                <a:pt x="851111" y="283718"/>
                <a:pt x="959890" y="322773"/>
                <a:pt x="1183773" y="293936"/>
              </a:cubicBezTo>
              <a:cubicBezTo>
                <a:pt x="1407656" y="265099"/>
                <a:pt x="1640470" y="268635"/>
                <a:pt x="1867731" y="293936"/>
              </a:cubicBezTo>
              <a:cubicBezTo>
                <a:pt x="2094992" y="319237"/>
                <a:pt x="2355094" y="283458"/>
                <a:pt x="2630607" y="293936"/>
              </a:cubicBezTo>
              <a:cubicBezTo>
                <a:pt x="2626863" y="169523"/>
                <a:pt x="2640159" y="112832"/>
                <a:pt x="2630607" y="0"/>
              </a:cubicBezTo>
              <a:cubicBezTo>
                <a:pt x="2732225" y="80944"/>
                <a:pt x="2801515" y="170947"/>
                <a:pt x="2906906" y="276299"/>
              </a:cubicBezTo>
              <a:cubicBezTo>
                <a:pt x="3012297" y="381651"/>
                <a:pt x="3084869" y="425375"/>
                <a:pt x="3218478" y="587871"/>
              </a:cubicBezTo>
              <a:cubicBezTo>
                <a:pt x="3136485" y="686991"/>
                <a:pt x="3016431" y="818269"/>
                <a:pt x="2918664" y="887685"/>
              </a:cubicBezTo>
              <a:cubicBezTo>
                <a:pt x="2820897" y="957101"/>
                <a:pt x="2741997" y="1062653"/>
                <a:pt x="2630607" y="1175742"/>
              </a:cubicBezTo>
              <a:cubicBezTo>
                <a:pt x="2630477" y="1075285"/>
                <a:pt x="2618016" y="1012951"/>
                <a:pt x="2630607" y="881807"/>
              </a:cubicBezTo>
              <a:cubicBezTo>
                <a:pt x="2428239" y="858892"/>
                <a:pt x="2323772" y="854215"/>
                <a:pt x="2051873" y="881807"/>
              </a:cubicBezTo>
              <a:cubicBezTo>
                <a:pt x="1779974" y="909399"/>
                <a:pt x="1572569" y="855670"/>
                <a:pt x="1446834" y="881807"/>
              </a:cubicBezTo>
              <a:cubicBezTo>
                <a:pt x="1321099" y="907944"/>
                <a:pt x="1013684" y="858962"/>
                <a:pt x="762876" y="881807"/>
              </a:cubicBezTo>
              <a:cubicBezTo>
                <a:pt x="512068" y="904652"/>
                <a:pt x="346199" y="881351"/>
                <a:pt x="0" y="881807"/>
              </a:cubicBezTo>
              <a:cubicBezTo>
                <a:pt x="20324" y="666045"/>
                <a:pt x="24038" y="581147"/>
                <a:pt x="0" y="293936"/>
              </a:cubicBezTo>
              <a:close/>
            </a:path>
            <a:path w="3218478" h="1175742" stroke="0" extrusionOk="0">
              <a:moveTo>
                <a:pt x="0" y="293936"/>
              </a:moveTo>
              <a:cubicBezTo>
                <a:pt x="265497" y="266685"/>
                <a:pt x="387074" y="267237"/>
                <a:pt x="631346" y="293936"/>
              </a:cubicBezTo>
              <a:cubicBezTo>
                <a:pt x="875618" y="320635"/>
                <a:pt x="1082964" y="280162"/>
                <a:pt x="1210079" y="293936"/>
              </a:cubicBezTo>
              <a:cubicBezTo>
                <a:pt x="1337194" y="307710"/>
                <a:pt x="1725534" y="298977"/>
                <a:pt x="1920343" y="293936"/>
              </a:cubicBezTo>
              <a:cubicBezTo>
                <a:pt x="2115152" y="288895"/>
                <a:pt x="2437169" y="294276"/>
                <a:pt x="2630607" y="293936"/>
              </a:cubicBezTo>
              <a:cubicBezTo>
                <a:pt x="2617746" y="179236"/>
                <a:pt x="2619681" y="67184"/>
                <a:pt x="2630607" y="0"/>
              </a:cubicBezTo>
              <a:cubicBezTo>
                <a:pt x="2744079" y="122020"/>
                <a:pt x="2852200" y="222792"/>
                <a:pt x="2912785" y="282178"/>
              </a:cubicBezTo>
              <a:cubicBezTo>
                <a:pt x="2973370" y="341564"/>
                <a:pt x="3098941" y="480355"/>
                <a:pt x="3218478" y="587871"/>
              </a:cubicBezTo>
              <a:cubicBezTo>
                <a:pt x="3153646" y="660623"/>
                <a:pt x="3036317" y="771210"/>
                <a:pt x="2912785" y="893564"/>
              </a:cubicBezTo>
              <a:cubicBezTo>
                <a:pt x="2789253" y="1015918"/>
                <a:pt x="2755904" y="1070321"/>
                <a:pt x="2630607" y="1175742"/>
              </a:cubicBezTo>
              <a:cubicBezTo>
                <a:pt x="2617715" y="1092364"/>
                <a:pt x="2628144" y="954214"/>
                <a:pt x="2630607" y="881807"/>
              </a:cubicBezTo>
              <a:cubicBezTo>
                <a:pt x="2354031" y="886068"/>
                <a:pt x="2332097" y="871670"/>
                <a:pt x="2051873" y="881807"/>
              </a:cubicBezTo>
              <a:cubicBezTo>
                <a:pt x="1771649" y="891944"/>
                <a:pt x="1693530" y="849860"/>
                <a:pt x="1341610" y="881807"/>
              </a:cubicBezTo>
              <a:cubicBezTo>
                <a:pt x="989690" y="913754"/>
                <a:pt x="930623" y="898920"/>
                <a:pt x="736570" y="881807"/>
              </a:cubicBezTo>
              <a:cubicBezTo>
                <a:pt x="542517" y="864694"/>
                <a:pt x="184677" y="845993"/>
                <a:pt x="0" y="881807"/>
              </a:cubicBezTo>
              <a:cubicBezTo>
                <a:pt x="-2194" y="744692"/>
                <a:pt x="3713" y="569586"/>
                <a:pt x="0" y="293936"/>
              </a:cubicBezTo>
              <a:close/>
            </a:path>
          </a:pathLst>
        </a:custGeom>
        <a:solidFill>
          <a:srgbClr val="00B0F0"/>
        </a:solidFill>
        <a:ln w="190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1219033472">
                <a:prstGeom prst="rightArrow">
                  <a:avLst/>
                </a:prstGeom>
                <ask:type>
                  <ask:lineSketchFreehand/>
                </ask:type>
              </ask:lineSketchStyleProps>
            </a:ext>
          </a:extLst>
        </a:ln>
        <a:effectLst/>
      </xdr:spPr>
      <xdr:txBody>
        <a:bodyPr vertOverflow="clip" wrap="square" lIns="91440" tIns="45720" rIns="91440" bIns="45720" rtlCol="0" anchor="ctr" anchorCtr="1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400" b="1">
              <a:solidFill>
                <a:schemeClr val="bg1"/>
              </a:solidFill>
              <a:effectLst/>
              <a:latin typeface="Arial Black" panose="020B0A04020102020204" pitchFamily="34" charset="0"/>
              <a:ea typeface="+mn-ea"/>
              <a:cs typeface="+mn-cs"/>
            </a:rPr>
            <a:t>4- SENARYO BAREMİ</a:t>
          </a:r>
          <a:endParaRPr lang="tr-TR" sz="1400">
            <a:solidFill>
              <a:schemeClr val="bg1"/>
            </a:solidFill>
            <a:effectLst/>
            <a:latin typeface="Arial Black" panose="020B0A04020102020204" pitchFamily="34" charset="0"/>
          </a:endParaRPr>
        </a:p>
      </xdr:txBody>
    </xdr:sp>
    <xdr:clientData/>
  </xdr:twoCellAnchor>
  <xdr:twoCellAnchor>
    <xdr:from>
      <xdr:col>7</xdr:col>
      <xdr:colOff>142961</xdr:colOff>
      <xdr:row>3</xdr:row>
      <xdr:rowOff>143863</xdr:rowOff>
    </xdr:from>
    <xdr:to>
      <xdr:col>12</xdr:col>
      <xdr:colOff>357187</xdr:colOff>
      <xdr:row>5</xdr:row>
      <xdr:rowOff>399845</xdr:rowOff>
    </xdr:to>
    <xdr:sp macro="" textlink="">
      <xdr:nvSpPr>
        <xdr:cNvPr id="10" name="Ok: Sağ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F8B32C7-6AD9-475A-A3FF-6967398C3019}"/>
            </a:ext>
          </a:extLst>
        </xdr:cNvPr>
        <xdr:cNvSpPr/>
      </xdr:nvSpPr>
      <xdr:spPr bwMode="auto">
        <a:xfrm>
          <a:off x="11346742" y="1155894"/>
          <a:ext cx="3250320" cy="1160857"/>
        </a:xfrm>
        <a:custGeom>
          <a:avLst/>
          <a:gdLst>
            <a:gd name="connsiteX0" fmla="*/ 0 w 3250320"/>
            <a:gd name="connsiteY0" fmla="*/ 290214 h 1160857"/>
            <a:gd name="connsiteX1" fmla="*/ 587376 w 3250320"/>
            <a:gd name="connsiteY1" fmla="*/ 290214 h 1160857"/>
            <a:gd name="connsiteX2" fmla="*/ 1201451 w 3250320"/>
            <a:gd name="connsiteY2" fmla="*/ 290214 h 1160857"/>
            <a:gd name="connsiteX3" fmla="*/ 1895623 w 3250320"/>
            <a:gd name="connsiteY3" fmla="*/ 290214 h 1160857"/>
            <a:gd name="connsiteX4" fmla="*/ 2669892 w 3250320"/>
            <a:gd name="connsiteY4" fmla="*/ 290214 h 1160857"/>
            <a:gd name="connsiteX5" fmla="*/ 2669892 w 3250320"/>
            <a:gd name="connsiteY5" fmla="*/ 0 h 1160857"/>
            <a:gd name="connsiteX6" fmla="*/ 2942693 w 3250320"/>
            <a:gd name="connsiteY6" fmla="*/ 272802 h 1160857"/>
            <a:gd name="connsiteX7" fmla="*/ 3250320 w 3250320"/>
            <a:gd name="connsiteY7" fmla="*/ 580429 h 1160857"/>
            <a:gd name="connsiteX8" fmla="*/ 2954302 w 3250320"/>
            <a:gd name="connsiteY8" fmla="*/ 876447 h 1160857"/>
            <a:gd name="connsiteX9" fmla="*/ 2669892 w 3250320"/>
            <a:gd name="connsiteY9" fmla="*/ 1160857 h 1160857"/>
            <a:gd name="connsiteX10" fmla="*/ 2669892 w 3250320"/>
            <a:gd name="connsiteY10" fmla="*/ 870643 h 1160857"/>
            <a:gd name="connsiteX11" fmla="*/ 2082516 w 3250320"/>
            <a:gd name="connsiteY11" fmla="*/ 870643 h 1160857"/>
            <a:gd name="connsiteX12" fmla="*/ 1468441 w 3250320"/>
            <a:gd name="connsiteY12" fmla="*/ 870643 h 1160857"/>
            <a:gd name="connsiteX13" fmla="*/ 774269 w 3250320"/>
            <a:gd name="connsiteY13" fmla="*/ 870643 h 1160857"/>
            <a:gd name="connsiteX14" fmla="*/ 0 w 3250320"/>
            <a:gd name="connsiteY14" fmla="*/ 870643 h 1160857"/>
            <a:gd name="connsiteX15" fmla="*/ 0 w 3250320"/>
            <a:gd name="connsiteY15" fmla="*/ 290214 h 116085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3250320" h="1160857" fill="none" extrusionOk="0">
              <a:moveTo>
                <a:pt x="0" y="290214"/>
              </a:moveTo>
              <a:cubicBezTo>
                <a:pt x="207891" y="319280"/>
                <a:pt x="354704" y="307742"/>
                <a:pt x="587376" y="290214"/>
              </a:cubicBezTo>
              <a:cubicBezTo>
                <a:pt x="820048" y="272686"/>
                <a:pt x="986739" y="309141"/>
                <a:pt x="1201451" y="290214"/>
              </a:cubicBezTo>
              <a:cubicBezTo>
                <a:pt x="1416164" y="271287"/>
                <a:pt x="1570538" y="268455"/>
                <a:pt x="1895623" y="290214"/>
              </a:cubicBezTo>
              <a:cubicBezTo>
                <a:pt x="2220708" y="311973"/>
                <a:pt x="2470472" y="299723"/>
                <a:pt x="2669892" y="290214"/>
              </a:cubicBezTo>
              <a:cubicBezTo>
                <a:pt x="2674228" y="185641"/>
                <a:pt x="2655723" y="131045"/>
                <a:pt x="2669892" y="0"/>
              </a:cubicBezTo>
              <a:cubicBezTo>
                <a:pt x="2760538" y="109599"/>
                <a:pt x="2868483" y="217575"/>
                <a:pt x="2942693" y="272802"/>
              </a:cubicBezTo>
              <a:cubicBezTo>
                <a:pt x="3016903" y="328029"/>
                <a:pt x="3160499" y="467967"/>
                <a:pt x="3250320" y="580429"/>
              </a:cubicBezTo>
              <a:cubicBezTo>
                <a:pt x="3202040" y="651401"/>
                <a:pt x="3039846" y="795834"/>
                <a:pt x="2954302" y="876447"/>
              </a:cubicBezTo>
              <a:cubicBezTo>
                <a:pt x="2868758" y="957060"/>
                <a:pt x="2765689" y="1048471"/>
                <a:pt x="2669892" y="1160857"/>
              </a:cubicBezTo>
              <a:cubicBezTo>
                <a:pt x="2672603" y="1023129"/>
                <a:pt x="2664511" y="952744"/>
                <a:pt x="2669892" y="870643"/>
              </a:cubicBezTo>
              <a:cubicBezTo>
                <a:pt x="2397528" y="850859"/>
                <a:pt x="2334036" y="875453"/>
                <a:pt x="2082516" y="870643"/>
              </a:cubicBezTo>
              <a:cubicBezTo>
                <a:pt x="1830996" y="865833"/>
                <a:pt x="1728900" y="857090"/>
                <a:pt x="1468441" y="870643"/>
              </a:cubicBezTo>
              <a:cubicBezTo>
                <a:pt x="1207982" y="884196"/>
                <a:pt x="1108817" y="871397"/>
                <a:pt x="774269" y="870643"/>
              </a:cubicBezTo>
              <a:cubicBezTo>
                <a:pt x="439721" y="869889"/>
                <a:pt x="281729" y="832877"/>
                <a:pt x="0" y="870643"/>
              </a:cubicBezTo>
              <a:cubicBezTo>
                <a:pt x="-627" y="718089"/>
                <a:pt x="-1157" y="522544"/>
                <a:pt x="0" y="290214"/>
              </a:cubicBezTo>
              <a:close/>
            </a:path>
            <a:path w="3250320" h="1160857" stroke="0" extrusionOk="0">
              <a:moveTo>
                <a:pt x="0" y="290214"/>
              </a:moveTo>
              <a:cubicBezTo>
                <a:pt x="283332" y="285048"/>
                <a:pt x="447321" y="294372"/>
                <a:pt x="640774" y="290214"/>
              </a:cubicBezTo>
              <a:cubicBezTo>
                <a:pt x="834227" y="286056"/>
                <a:pt x="1050542" y="283134"/>
                <a:pt x="1228150" y="290214"/>
              </a:cubicBezTo>
              <a:cubicBezTo>
                <a:pt x="1405758" y="297294"/>
                <a:pt x="1599426" y="272617"/>
                <a:pt x="1949021" y="290214"/>
              </a:cubicBezTo>
              <a:cubicBezTo>
                <a:pt x="2298616" y="307811"/>
                <a:pt x="2443310" y="275093"/>
                <a:pt x="2669892" y="290214"/>
              </a:cubicBezTo>
              <a:cubicBezTo>
                <a:pt x="2667148" y="216512"/>
                <a:pt x="2676114" y="110834"/>
                <a:pt x="2669892" y="0"/>
              </a:cubicBezTo>
              <a:cubicBezTo>
                <a:pt x="2778871" y="98651"/>
                <a:pt x="2835188" y="174105"/>
                <a:pt x="2948497" y="278606"/>
              </a:cubicBezTo>
              <a:cubicBezTo>
                <a:pt x="3061806" y="383107"/>
                <a:pt x="3104366" y="445233"/>
                <a:pt x="3250320" y="580429"/>
              </a:cubicBezTo>
              <a:cubicBezTo>
                <a:pt x="3142958" y="680447"/>
                <a:pt x="3082173" y="739593"/>
                <a:pt x="2948497" y="882252"/>
              </a:cubicBezTo>
              <a:cubicBezTo>
                <a:pt x="2814821" y="1024911"/>
                <a:pt x="2759993" y="1044541"/>
                <a:pt x="2669892" y="1160857"/>
              </a:cubicBezTo>
              <a:cubicBezTo>
                <a:pt x="2682704" y="1056958"/>
                <a:pt x="2673584" y="1013402"/>
                <a:pt x="2669892" y="870643"/>
              </a:cubicBezTo>
              <a:cubicBezTo>
                <a:pt x="2408168" y="842241"/>
                <a:pt x="2308183" y="846285"/>
                <a:pt x="2082516" y="870643"/>
              </a:cubicBezTo>
              <a:cubicBezTo>
                <a:pt x="1856849" y="895001"/>
                <a:pt x="1596300" y="847024"/>
                <a:pt x="1361645" y="870643"/>
              </a:cubicBezTo>
              <a:cubicBezTo>
                <a:pt x="1126990" y="894262"/>
                <a:pt x="921769" y="840601"/>
                <a:pt x="747570" y="870643"/>
              </a:cubicBezTo>
              <a:cubicBezTo>
                <a:pt x="573372" y="900685"/>
                <a:pt x="347065" y="842433"/>
                <a:pt x="0" y="870643"/>
              </a:cubicBezTo>
              <a:cubicBezTo>
                <a:pt x="24877" y="626738"/>
                <a:pt x="13481" y="538185"/>
                <a:pt x="0" y="290214"/>
              </a:cubicBezTo>
              <a:close/>
            </a:path>
          </a:pathLst>
        </a:custGeom>
        <a:solidFill>
          <a:schemeClr val="accent2"/>
        </a:solidFill>
        <a:ln w="3175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1219033472">
                <a:prstGeom prst="rightArrow">
                  <a:avLst/>
                </a:prstGeom>
                <ask:type>
                  <ask:lineSketchFreehand/>
                </ask:type>
              </ask:lineSketchStyleProps>
            </a:ext>
          </a:extLst>
        </a:ln>
        <a:effectLst/>
      </xdr:spPr>
      <xdr:txBody>
        <a:bodyPr vertOverflow="clip" wrap="square" lIns="91440" tIns="45720" rIns="91440" bIns="45720" rtlCol="0" anchor="ctr" anchorCtr="1" upright="1"/>
        <a:lstStyle/>
        <a:p>
          <a:pPr algn="l" eaLnBrk="1" fontAlgn="auto" latinLnBrk="0" hangingPunct="1"/>
          <a:r>
            <a:rPr lang="tr-TR" sz="1400" b="1">
              <a:solidFill>
                <a:schemeClr val="bg1"/>
              </a:solidFill>
              <a:effectLst/>
              <a:latin typeface="Arial Black" panose="020B0A04020102020204" pitchFamily="34" charset="0"/>
              <a:ea typeface="+mn-ea"/>
              <a:cs typeface="+mn-cs"/>
            </a:rPr>
            <a:t>5- SENARYO</a:t>
          </a:r>
          <a:r>
            <a:rPr lang="tr-TR" sz="1400" b="1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+mn-ea"/>
              <a:cs typeface="+mn-cs"/>
            </a:rPr>
            <a:t> GİR</a:t>
          </a:r>
          <a:endParaRPr lang="tr-TR" sz="1400">
            <a:solidFill>
              <a:schemeClr val="bg1"/>
            </a:solidFill>
            <a:effectLst/>
            <a:latin typeface="Arial Black" panose="020B0A04020102020204" pitchFamily="34" charset="0"/>
          </a:endParaRPr>
        </a:p>
      </xdr:txBody>
    </xdr:sp>
    <xdr:clientData/>
  </xdr:twoCellAnchor>
  <xdr:twoCellAnchor>
    <xdr:from>
      <xdr:col>6</xdr:col>
      <xdr:colOff>119061</xdr:colOff>
      <xdr:row>4</xdr:row>
      <xdr:rowOff>461063</xdr:rowOff>
    </xdr:from>
    <xdr:to>
      <xdr:col>11</xdr:col>
      <xdr:colOff>320432</xdr:colOff>
      <xdr:row>6</xdr:row>
      <xdr:rowOff>297655</xdr:rowOff>
    </xdr:to>
    <xdr:sp macro="" textlink="">
      <xdr:nvSpPr>
        <xdr:cNvPr id="11" name="Ok: Sağ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A59DDF2-64D9-4303-894C-ADA54EEFFF9B}"/>
            </a:ext>
          </a:extLst>
        </xdr:cNvPr>
        <xdr:cNvSpPr/>
      </xdr:nvSpPr>
      <xdr:spPr bwMode="auto">
        <a:xfrm rot="10800000">
          <a:off x="10715624" y="1806469"/>
          <a:ext cx="3237464" cy="1170092"/>
        </a:xfrm>
        <a:custGeom>
          <a:avLst/>
          <a:gdLst>
            <a:gd name="connsiteX0" fmla="*/ 0 w 3237464"/>
            <a:gd name="connsiteY0" fmla="*/ 292523 h 1170092"/>
            <a:gd name="connsiteX1" fmla="*/ 583532 w 3237464"/>
            <a:gd name="connsiteY1" fmla="*/ 292523 h 1170092"/>
            <a:gd name="connsiteX2" fmla="*/ 1193588 w 3237464"/>
            <a:gd name="connsiteY2" fmla="*/ 292523 h 1170092"/>
            <a:gd name="connsiteX3" fmla="*/ 1883217 w 3237464"/>
            <a:gd name="connsiteY3" fmla="*/ 292523 h 1170092"/>
            <a:gd name="connsiteX4" fmla="*/ 2652418 w 3237464"/>
            <a:gd name="connsiteY4" fmla="*/ 292523 h 1170092"/>
            <a:gd name="connsiteX5" fmla="*/ 2652418 w 3237464"/>
            <a:gd name="connsiteY5" fmla="*/ 0 h 1170092"/>
            <a:gd name="connsiteX6" fmla="*/ 2927390 w 3237464"/>
            <a:gd name="connsiteY6" fmla="*/ 274972 h 1170092"/>
            <a:gd name="connsiteX7" fmla="*/ 3237464 w 3237464"/>
            <a:gd name="connsiteY7" fmla="*/ 585046 h 1170092"/>
            <a:gd name="connsiteX8" fmla="*/ 2939091 w 3237464"/>
            <a:gd name="connsiteY8" fmla="*/ 883419 h 1170092"/>
            <a:gd name="connsiteX9" fmla="*/ 2652418 w 3237464"/>
            <a:gd name="connsiteY9" fmla="*/ 1170092 h 1170092"/>
            <a:gd name="connsiteX10" fmla="*/ 2652418 w 3237464"/>
            <a:gd name="connsiteY10" fmla="*/ 877569 h 1170092"/>
            <a:gd name="connsiteX11" fmla="*/ 2068886 w 3237464"/>
            <a:gd name="connsiteY11" fmla="*/ 877569 h 1170092"/>
            <a:gd name="connsiteX12" fmla="*/ 1458830 w 3237464"/>
            <a:gd name="connsiteY12" fmla="*/ 877569 h 1170092"/>
            <a:gd name="connsiteX13" fmla="*/ 769201 w 3237464"/>
            <a:gd name="connsiteY13" fmla="*/ 877569 h 1170092"/>
            <a:gd name="connsiteX14" fmla="*/ 0 w 3237464"/>
            <a:gd name="connsiteY14" fmla="*/ 877569 h 1170092"/>
            <a:gd name="connsiteX15" fmla="*/ 0 w 3237464"/>
            <a:gd name="connsiteY15" fmla="*/ 292523 h 117009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3237464" h="1170092" fill="none" extrusionOk="0">
              <a:moveTo>
                <a:pt x="0" y="292523"/>
              </a:moveTo>
              <a:cubicBezTo>
                <a:pt x="171091" y="273874"/>
                <a:pt x="321935" y="294678"/>
                <a:pt x="583532" y="292523"/>
              </a:cubicBezTo>
              <a:cubicBezTo>
                <a:pt x="845129" y="290368"/>
                <a:pt x="1051935" y="319150"/>
                <a:pt x="1193588" y="292523"/>
              </a:cubicBezTo>
              <a:cubicBezTo>
                <a:pt x="1335241" y="265896"/>
                <a:pt x="1619821" y="324902"/>
                <a:pt x="1883217" y="292523"/>
              </a:cubicBezTo>
              <a:cubicBezTo>
                <a:pt x="2146613" y="260144"/>
                <a:pt x="2398790" y="263731"/>
                <a:pt x="2652418" y="292523"/>
              </a:cubicBezTo>
              <a:cubicBezTo>
                <a:pt x="2638589" y="204552"/>
                <a:pt x="2638728" y="125298"/>
                <a:pt x="2652418" y="0"/>
              </a:cubicBezTo>
              <a:cubicBezTo>
                <a:pt x="2755784" y="91226"/>
                <a:pt x="2870188" y="208466"/>
                <a:pt x="2927390" y="274972"/>
              </a:cubicBezTo>
              <a:cubicBezTo>
                <a:pt x="2984592" y="341478"/>
                <a:pt x="3135622" y="512563"/>
                <a:pt x="3237464" y="585046"/>
              </a:cubicBezTo>
              <a:cubicBezTo>
                <a:pt x="3117953" y="690068"/>
                <a:pt x="3064112" y="764847"/>
                <a:pt x="2939091" y="883419"/>
              </a:cubicBezTo>
              <a:cubicBezTo>
                <a:pt x="2814070" y="1001991"/>
                <a:pt x="2717898" y="1079311"/>
                <a:pt x="2652418" y="1170092"/>
              </a:cubicBezTo>
              <a:cubicBezTo>
                <a:pt x="2643777" y="1029614"/>
                <a:pt x="2651918" y="983899"/>
                <a:pt x="2652418" y="877569"/>
              </a:cubicBezTo>
              <a:cubicBezTo>
                <a:pt x="2371549" y="861312"/>
                <a:pt x="2278219" y="890595"/>
                <a:pt x="2068886" y="877569"/>
              </a:cubicBezTo>
              <a:cubicBezTo>
                <a:pt x="1859553" y="864543"/>
                <a:pt x="1603782" y="864948"/>
                <a:pt x="1458830" y="877569"/>
              </a:cubicBezTo>
              <a:cubicBezTo>
                <a:pt x="1313878" y="890190"/>
                <a:pt x="947640" y="846166"/>
                <a:pt x="769201" y="877569"/>
              </a:cubicBezTo>
              <a:cubicBezTo>
                <a:pt x="590762" y="908972"/>
                <a:pt x="337547" y="879007"/>
                <a:pt x="0" y="877569"/>
              </a:cubicBezTo>
              <a:cubicBezTo>
                <a:pt x="-4399" y="686483"/>
                <a:pt x="-19817" y="427155"/>
                <a:pt x="0" y="292523"/>
              </a:cubicBezTo>
              <a:close/>
            </a:path>
            <a:path w="3237464" h="1170092" stroke="0" extrusionOk="0">
              <a:moveTo>
                <a:pt x="0" y="292523"/>
              </a:moveTo>
              <a:cubicBezTo>
                <a:pt x="236286" y="290883"/>
                <a:pt x="342152" y="309607"/>
                <a:pt x="636580" y="292523"/>
              </a:cubicBezTo>
              <a:cubicBezTo>
                <a:pt x="931008" y="275439"/>
                <a:pt x="983879" y="280682"/>
                <a:pt x="1220112" y="292523"/>
              </a:cubicBezTo>
              <a:cubicBezTo>
                <a:pt x="1456345" y="304364"/>
                <a:pt x="1724273" y="293840"/>
                <a:pt x="1936265" y="292523"/>
              </a:cubicBezTo>
              <a:cubicBezTo>
                <a:pt x="2148257" y="291206"/>
                <a:pt x="2370357" y="275849"/>
                <a:pt x="2652418" y="292523"/>
              </a:cubicBezTo>
              <a:cubicBezTo>
                <a:pt x="2654909" y="182939"/>
                <a:pt x="2644061" y="60755"/>
                <a:pt x="2652418" y="0"/>
              </a:cubicBezTo>
              <a:cubicBezTo>
                <a:pt x="2725774" y="98744"/>
                <a:pt x="2859321" y="231500"/>
                <a:pt x="2933240" y="280822"/>
              </a:cubicBezTo>
              <a:cubicBezTo>
                <a:pt x="3007159" y="330144"/>
                <a:pt x="3154806" y="512545"/>
                <a:pt x="3237464" y="585046"/>
              </a:cubicBezTo>
              <a:cubicBezTo>
                <a:pt x="3113207" y="716838"/>
                <a:pt x="3017712" y="788312"/>
                <a:pt x="2933240" y="889270"/>
              </a:cubicBezTo>
              <a:cubicBezTo>
                <a:pt x="2848768" y="990228"/>
                <a:pt x="2724264" y="1111792"/>
                <a:pt x="2652418" y="1170092"/>
              </a:cubicBezTo>
              <a:cubicBezTo>
                <a:pt x="2656177" y="1065471"/>
                <a:pt x="2646867" y="990051"/>
                <a:pt x="2652418" y="877569"/>
              </a:cubicBezTo>
              <a:cubicBezTo>
                <a:pt x="2400720" y="886732"/>
                <a:pt x="2298913" y="873798"/>
                <a:pt x="2068886" y="877569"/>
              </a:cubicBezTo>
              <a:cubicBezTo>
                <a:pt x="1838859" y="881340"/>
                <a:pt x="1555663" y="855109"/>
                <a:pt x="1352733" y="877569"/>
              </a:cubicBezTo>
              <a:cubicBezTo>
                <a:pt x="1149803" y="900029"/>
                <a:pt x="893636" y="854198"/>
                <a:pt x="742677" y="877569"/>
              </a:cubicBezTo>
              <a:cubicBezTo>
                <a:pt x="591718" y="900940"/>
                <a:pt x="157753" y="903694"/>
                <a:pt x="0" y="877569"/>
              </a:cubicBezTo>
              <a:cubicBezTo>
                <a:pt x="-568" y="697888"/>
                <a:pt x="17493" y="540301"/>
                <a:pt x="0" y="292523"/>
              </a:cubicBezTo>
              <a:close/>
            </a:path>
          </a:pathLst>
        </a:custGeom>
        <a:solidFill>
          <a:srgbClr val="00B050"/>
        </a:solidFill>
        <a:ln w="190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1219033472">
                <a:prstGeom prst="rightArrow">
                  <a:avLst/>
                </a:prstGeom>
                <ask:type>
                  <ask:lineSketchFreehand/>
                </ask:type>
              </ask:lineSketchStyleProps>
            </a:ext>
          </a:extLst>
        </a:ln>
        <a:effectLst/>
      </xdr:spPr>
      <xdr:txBody>
        <a:bodyPr vertOverflow="clip" wrap="square" lIns="91440" tIns="45720" rIns="91440" bIns="45720" rtlCol="0" anchor="ctr" anchorCtr="1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400" b="1">
              <a:solidFill>
                <a:schemeClr val="bg1"/>
              </a:solidFill>
              <a:effectLst/>
              <a:latin typeface="Arial Black" panose="020B0A04020102020204" pitchFamily="34" charset="0"/>
              <a:ea typeface="+mn-ea"/>
              <a:cs typeface="+mn-cs"/>
            </a:rPr>
            <a:t>10</a:t>
          </a:r>
          <a:r>
            <a:rPr lang="tr-TR" sz="1400" b="1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+mn-ea"/>
              <a:cs typeface="+mn-cs"/>
            </a:rPr>
            <a:t> SORULUK  SINAV ANALİZİ</a:t>
          </a:r>
          <a:endParaRPr lang="tr-TR" sz="1400">
            <a:solidFill>
              <a:schemeClr val="bg1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7</xdr:col>
      <xdr:colOff>150480</xdr:colOff>
      <xdr:row>5</xdr:row>
      <xdr:rowOff>518696</xdr:rowOff>
    </xdr:from>
    <xdr:to>
      <xdr:col>12</xdr:col>
      <xdr:colOff>369093</xdr:colOff>
      <xdr:row>7</xdr:row>
      <xdr:rowOff>202792</xdr:rowOff>
    </xdr:to>
    <xdr:sp macro="" textlink="">
      <xdr:nvSpPr>
        <xdr:cNvPr id="12" name="Ok: Sağ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73B99AA-77C3-4FB9-B5C6-B6E3802B7217}"/>
            </a:ext>
          </a:extLst>
        </xdr:cNvPr>
        <xdr:cNvSpPr/>
      </xdr:nvSpPr>
      <xdr:spPr bwMode="auto">
        <a:xfrm>
          <a:off x="11354261" y="2435602"/>
          <a:ext cx="3254707" cy="1208096"/>
        </a:xfrm>
        <a:custGeom>
          <a:avLst/>
          <a:gdLst>
            <a:gd name="connsiteX0" fmla="*/ 0 w 3254707"/>
            <a:gd name="connsiteY0" fmla="*/ 302024 h 1208096"/>
            <a:gd name="connsiteX1" fmla="*/ 583145 w 3254707"/>
            <a:gd name="connsiteY1" fmla="*/ 302024 h 1208096"/>
            <a:gd name="connsiteX2" fmla="*/ 1192797 w 3254707"/>
            <a:gd name="connsiteY2" fmla="*/ 302024 h 1208096"/>
            <a:gd name="connsiteX3" fmla="*/ 1881968 w 3254707"/>
            <a:gd name="connsiteY3" fmla="*/ 302024 h 1208096"/>
            <a:gd name="connsiteX4" fmla="*/ 2650659 w 3254707"/>
            <a:gd name="connsiteY4" fmla="*/ 302024 h 1208096"/>
            <a:gd name="connsiteX5" fmla="*/ 2650659 w 3254707"/>
            <a:gd name="connsiteY5" fmla="*/ 0 h 1208096"/>
            <a:gd name="connsiteX6" fmla="*/ 2934562 w 3254707"/>
            <a:gd name="connsiteY6" fmla="*/ 283903 h 1208096"/>
            <a:gd name="connsiteX7" fmla="*/ 3254707 w 3254707"/>
            <a:gd name="connsiteY7" fmla="*/ 604048 h 1208096"/>
            <a:gd name="connsiteX8" fmla="*/ 2946643 w 3254707"/>
            <a:gd name="connsiteY8" fmla="*/ 912112 h 1208096"/>
            <a:gd name="connsiteX9" fmla="*/ 2650659 w 3254707"/>
            <a:gd name="connsiteY9" fmla="*/ 1208096 h 1208096"/>
            <a:gd name="connsiteX10" fmla="*/ 2650659 w 3254707"/>
            <a:gd name="connsiteY10" fmla="*/ 906072 h 1208096"/>
            <a:gd name="connsiteX11" fmla="*/ 2067514 w 3254707"/>
            <a:gd name="connsiteY11" fmla="*/ 906072 h 1208096"/>
            <a:gd name="connsiteX12" fmla="*/ 1457862 w 3254707"/>
            <a:gd name="connsiteY12" fmla="*/ 906072 h 1208096"/>
            <a:gd name="connsiteX13" fmla="*/ 768691 w 3254707"/>
            <a:gd name="connsiteY13" fmla="*/ 906072 h 1208096"/>
            <a:gd name="connsiteX14" fmla="*/ 0 w 3254707"/>
            <a:gd name="connsiteY14" fmla="*/ 906072 h 1208096"/>
            <a:gd name="connsiteX15" fmla="*/ 0 w 3254707"/>
            <a:gd name="connsiteY15" fmla="*/ 302024 h 120809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3254707" h="1208096" fill="none" extrusionOk="0">
              <a:moveTo>
                <a:pt x="0" y="302024"/>
              </a:moveTo>
              <a:cubicBezTo>
                <a:pt x="123497" y="283323"/>
                <a:pt x="391548" y="293265"/>
                <a:pt x="583145" y="302024"/>
              </a:cubicBezTo>
              <a:cubicBezTo>
                <a:pt x="774743" y="310783"/>
                <a:pt x="909934" y="313959"/>
                <a:pt x="1192797" y="302024"/>
              </a:cubicBezTo>
              <a:cubicBezTo>
                <a:pt x="1475660" y="290089"/>
                <a:pt x="1687776" y="304433"/>
                <a:pt x="1881968" y="302024"/>
              </a:cubicBezTo>
              <a:cubicBezTo>
                <a:pt x="2076160" y="299615"/>
                <a:pt x="2441465" y="287055"/>
                <a:pt x="2650659" y="302024"/>
              </a:cubicBezTo>
              <a:cubicBezTo>
                <a:pt x="2641860" y="178600"/>
                <a:pt x="2650352" y="76719"/>
                <a:pt x="2650659" y="0"/>
              </a:cubicBezTo>
              <a:cubicBezTo>
                <a:pt x="2769089" y="98154"/>
                <a:pt x="2807181" y="128294"/>
                <a:pt x="2934562" y="283903"/>
              </a:cubicBezTo>
              <a:cubicBezTo>
                <a:pt x="3061943" y="439512"/>
                <a:pt x="3080408" y="458458"/>
                <a:pt x="3254707" y="604048"/>
              </a:cubicBezTo>
              <a:cubicBezTo>
                <a:pt x="3137168" y="746101"/>
                <a:pt x="3018206" y="835005"/>
                <a:pt x="2946643" y="912112"/>
              </a:cubicBezTo>
              <a:cubicBezTo>
                <a:pt x="2875080" y="989219"/>
                <a:pt x="2773424" y="1108871"/>
                <a:pt x="2650659" y="1208096"/>
              </a:cubicBezTo>
              <a:cubicBezTo>
                <a:pt x="2652115" y="1087491"/>
                <a:pt x="2660487" y="986710"/>
                <a:pt x="2650659" y="906072"/>
              </a:cubicBezTo>
              <a:cubicBezTo>
                <a:pt x="2458662" y="899570"/>
                <a:pt x="2267677" y="901535"/>
                <a:pt x="2067514" y="906072"/>
              </a:cubicBezTo>
              <a:cubicBezTo>
                <a:pt x="1867351" y="910609"/>
                <a:pt x="1721238" y="877653"/>
                <a:pt x="1457862" y="906072"/>
              </a:cubicBezTo>
              <a:cubicBezTo>
                <a:pt x="1194486" y="934491"/>
                <a:pt x="998010" y="926179"/>
                <a:pt x="768691" y="906072"/>
              </a:cubicBezTo>
              <a:cubicBezTo>
                <a:pt x="539372" y="885965"/>
                <a:pt x="300949" y="875868"/>
                <a:pt x="0" y="906072"/>
              </a:cubicBezTo>
              <a:cubicBezTo>
                <a:pt x="12643" y="643668"/>
                <a:pt x="15245" y="499177"/>
                <a:pt x="0" y="302024"/>
              </a:cubicBezTo>
              <a:close/>
            </a:path>
            <a:path w="3254707" h="1208096" stroke="0" extrusionOk="0">
              <a:moveTo>
                <a:pt x="0" y="302024"/>
              </a:moveTo>
              <a:cubicBezTo>
                <a:pt x="299886" y="326516"/>
                <a:pt x="460507" y="305771"/>
                <a:pt x="636158" y="302024"/>
              </a:cubicBezTo>
              <a:cubicBezTo>
                <a:pt x="811809" y="298277"/>
                <a:pt x="1006702" y="293123"/>
                <a:pt x="1219303" y="302024"/>
              </a:cubicBezTo>
              <a:cubicBezTo>
                <a:pt x="1431905" y="310925"/>
                <a:pt x="1664874" y="336500"/>
                <a:pt x="1934981" y="302024"/>
              </a:cubicBezTo>
              <a:cubicBezTo>
                <a:pt x="2205088" y="267548"/>
                <a:pt x="2462203" y="292451"/>
                <a:pt x="2650659" y="302024"/>
              </a:cubicBezTo>
              <a:cubicBezTo>
                <a:pt x="2652356" y="199730"/>
                <a:pt x="2658355" y="70981"/>
                <a:pt x="2650659" y="0"/>
              </a:cubicBezTo>
              <a:cubicBezTo>
                <a:pt x="2756370" y="82659"/>
                <a:pt x="2879630" y="211292"/>
                <a:pt x="2940602" y="289943"/>
              </a:cubicBezTo>
              <a:cubicBezTo>
                <a:pt x="3001574" y="368594"/>
                <a:pt x="3177870" y="504589"/>
                <a:pt x="3254707" y="604048"/>
              </a:cubicBezTo>
              <a:cubicBezTo>
                <a:pt x="3169791" y="659406"/>
                <a:pt x="3017822" y="818407"/>
                <a:pt x="2940602" y="918153"/>
              </a:cubicBezTo>
              <a:cubicBezTo>
                <a:pt x="2863382" y="1017899"/>
                <a:pt x="2725360" y="1125936"/>
                <a:pt x="2650659" y="1208096"/>
              </a:cubicBezTo>
              <a:cubicBezTo>
                <a:pt x="2649121" y="1060345"/>
                <a:pt x="2646890" y="1004428"/>
                <a:pt x="2650659" y="906072"/>
              </a:cubicBezTo>
              <a:cubicBezTo>
                <a:pt x="2514823" y="921170"/>
                <a:pt x="2300954" y="910628"/>
                <a:pt x="2067514" y="906072"/>
              </a:cubicBezTo>
              <a:cubicBezTo>
                <a:pt x="1834075" y="901516"/>
                <a:pt x="1642888" y="928483"/>
                <a:pt x="1351836" y="906072"/>
              </a:cubicBezTo>
              <a:cubicBezTo>
                <a:pt x="1060784" y="883661"/>
                <a:pt x="945822" y="922109"/>
                <a:pt x="742185" y="906072"/>
              </a:cubicBezTo>
              <a:cubicBezTo>
                <a:pt x="538548" y="890035"/>
                <a:pt x="152436" y="875258"/>
                <a:pt x="0" y="906072"/>
              </a:cubicBezTo>
              <a:cubicBezTo>
                <a:pt x="-22262" y="737167"/>
                <a:pt x="-13964" y="489370"/>
                <a:pt x="0" y="302024"/>
              </a:cubicBezTo>
              <a:close/>
            </a:path>
          </a:pathLst>
        </a:custGeom>
        <a:solidFill>
          <a:srgbClr val="FFC000"/>
        </a:solidFill>
        <a:ln w="190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="" xmlns:ask="http://schemas.microsoft.com/office/drawing/2018/sketchyshapes" sd="1219033472">
                <a:prstGeom prst="rightArrow">
                  <a:avLst/>
                </a:prstGeom>
                <ask:type>
                  <ask:lineSketchFreehand/>
                </ask:type>
              </ask:lineSketchStyleProps>
            </a:ext>
          </a:extLst>
        </a:ln>
        <a:effectLst/>
      </xdr:spPr>
      <xdr:txBody>
        <a:bodyPr vertOverflow="clip" wrap="square" lIns="91440" tIns="45720" rIns="91440" bIns="45720" rtlCol="0" anchor="ctr" anchorCtr="1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r-TR" sz="1400" b="1">
              <a:solidFill>
                <a:schemeClr val="bg1"/>
              </a:solidFill>
              <a:effectLst/>
              <a:latin typeface="Arial Black" panose="020B0A04020102020204" pitchFamily="34" charset="0"/>
              <a:ea typeface="+mn-ea"/>
              <a:cs typeface="+mn-cs"/>
            </a:rPr>
            <a:t>20</a:t>
          </a:r>
          <a:r>
            <a:rPr lang="tr-TR" sz="1400" b="1" baseline="0">
              <a:solidFill>
                <a:schemeClr val="bg1"/>
              </a:solidFill>
              <a:effectLst/>
              <a:latin typeface="Arial Black" panose="020B0A04020102020204" pitchFamily="34" charset="0"/>
              <a:ea typeface="+mn-ea"/>
              <a:cs typeface="+mn-cs"/>
            </a:rPr>
            <a:t> SORULUK  SINAV ANALİZİ</a:t>
          </a:r>
          <a:endParaRPr lang="tr-TR" sz="1400">
            <a:solidFill>
              <a:schemeClr val="bg1"/>
            </a:solidFill>
            <a:latin typeface="Arial Black" panose="020B0A04020102020204" pitchFamily="34" charset="0"/>
          </a:endParaRPr>
        </a:p>
      </xdr:txBody>
    </xdr:sp>
    <xdr:clientData/>
  </xdr:twoCellAnchor>
  <xdr:twoCellAnchor editAs="oneCell">
    <xdr:from>
      <xdr:col>6</xdr:col>
      <xdr:colOff>346643</xdr:colOff>
      <xdr:row>7</xdr:row>
      <xdr:rowOff>581025</xdr:rowOff>
    </xdr:from>
    <xdr:to>
      <xdr:col>9</xdr:col>
      <xdr:colOff>45245</xdr:colOff>
      <xdr:row>9</xdr:row>
      <xdr:rowOff>499720</xdr:rowOff>
    </xdr:to>
    <xdr:pic>
      <xdr:nvPicPr>
        <xdr:cNvPr id="19" name="Resim 18">
          <a:extLst>
            <a:ext uri="{FF2B5EF4-FFF2-40B4-BE49-F238E27FC236}">
              <a16:creationId xmlns:a16="http://schemas.microsoft.com/office/drawing/2014/main" id="{B45E32C8-F2CE-4A1C-9C90-5C75CF1CD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3206" y="4021931"/>
          <a:ext cx="1520258" cy="144269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dev%20Tercih%20Listeler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ABCDE"/>
      <sheetName val="10ABCDEF"/>
      <sheetName val="10G"/>
      <sheetName val="11ABCDE"/>
      <sheetName val="11TM"/>
      <sheetName val="12ABCD"/>
      <sheetName val="12TM"/>
      <sheetName val="12A_YILLIK"/>
      <sheetName val="Öğretmenler"/>
      <sheetName val="Kulüp-Ödev"/>
      <sheetName val="KULÜPLER"/>
      <sheetName val="9A"/>
      <sheetName val="9B"/>
      <sheetName val="9C"/>
      <sheetName val="9D"/>
      <sheetName val="9E"/>
      <sheetName val="10A"/>
      <sheetName val="10B"/>
      <sheetName val="10C"/>
      <sheetName val="10D"/>
      <sheetName val="10E"/>
      <sheetName val="10F"/>
      <sheetName val="10TMG"/>
      <sheetName val="11A"/>
      <sheetName val="11B"/>
      <sheetName val="11C"/>
      <sheetName val="11D"/>
      <sheetName val="11E"/>
      <sheetName val="11TMA"/>
      <sheetName val="12A"/>
      <sheetName val="12B"/>
      <sheetName val="12C"/>
      <sheetName val="12D"/>
      <sheetName val="12TMA"/>
    </sheetNames>
    <sheetDataSet>
      <sheetData sheetId="0">
        <row r="4">
          <cell r="C4">
            <v>12</v>
          </cell>
          <cell r="D4" t="str">
            <v>MUHAMMED SAFA DOĞANAY</v>
          </cell>
          <cell r="I4">
            <v>1</v>
          </cell>
          <cell r="J4">
            <v>3</v>
          </cell>
          <cell r="N4">
            <v>4</v>
          </cell>
          <cell r="P4">
            <v>2</v>
          </cell>
          <cell r="R4" t="str">
            <v>Geometri</v>
          </cell>
        </row>
        <row r="5">
          <cell r="C5">
            <v>14</v>
          </cell>
          <cell r="D5" t="str">
            <v>MEHMET KEKEÇ</v>
          </cell>
          <cell r="F5">
            <v>1</v>
          </cell>
          <cell r="I5">
            <v>4</v>
          </cell>
          <cell r="J5">
            <v>2</v>
          </cell>
          <cell r="N5">
            <v>5</v>
          </cell>
          <cell r="P5">
            <v>3</v>
          </cell>
          <cell r="R5" t="str">
            <v>Biyoloji</v>
          </cell>
        </row>
        <row r="6">
          <cell r="C6">
            <v>16</v>
          </cell>
          <cell r="D6" t="str">
            <v>AYŞE MERVE TELİS</v>
          </cell>
          <cell r="I6">
            <v>4</v>
          </cell>
          <cell r="J6">
            <v>1</v>
          </cell>
          <cell r="L6">
            <v>3</v>
          </cell>
          <cell r="N6">
            <v>5</v>
          </cell>
          <cell r="P6">
            <v>2</v>
          </cell>
          <cell r="R6" t="str">
            <v>Coğrafya</v>
          </cell>
        </row>
        <row r="7">
          <cell r="C7">
            <v>18</v>
          </cell>
          <cell r="D7" t="str">
            <v>MEHMET SENCER ALTUNTOP</v>
          </cell>
          <cell r="I7">
            <v>4</v>
          </cell>
          <cell r="J7">
            <v>2</v>
          </cell>
          <cell r="N7">
            <v>5</v>
          </cell>
          <cell r="O7">
            <v>1</v>
          </cell>
          <cell r="P7">
            <v>3</v>
          </cell>
          <cell r="R7" t="str">
            <v>Fizik</v>
          </cell>
        </row>
        <row r="8">
          <cell r="C8">
            <v>21</v>
          </cell>
          <cell r="D8" t="str">
            <v>İBRAHİM DEMİRCAN</v>
          </cell>
          <cell r="E8">
            <v>1</v>
          </cell>
          <cell r="I8">
            <v>3</v>
          </cell>
          <cell r="N8">
            <v>2</v>
          </cell>
          <cell r="O8">
            <v>4</v>
          </cell>
          <cell r="P8">
            <v>5</v>
          </cell>
          <cell r="R8" t="str">
            <v>Matematik</v>
          </cell>
        </row>
        <row r="9">
          <cell r="C9">
            <v>22</v>
          </cell>
          <cell r="D9" t="str">
            <v>HANİFE DUYGU KORKMAZ</v>
          </cell>
          <cell r="J9">
            <v>1</v>
          </cell>
          <cell r="L9">
            <v>2</v>
          </cell>
          <cell r="N9">
            <v>5</v>
          </cell>
          <cell r="O9">
            <v>4</v>
          </cell>
          <cell r="P9">
            <v>3</v>
          </cell>
          <cell r="R9" t="str">
            <v>Coğrafya</v>
          </cell>
        </row>
        <row r="10">
          <cell r="C10">
            <v>23</v>
          </cell>
          <cell r="D10" t="str">
            <v>FATMA ŞEVVAL KÜRK</v>
          </cell>
          <cell r="F10">
            <v>4</v>
          </cell>
          <cell r="J10">
            <v>2</v>
          </cell>
          <cell r="L10">
            <v>3</v>
          </cell>
          <cell r="N10">
            <v>5</v>
          </cell>
          <cell r="P10">
            <v>1</v>
          </cell>
          <cell r="R10" t="str">
            <v>Tarih</v>
          </cell>
        </row>
        <row r="11">
          <cell r="C11">
            <v>24</v>
          </cell>
          <cell r="D11" t="str">
            <v>ASLIŞAH ATA</v>
          </cell>
          <cell r="F11">
            <v>5</v>
          </cell>
          <cell r="I11">
            <v>2</v>
          </cell>
          <cell r="M11">
            <v>3</v>
          </cell>
          <cell r="N11">
            <v>4</v>
          </cell>
          <cell r="P11">
            <v>1</v>
          </cell>
          <cell r="R11" t="str">
            <v>Geometri</v>
          </cell>
        </row>
        <row r="12">
          <cell r="C12">
            <v>25</v>
          </cell>
          <cell r="D12" t="str">
            <v>DUYGU KARAGİŞİ</v>
          </cell>
          <cell r="I12">
            <v>4</v>
          </cell>
          <cell r="J12">
            <v>2</v>
          </cell>
          <cell r="L12">
            <v>3</v>
          </cell>
          <cell r="N12">
            <v>5</v>
          </cell>
          <cell r="P12">
            <v>1</v>
          </cell>
          <cell r="R12" t="str">
            <v>Tarih</v>
          </cell>
        </row>
        <row r="13">
          <cell r="C13">
            <v>27</v>
          </cell>
          <cell r="D13" t="str">
            <v>ÖMER NECATİ SAĞLAM</v>
          </cell>
          <cell r="H13">
            <v>1</v>
          </cell>
          <cell r="J13">
            <v>4</v>
          </cell>
          <cell r="N13">
            <v>5</v>
          </cell>
          <cell r="O13">
            <v>3</v>
          </cell>
          <cell r="P13">
            <v>2</v>
          </cell>
          <cell r="R13" t="str">
            <v>Edebiyat</v>
          </cell>
        </row>
        <row r="14">
          <cell r="C14">
            <v>30</v>
          </cell>
          <cell r="D14" t="str">
            <v>MEHMET MUSTAFA ERDOĞAN</v>
          </cell>
          <cell r="E14">
            <v>4</v>
          </cell>
          <cell r="I14">
            <v>2</v>
          </cell>
          <cell r="J14">
            <v>3</v>
          </cell>
          <cell r="N14">
            <v>5</v>
          </cell>
          <cell r="P14">
            <v>1</v>
          </cell>
          <cell r="R14" t="str">
            <v>Tarih</v>
          </cell>
        </row>
        <row r="15">
          <cell r="C15">
            <v>32</v>
          </cell>
          <cell r="D15" t="str">
            <v>BÜŞRA DOĞAN</v>
          </cell>
          <cell r="J15">
            <v>2</v>
          </cell>
          <cell r="L15">
            <v>3</v>
          </cell>
          <cell r="M15">
            <v>1</v>
          </cell>
          <cell r="N15">
            <v>5</v>
          </cell>
          <cell r="P15">
            <v>4</v>
          </cell>
          <cell r="R15" t="str">
            <v>İngilizce</v>
          </cell>
        </row>
        <row r="16">
          <cell r="C16">
            <v>33</v>
          </cell>
          <cell r="D16" t="str">
            <v>FATİH GÖK</v>
          </cell>
          <cell r="E16">
            <v>1</v>
          </cell>
          <cell r="F16">
            <v>3</v>
          </cell>
          <cell r="I16">
            <v>4</v>
          </cell>
          <cell r="N16">
            <v>5</v>
          </cell>
          <cell r="P16">
            <v>2</v>
          </cell>
          <cell r="R16" t="str">
            <v>Matematik</v>
          </cell>
        </row>
        <row r="17">
          <cell r="C17">
            <v>34</v>
          </cell>
          <cell r="D17" t="str">
            <v>ALPEREN ÖZDEMİR</v>
          </cell>
          <cell r="F17">
            <v>1</v>
          </cell>
          <cell r="J17">
            <v>2</v>
          </cell>
          <cell r="N17">
            <v>5</v>
          </cell>
          <cell r="O17">
            <v>3</v>
          </cell>
          <cell r="P17">
            <v>4</v>
          </cell>
          <cell r="R17" t="str">
            <v>Biyoloji</v>
          </cell>
        </row>
        <row r="18">
          <cell r="C18">
            <v>35</v>
          </cell>
          <cell r="D18" t="str">
            <v>BEHİYE SİBEL ERCİYES</v>
          </cell>
          <cell r="F18">
            <v>3</v>
          </cell>
          <cell r="I18">
            <v>1</v>
          </cell>
          <cell r="J18">
            <v>4</v>
          </cell>
          <cell r="N18">
            <v>5</v>
          </cell>
          <cell r="O18">
            <v>2</v>
          </cell>
          <cell r="R18" t="str">
            <v>Geometri</v>
          </cell>
        </row>
        <row r="19">
          <cell r="C19">
            <v>37</v>
          </cell>
          <cell r="D19" t="str">
            <v>BİLAL YILDIRIM</v>
          </cell>
          <cell r="E19">
            <v>2</v>
          </cell>
          <cell r="J19">
            <v>4</v>
          </cell>
          <cell r="N19">
            <v>5</v>
          </cell>
          <cell r="O19">
            <v>1</v>
          </cell>
          <cell r="P19">
            <v>3</v>
          </cell>
          <cell r="R19" t="str">
            <v>Fizik</v>
          </cell>
        </row>
        <row r="20">
          <cell r="C20">
            <v>39</v>
          </cell>
          <cell r="D20" t="str">
            <v>KADRİYE İREM KAPUSUZ</v>
          </cell>
          <cell r="I20">
            <v>1</v>
          </cell>
          <cell r="J20">
            <v>3</v>
          </cell>
          <cell r="L20">
            <v>2</v>
          </cell>
          <cell r="M20">
            <v>4</v>
          </cell>
          <cell r="N20">
            <v>5</v>
          </cell>
          <cell r="R20" t="str">
            <v>Geometri</v>
          </cell>
        </row>
        <row r="21">
          <cell r="C21">
            <v>41</v>
          </cell>
          <cell r="D21" t="str">
            <v>TUGAY MERT SEYHAN</v>
          </cell>
          <cell r="F21">
            <v>5</v>
          </cell>
          <cell r="I21">
            <v>4</v>
          </cell>
          <cell r="J21">
            <v>2</v>
          </cell>
          <cell r="N21">
            <v>3</v>
          </cell>
          <cell r="P21">
            <v>1</v>
          </cell>
          <cell r="R21" t="str">
            <v>Tarih</v>
          </cell>
        </row>
        <row r="22">
          <cell r="C22">
            <v>43</v>
          </cell>
          <cell r="D22" t="str">
            <v>NECİP ENES GÖKSU</v>
          </cell>
          <cell r="I22">
            <v>3</v>
          </cell>
          <cell r="J22">
            <v>2</v>
          </cell>
          <cell r="N22">
            <v>5</v>
          </cell>
          <cell r="O22">
            <v>4</v>
          </cell>
          <cell r="P22">
            <v>1</v>
          </cell>
          <cell r="R22" t="str">
            <v>Tarih</v>
          </cell>
        </row>
        <row r="23">
          <cell r="C23">
            <v>44</v>
          </cell>
          <cell r="D23" t="str">
            <v>ANIL TOLGA ATEŞLİ</v>
          </cell>
          <cell r="F23">
            <v>2</v>
          </cell>
          <cell r="J23">
            <v>5</v>
          </cell>
          <cell r="L23">
            <v>1</v>
          </cell>
          <cell r="N23">
            <v>4</v>
          </cell>
          <cell r="O23">
            <v>3</v>
          </cell>
          <cell r="R23" t="str">
            <v>Kimya</v>
          </cell>
        </row>
        <row r="24">
          <cell r="C24">
            <v>45</v>
          </cell>
          <cell r="D24" t="str">
            <v>MÜYESSER ÇERÇİ</v>
          </cell>
          <cell r="E24">
            <v>4</v>
          </cell>
          <cell r="I24">
            <v>3</v>
          </cell>
          <cell r="J24">
            <v>2</v>
          </cell>
          <cell r="N24">
            <v>5</v>
          </cell>
          <cell r="P24">
            <v>1</v>
          </cell>
          <cell r="R24" t="str">
            <v>Coğrafya</v>
          </cell>
        </row>
        <row r="25">
          <cell r="C25">
            <v>46</v>
          </cell>
          <cell r="D25" t="str">
            <v>ÖMER BUĞRAHAN TAŞ</v>
          </cell>
          <cell r="E25">
            <v>1</v>
          </cell>
          <cell r="I25">
            <v>3</v>
          </cell>
          <cell r="J25">
            <v>2</v>
          </cell>
          <cell r="N25">
            <v>5</v>
          </cell>
          <cell r="P25">
            <v>4</v>
          </cell>
          <cell r="R25" t="str">
            <v>Matematik</v>
          </cell>
        </row>
        <row r="26">
          <cell r="C26">
            <v>47</v>
          </cell>
          <cell r="D26" t="str">
            <v>HAKTAN SAFA DİKİLİTAŞ</v>
          </cell>
          <cell r="E26">
            <v>2</v>
          </cell>
          <cell r="J26">
            <v>4</v>
          </cell>
          <cell r="N26">
            <v>5</v>
          </cell>
          <cell r="O26">
            <v>1</v>
          </cell>
          <cell r="P26">
            <v>3</v>
          </cell>
          <cell r="R26" t="str">
            <v>Fizik</v>
          </cell>
        </row>
        <row r="27">
          <cell r="C27">
            <v>48</v>
          </cell>
          <cell r="D27" t="str">
            <v>DUYGU KAYA</v>
          </cell>
          <cell r="E27">
            <v>4</v>
          </cell>
          <cell r="I27">
            <v>5</v>
          </cell>
          <cell r="J27">
            <v>1</v>
          </cell>
          <cell r="N27">
            <v>3</v>
          </cell>
          <cell r="P27">
            <v>2</v>
          </cell>
          <cell r="R27" t="str">
            <v>Coğrafya</v>
          </cell>
        </row>
        <row r="28">
          <cell r="C28">
            <v>49</v>
          </cell>
          <cell r="D28" t="str">
            <v>MUSTAFA FİŞEKÇİOĞLU</v>
          </cell>
          <cell r="F28">
            <v>1</v>
          </cell>
          <cell r="I28">
            <v>2</v>
          </cell>
          <cell r="J28">
            <v>3</v>
          </cell>
          <cell r="N28">
            <v>5</v>
          </cell>
          <cell r="O28">
            <v>4</v>
          </cell>
          <cell r="R28" t="str">
            <v>Biyoloji</v>
          </cell>
        </row>
        <row r="29">
          <cell r="C29">
            <v>51</v>
          </cell>
          <cell r="D29" t="str">
            <v>NUH MEHMET ÖZMERDİVENLİ</v>
          </cell>
          <cell r="F29">
            <v>4</v>
          </cell>
          <cell r="I29">
            <v>1</v>
          </cell>
          <cell r="N29">
            <v>5</v>
          </cell>
          <cell r="O29">
            <v>3</v>
          </cell>
          <cell r="P29">
            <v>2</v>
          </cell>
          <cell r="R29" t="str">
            <v>Geometri</v>
          </cell>
        </row>
        <row r="30">
          <cell r="C30">
            <v>52</v>
          </cell>
          <cell r="D30" t="str">
            <v>SERVET İZEL BÜYÜKPATIR</v>
          </cell>
          <cell r="E30">
            <v>1</v>
          </cell>
          <cell r="I30">
            <v>2</v>
          </cell>
          <cell r="L30">
            <v>3</v>
          </cell>
          <cell r="N30">
            <v>5</v>
          </cell>
          <cell r="O30">
            <v>4</v>
          </cell>
          <cell r="R30" t="str">
            <v>Matematik</v>
          </cell>
        </row>
        <row r="31">
          <cell r="C31">
            <v>53</v>
          </cell>
          <cell r="D31" t="str">
            <v>MÜRÜVVET TUĞÇE TOPALOĞLU</v>
          </cell>
          <cell r="E31">
            <v>3</v>
          </cell>
          <cell r="J31">
            <v>4</v>
          </cell>
          <cell r="M31">
            <v>2</v>
          </cell>
          <cell r="N31">
            <v>5</v>
          </cell>
          <cell r="P31">
            <v>1</v>
          </cell>
          <cell r="R31" t="str">
            <v>İngilizce</v>
          </cell>
        </row>
        <row r="32">
          <cell r="C32">
            <v>627</v>
          </cell>
          <cell r="D32" t="str">
            <v>SILA ŞAHİN</v>
          </cell>
          <cell r="F32">
            <v>4</v>
          </cell>
          <cell r="I32">
            <v>3</v>
          </cell>
          <cell r="J32">
            <v>2</v>
          </cell>
          <cell r="N32">
            <v>5</v>
          </cell>
          <cell r="P32">
            <v>1</v>
          </cell>
          <cell r="R32" t="str">
            <v>Tarih</v>
          </cell>
        </row>
        <row r="33">
          <cell r="C33">
            <v>628</v>
          </cell>
          <cell r="D33" t="str">
            <v>BUĞRA ZOROĞLU</v>
          </cell>
          <cell r="F33">
            <v>5</v>
          </cell>
          <cell r="J33">
            <v>1</v>
          </cell>
          <cell r="M33">
            <v>2</v>
          </cell>
          <cell r="N33">
            <v>4</v>
          </cell>
          <cell r="P33">
            <v>3</v>
          </cell>
          <cell r="R33" t="str">
            <v>Coğrafya</v>
          </cell>
        </row>
        <row r="35">
          <cell r="C35">
            <v>54</v>
          </cell>
          <cell r="D35" t="str">
            <v>MEHMET ALİ HASILCI</v>
          </cell>
          <cell r="R35" t="str">
            <v>Fizik</v>
          </cell>
        </row>
        <row r="36">
          <cell r="C36">
            <v>55</v>
          </cell>
          <cell r="D36" t="str">
            <v>İLKNUR SEZEN ALTAN</v>
          </cell>
          <cell r="R36" t="str">
            <v>Geometri</v>
          </cell>
        </row>
        <row r="37">
          <cell r="C37">
            <v>57</v>
          </cell>
          <cell r="D37" t="str">
            <v>HAKAN OKANDAN</v>
          </cell>
          <cell r="R37" t="str">
            <v>Tarih</v>
          </cell>
        </row>
        <row r="38">
          <cell r="C38">
            <v>60</v>
          </cell>
          <cell r="D38" t="str">
            <v>ALPER ASLAN</v>
          </cell>
          <cell r="R38" t="str">
            <v>Coğrafya</v>
          </cell>
        </row>
        <row r="39">
          <cell r="C39">
            <v>61</v>
          </cell>
          <cell r="D39" t="str">
            <v>MEHMET CİHAN KOLSUZ</v>
          </cell>
          <cell r="R39" t="str">
            <v>Tarih</v>
          </cell>
        </row>
        <row r="40">
          <cell r="C40">
            <v>63</v>
          </cell>
          <cell r="D40" t="str">
            <v>RABİA KABAKCI</v>
          </cell>
          <cell r="R40" t="str">
            <v>Biyoloji</v>
          </cell>
        </row>
        <row r="41">
          <cell r="C41">
            <v>64</v>
          </cell>
          <cell r="D41" t="str">
            <v>UFUK TÜYLÜ</v>
          </cell>
          <cell r="R41" t="str">
            <v>Geometri</v>
          </cell>
        </row>
        <row r="42">
          <cell r="C42">
            <v>65</v>
          </cell>
          <cell r="D42" t="str">
            <v>FURKAN AKSOY</v>
          </cell>
          <cell r="R42" t="str">
            <v>Din Kül.</v>
          </cell>
        </row>
        <row r="43">
          <cell r="C43">
            <v>66</v>
          </cell>
          <cell r="D43" t="str">
            <v>AHMET ÖDEV</v>
          </cell>
          <cell r="R43" t="str">
            <v>Tarih</v>
          </cell>
        </row>
        <row r="44">
          <cell r="C44">
            <v>67</v>
          </cell>
          <cell r="D44" t="str">
            <v>SÜLEYMAN YAMAKOĞLU</v>
          </cell>
          <cell r="R44" t="str">
            <v>Matematik</v>
          </cell>
        </row>
        <row r="45">
          <cell r="C45">
            <v>68</v>
          </cell>
          <cell r="D45" t="str">
            <v>MUSTAFA UĞUR</v>
          </cell>
          <cell r="R45" t="str">
            <v>Fizik</v>
          </cell>
        </row>
        <row r="46">
          <cell r="C46">
            <v>71</v>
          </cell>
          <cell r="D46" t="str">
            <v>AHMET ŞEMİ ASARKAYA</v>
          </cell>
          <cell r="R46" t="str">
            <v>Biyoloji</v>
          </cell>
        </row>
        <row r="47">
          <cell r="C47">
            <v>72</v>
          </cell>
          <cell r="D47" t="str">
            <v>HATİCE BEYZA YILDIZ</v>
          </cell>
          <cell r="R47" t="str">
            <v>Kimya</v>
          </cell>
        </row>
        <row r="48">
          <cell r="C48">
            <v>73</v>
          </cell>
          <cell r="D48" t="str">
            <v>MELİK BUĞRA ÖZBUDAK</v>
          </cell>
          <cell r="R48" t="str">
            <v>Geometri</v>
          </cell>
        </row>
        <row r="49">
          <cell r="C49">
            <v>74</v>
          </cell>
          <cell r="D49" t="str">
            <v>BETÜL BATUHAN</v>
          </cell>
          <cell r="R49" t="str">
            <v>Coğrafya</v>
          </cell>
        </row>
        <row r="50">
          <cell r="C50">
            <v>76</v>
          </cell>
          <cell r="D50" t="str">
            <v>BEYZA ERCİYES</v>
          </cell>
          <cell r="R50" t="str">
            <v>Tarih</v>
          </cell>
        </row>
        <row r="51">
          <cell r="C51">
            <v>77</v>
          </cell>
          <cell r="D51" t="str">
            <v>GİZEM ERDOĞAN</v>
          </cell>
          <cell r="R51" t="str">
            <v>Coğrafya</v>
          </cell>
        </row>
        <row r="52">
          <cell r="C52">
            <v>79</v>
          </cell>
          <cell r="D52" t="str">
            <v>ŞEYMANUR BAHTİYARİ</v>
          </cell>
          <cell r="R52" t="str">
            <v>Tarih</v>
          </cell>
        </row>
        <row r="53">
          <cell r="C53">
            <v>81</v>
          </cell>
          <cell r="D53" t="str">
            <v>FİTNAT ASLI GÖĞER</v>
          </cell>
          <cell r="R53" t="str">
            <v>Coğrafya</v>
          </cell>
        </row>
        <row r="54">
          <cell r="C54">
            <v>82</v>
          </cell>
          <cell r="D54" t="str">
            <v>VOLKAN ÇİZMECİOĞLU</v>
          </cell>
          <cell r="R54" t="str">
            <v>Matematik</v>
          </cell>
        </row>
        <row r="55">
          <cell r="C55">
            <v>83</v>
          </cell>
          <cell r="D55" t="str">
            <v>ZEYNEP HİLAL ÖZENÇ</v>
          </cell>
          <cell r="R55" t="str">
            <v>Matematik</v>
          </cell>
        </row>
        <row r="56">
          <cell r="C56">
            <v>84</v>
          </cell>
          <cell r="D56" t="str">
            <v>FATMANUR KOÇYİĞİT</v>
          </cell>
          <cell r="R56" t="str">
            <v>İngilizce</v>
          </cell>
        </row>
        <row r="57">
          <cell r="C57">
            <v>85</v>
          </cell>
          <cell r="D57" t="str">
            <v>ZEYNEP ÖZDİL</v>
          </cell>
          <cell r="R57" t="str">
            <v>Biyoloji</v>
          </cell>
        </row>
        <row r="58">
          <cell r="C58">
            <v>86</v>
          </cell>
          <cell r="D58" t="str">
            <v>NUH MEHMET ÖZLEP</v>
          </cell>
          <cell r="R58" t="str">
            <v>Matematik</v>
          </cell>
        </row>
        <row r="59">
          <cell r="C59">
            <v>88</v>
          </cell>
          <cell r="D59" t="str">
            <v>İREM NUR BOLAT</v>
          </cell>
          <cell r="R59" t="str">
            <v>Biyoloji</v>
          </cell>
        </row>
        <row r="60">
          <cell r="C60">
            <v>90</v>
          </cell>
          <cell r="D60" t="str">
            <v>YUSRA İSMİ ŞAHİN</v>
          </cell>
          <cell r="R60" t="str">
            <v>Fizik</v>
          </cell>
        </row>
        <row r="61">
          <cell r="C61">
            <v>93</v>
          </cell>
          <cell r="D61" t="str">
            <v>FURKAN URAL</v>
          </cell>
          <cell r="R61" t="str">
            <v>Edebiyat</v>
          </cell>
        </row>
        <row r="62">
          <cell r="C62">
            <v>96</v>
          </cell>
          <cell r="D62" t="str">
            <v>ÖZLEM ERYILMAZ</v>
          </cell>
          <cell r="R62" t="str">
            <v>Fizik</v>
          </cell>
        </row>
        <row r="63">
          <cell r="C63">
            <v>97</v>
          </cell>
          <cell r="D63" t="str">
            <v>DİLARA BİNAL</v>
          </cell>
          <cell r="R63" t="str">
            <v>İngilizce</v>
          </cell>
        </row>
        <row r="64">
          <cell r="C64">
            <v>623</v>
          </cell>
          <cell r="D64" t="str">
            <v>HİLMİ ÇINAR</v>
          </cell>
        </row>
        <row r="66">
          <cell r="C66">
            <v>109</v>
          </cell>
          <cell r="D66" t="str">
            <v>EZGİ AVCI</v>
          </cell>
          <cell r="R66" t="str">
            <v>Tarih</v>
          </cell>
        </row>
        <row r="67">
          <cell r="C67">
            <v>121</v>
          </cell>
          <cell r="D67" t="str">
            <v>HATİCE NUR DOLANBAY</v>
          </cell>
          <cell r="R67" t="str">
            <v>Tarih</v>
          </cell>
        </row>
        <row r="68">
          <cell r="C68">
            <v>123</v>
          </cell>
          <cell r="D68" t="str">
            <v>ABDULLAH AKALIN</v>
          </cell>
          <cell r="R68" t="str">
            <v>Matematik</v>
          </cell>
        </row>
        <row r="69">
          <cell r="C69">
            <v>125</v>
          </cell>
          <cell r="D69" t="str">
            <v>BEYZA UZ</v>
          </cell>
          <cell r="R69" t="str">
            <v>Tarih</v>
          </cell>
        </row>
        <row r="70">
          <cell r="C70">
            <v>135</v>
          </cell>
          <cell r="D70" t="str">
            <v>HASAN GÖKTAŞ</v>
          </cell>
          <cell r="R70" t="str">
            <v>İngilizce</v>
          </cell>
        </row>
        <row r="71">
          <cell r="C71">
            <v>136</v>
          </cell>
          <cell r="D71" t="str">
            <v>ALPER TUĞŞAT KÜÇÜK</v>
          </cell>
          <cell r="R71" t="str">
            <v>Geometri</v>
          </cell>
        </row>
        <row r="72">
          <cell r="C72">
            <v>137</v>
          </cell>
          <cell r="D72" t="str">
            <v>OSMAN TUTAR</v>
          </cell>
          <cell r="R72" t="str">
            <v>Coğrafya</v>
          </cell>
        </row>
        <row r="73">
          <cell r="C73">
            <v>157</v>
          </cell>
          <cell r="D73" t="str">
            <v>MERVE ÜNER</v>
          </cell>
          <cell r="R73" t="str">
            <v>Coğrafya</v>
          </cell>
        </row>
        <row r="74">
          <cell r="C74">
            <v>159</v>
          </cell>
          <cell r="D74" t="str">
            <v>MEHMET PALA</v>
          </cell>
          <cell r="R74" t="str">
            <v>Biyoloji</v>
          </cell>
        </row>
        <row r="75">
          <cell r="C75">
            <v>161</v>
          </cell>
          <cell r="D75" t="str">
            <v>BAHAR NUR GÜPGÜPOĞLU</v>
          </cell>
          <cell r="R75" t="str">
            <v>Tarih</v>
          </cell>
        </row>
        <row r="76">
          <cell r="C76">
            <v>163</v>
          </cell>
          <cell r="D76" t="str">
            <v>MUSA GİRAYHAN ÖZTÜRK</v>
          </cell>
          <cell r="R76" t="str">
            <v>Coğrafya</v>
          </cell>
        </row>
        <row r="77">
          <cell r="C77">
            <v>165</v>
          </cell>
          <cell r="D77" t="str">
            <v>MEHMET SARITAŞ</v>
          </cell>
          <cell r="R77" t="str">
            <v>Coğrafya</v>
          </cell>
        </row>
        <row r="78">
          <cell r="C78">
            <v>168</v>
          </cell>
          <cell r="D78" t="str">
            <v>AMİNE EROL</v>
          </cell>
          <cell r="R78" t="str">
            <v>Fizik</v>
          </cell>
        </row>
        <row r="79">
          <cell r="C79">
            <v>171</v>
          </cell>
          <cell r="D79" t="str">
            <v>ABDULLAH EZEL ÖZBEY</v>
          </cell>
          <cell r="R79" t="str">
            <v>Coğrafya</v>
          </cell>
        </row>
        <row r="80">
          <cell r="C80">
            <v>177</v>
          </cell>
          <cell r="D80" t="str">
            <v>ABDULLAH OKAN TUNÇTAN</v>
          </cell>
          <cell r="R80" t="str">
            <v>Matematik</v>
          </cell>
        </row>
        <row r="81">
          <cell r="C81">
            <v>178</v>
          </cell>
          <cell r="D81" t="str">
            <v>AYŞE GÜRSOY</v>
          </cell>
          <cell r="R81" t="str">
            <v>Fizik</v>
          </cell>
        </row>
        <row r="82">
          <cell r="C82">
            <v>186</v>
          </cell>
          <cell r="D82" t="str">
            <v>KEVSER AKBULUT</v>
          </cell>
          <cell r="R82" t="str">
            <v>Kimya</v>
          </cell>
        </row>
        <row r="83">
          <cell r="C83">
            <v>232</v>
          </cell>
          <cell r="D83" t="str">
            <v>MUSTAFA AKTAR</v>
          </cell>
          <cell r="R83" t="str">
            <v>Coğrafya</v>
          </cell>
        </row>
        <row r="84">
          <cell r="C84">
            <v>242</v>
          </cell>
          <cell r="D84" t="str">
            <v>RABİA UYGUN</v>
          </cell>
          <cell r="R84" t="str">
            <v>Tarih</v>
          </cell>
        </row>
        <row r="85">
          <cell r="C85">
            <v>243</v>
          </cell>
          <cell r="D85" t="str">
            <v>MUSTAFA KUTLUAY YILDIRIM</v>
          </cell>
          <cell r="R85" t="str">
            <v>Coğrafya</v>
          </cell>
        </row>
        <row r="86">
          <cell r="C86">
            <v>245</v>
          </cell>
          <cell r="D86" t="str">
            <v>MUHAMMET MAHİR KARA</v>
          </cell>
          <cell r="R86" t="str">
            <v>Fizik</v>
          </cell>
        </row>
        <row r="87">
          <cell r="C87">
            <v>246</v>
          </cell>
          <cell r="D87" t="str">
            <v>BEKİR BENLİ</v>
          </cell>
          <cell r="R87" t="str">
            <v>İngilizce</v>
          </cell>
        </row>
        <row r="88">
          <cell r="C88">
            <v>248</v>
          </cell>
          <cell r="D88" t="str">
            <v>MERVE TUZ</v>
          </cell>
          <cell r="R88" t="str">
            <v>İngilizce</v>
          </cell>
        </row>
        <row r="89">
          <cell r="C89">
            <v>251</v>
          </cell>
          <cell r="D89" t="str">
            <v>GÜZİDE SEDA İPEK</v>
          </cell>
          <cell r="R89" t="str">
            <v>Matematik</v>
          </cell>
        </row>
        <row r="90">
          <cell r="C90">
            <v>252</v>
          </cell>
          <cell r="D90" t="str">
            <v>YUSUF MERT OĞUZ</v>
          </cell>
          <cell r="R90" t="str">
            <v>Matematik</v>
          </cell>
        </row>
        <row r="91">
          <cell r="C91">
            <v>509</v>
          </cell>
          <cell r="D91" t="str">
            <v>ZEYNEP SU</v>
          </cell>
          <cell r="R91" t="str">
            <v>Fizik</v>
          </cell>
        </row>
        <row r="92">
          <cell r="C92">
            <v>623</v>
          </cell>
          <cell r="D92" t="str">
            <v>KÜBRA KILIÇ</v>
          </cell>
          <cell r="R92" t="str">
            <v>Tarih</v>
          </cell>
        </row>
        <row r="93">
          <cell r="C93">
            <v>624</v>
          </cell>
          <cell r="D93" t="str">
            <v>İREM ÖZYALÇIN</v>
          </cell>
          <cell r="R93" t="str">
            <v>İngilizce</v>
          </cell>
        </row>
        <row r="94">
          <cell r="C94">
            <v>625</v>
          </cell>
          <cell r="D94" t="str">
            <v>TUĞBA ALTUNEL</v>
          </cell>
          <cell r="R94" t="str">
            <v>Tarih</v>
          </cell>
        </row>
        <row r="95">
          <cell r="C95">
            <v>626</v>
          </cell>
          <cell r="D95" t="str">
            <v>TALHA YASİN ÇAVUŞOĞLU</v>
          </cell>
          <cell r="R95" t="str">
            <v>Matematik</v>
          </cell>
        </row>
        <row r="97">
          <cell r="C97">
            <v>133</v>
          </cell>
          <cell r="D97" t="str">
            <v>ECEM ÖZGE TÜRK</v>
          </cell>
          <cell r="R97" t="str">
            <v>Coğrafya</v>
          </cell>
        </row>
        <row r="98">
          <cell r="C98">
            <v>273</v>
          </cell>
          <cell r="D98" t="str">
            <v>DİDEM NİSA TÜZÜN</v>
          </cell>
          <cell r="R98" t="str">
            <v>Matematik</v>
          </cell>
        </row>
        <row r="99">
          <cell r="C99">
            <v>282</v>
          </cell>
          <cell r="D99" t="str">
            <v>BURAK CAN ERDOĞAN</v>
          </cell>
          <cell r="R99" t="str">
            <v>Biyoloji</v>
          </cell>
        </row>
        <row r="100">
          <cell r="C100">
            <v>290</v>
          </cell>
          <cell r="D100" t="str">
            <v>PAŞA CAĞRI KÖROĞLU</v>
          </cell>
          <cell r="R100" t="str">
            <v>Fizik</v>
          </cell>
        </row>
        <row r="101">
          <cell r="C101">
            <v>294</v>
          </cell>
          <cell r="D101" t="str">
            <v>SİBEL GÖZDE ÜNAL</v>
          </cell>
          <cell r="R101" t="str">
            <v>Kimya</v>
          </cell>
        </row>
        <row r="102">
          <cell r="C102">
            <v>295</v>
          </cell>
          <cell r="D102" t="str">
            <v>SELMAN CANDAN</v>
          </cell>
          <cell r="R102" t="str">
            <v>Dil ve Anl.</v>
          </cell>
        </row>
        <row r="103">
          <cell r="C103">
            <v>326</v>
          </cell>
          <cell r="D103" t="str">
            <v>MAHMUT MERMERDİREK</v>
          </cell>
          <cell r="R103" t="str">
            <v>Dil ve Anl.</v>
          </cell>
        </row>
        <row r="104">
          <cell r="C104">
            <v>331</v>
          </cell>
          <cell r="D104" t="str">
            <v>ELİF SELİN AKSOY</v>
          </cell>
          <cell r="R104" t="str">
            <v>Geometri</v>
          </cell>
        </row>
        <row r="105">
          <cell r="C105">
            <v>332</v>
          </cell>
          <cell r="D105" t="str">
            <v>ARZU NUR ŞAHİN</v>
          </cell>
          <cell r="R105" t="str">
            <v>Fizik</v>
          </cell>
        </row>
        <row r="106">
          <cell r="C106">
            <v>337</v>
          </cell>
          <cell r="D106" t="str">
            <v>UTKU BEKYÜREK</v>
          </cell>
          <cell r="R106" t="str">
            <v>Edebiyat</v>
          </cell>
        </row>
        <row r="107">
          <cell r="C107">
            <v>343</v>
          </cell>
          <cell r="D107" t="str">
            <v>SEDA DEMİR</v>
          </cell>
          <cell r="R107" t="str">
            <v>Dil ve Anl.</v>
          </cell>
        </row>
        <row r="108">
          <cell r="C108">
            <v>344</v>
          </cell>
          <cell r="D108" t="str">
            <v>ÖMER BAŞOK</v>
          </cell>
          <cell r="R108" t="str">
            <v>Geometri</v>
          </cell>
        </row>
        <row r="109">
          <cell r="C109">
            <v>352</v>
          </cell>
          <cell r="D109" t="str">
            <v>BORA VURAL</v>
          </cell>
          <cell r="R109" t="str">
            <v>Matematik</v>
          </cell>
        </row>
        <row r="110">
          <cell r="C110">
            <v>364</v>
          </cell>
          <cell r="D110" t="str">
            <v>ELİF TUZDELEN</v>
          </cell>
          <cell r="R110" t="str">
            <v>Kimya</v>
          </cell>
        </row>
        <row r="111">
          <cell r="C111">
            <v>378</v>
          </cell>
          <cell r="D111" t="str">
            <v>MÜCAHİD DURMUŞ</v>
          </cell>
          <cell r="R111" t="str">
            <v>Edebiyat</v>
          </cell>
        </row>
        <row r="112">
          <cell r="C112">
            <v>379</v>
          </cell>
          <cell r="D112" t="str">
            <v>RABİA NUR SOLAK</v>
          </cell>
          <cell r="R112" t="str">
            <v>Biyoloji</v>
          </cell>
        </row>
        <row r="113">
          <cell r="C113">
            <v>385</v>
          </cell>
          <cell r="D113" t="str">
            <v>ALİ BERKE YILMAZ</v>
          </cell>
          <cell r="R113" t="str">
            <v>Fizik</v>
          </cell>
        </row>
        <row r="114">
          <cell r="C114">
            <v>406</v>
          </cell>
          <cell r="D114" t="str">
            <v>BÜŞRA SOMDAŞ</v>
          </cell>
          <cell r="R114" t="str">
            <v>Biyoloji</v>
          </cell>
        </row>
        <row r="115">
          <cell r="C115">
            <v>412</v>
          </cell>
          <cell r="D115" t="str">
            <v>AHMET KAAN DÖNMEZ</v>
          </cell>
          <cell r="R115" t="str">
            <v>İngilizce</v>
          </cell>
        </row>
        <row r="116">
          <cell r="C116">
            <v>441</v>
          </cell>
          <cell r="D116" t="str">
            <v>SEVİM KARLİ</v>
          </cell>
          <cell r="R116" t="str">
            <v>Coğrafya</v>
          </cell>
        </row>
        <row r="117">
          <cell r="C117">
            <v>446</v>
          </cell>
          <cell r="D117" t="str">
            <v>MEHMET OĞUZ UZUNDAĞ</v>
          </cell>
          <cell r="R117" t="str">
            <v>Biyoloji</v>
          </cell>
        </row>
        <row r="118">
          <cell r="C118">
            <v>454</v>
          </cell>
          <cell r="D118" t="str">
            <v>SİBEL YÜKSEK</v>
          </cell>
          <cell r="R118" t="str">
            <v>Dil ve Anl.</v>
          </cell>
        </row>
        <row r="119">
          <cell r="C119">
            <v>460</v>
          </cell>
          <cell r="D119" t="str">
            <v>SALİHA HAS</v>
          </cell>
          <cell r="R119" t="str">
            <v>Kimya</v>
          </cell>
        </row>
        <row r="120">
          <cell r="C120">
            <v>462</v>
          </cell>
          <cell r="D120" t="str">
            <v>YASİN BURAK AK</v>
          </cell>
          <cell r="R120" t="str">
            <v>Biyoloji</v>
          </cell>
        </row>
        <row r="121">
          <cell r="C121">
            <v>470</v>
          </cell>
          <cell r="D121" t="str">
            <v>NERMİN FATMA GÜLCÜK</v>
          </cell>
          <cell r="R121" t="str">
            <v>Matematik</v>
          </cell>
        </row>
        <row r="122">
          <cell r="C122">
            <v>495</v>
          </cell>
          <cell r="D122" t="str">
            <v>LÜTFİ YÖSAVEL</v>
          </cell>
          <cell r="R122" t="str">
            <v>Coğrafya</v>
          </cell>
        </row>
        <row r="123">
          <cell r="C123">
            <v>496</v>
          </cell>
          <cell r="D123" t="str">
            <v>PINAR TURHAN</v>
          </cell>
          <cell r="R123" t="str">
            <v>Coğrafya</v>
          </cell>
        </row>
        <row r="124">
          <cell r="C124">
            <v>498</v>
          </cell>
          <cell r="D124" t="str">
            <v>ALİ İHSAN KAVİ</v>
          </cell>
          <cell r="R124" t="str">
            <v>Dil ve Anl.</v>
          </cell>
        </row>
        <row r="125">
          <cell r="C125">
            <v>629</v>
          </cell>
          <cell r="D125" t="str">
            <v>AHMET SERDAR ÖZDEMİR</v>
          </cell>
          <cell r="R125" t="str">
            <v>Biyoloji</v>
          </cell>
        </row>
        <row r="126">
          <cell r="C126">
            <v>630</v>
          </cell>
          <cell r="D126" t="str">
            <v>RUMEYSA AYDIN</v>
          </cell>
          <cell r="R126" t="str">
            <v>Coğrafya</v>
          </cell>
        </row>
        <row r="127">
          <cell r="C127">
            <v>623</v>
          </cell>
          <cell r="D127" t="str">
            <v>Hilme ÇINAR</v>
          </cell>
          <cell r="R127" t="str">
            <v>Geometri</v>
          </cell>
        </row>
        <row r="129">
          <cell r="C129">
            <v>532</v>
          </cell>
          <cell r="D129" t="str">
            <v>GONCAGÜL NAZİK</v>
          </cell>
          <cell r="R129" t="str">
            <v>Fizik</v>
          </cell>
        </row>
        <row r="130">
          <cell r="C130">
            <v>539</v>
          </cell>
          <cell r="D130" t="str">
            <v>BAHRİ EREN UZUNER</v>
          </cell>
          <cell r="R130" t="str">
            <v>Biyoloji</v>
          </cell>
        </row>
        <row r="131">
          <cell r="C131">
            <v>582</v>
          </cell>
          <cell r="D131" t="str">
            <v>MEHMET TOKYAY</v>
          </cell>
          <cell r="R131" t="str">
            <v>Edebiyat</v>
          </cell>
        </row>
        <row r="132">
          <cell r="C132">
            <v>583</v>
          </cell>
          <cell r="D132" t="str">
            <v>TUĞÇE ÖZKARDAŞ</v>
          </cell>
          <cell r="R132" t="str">
            <v>Geometri</v>
          </cell>
        </row>
        <row r="133">
          <cell r="C133">
            <v>584</v>
          </cell>
          <cell r="D133" t="str">
            <v>MUSTAFA AKIN</v>
          </cell>
          <cell r="R133" t="str">
            <v>Geometri</v>
          </cell>
        </row>
        <row r="134">
          <cell r="C134">
            <v>585</v>
          </cell>
          <cell r="D134" t="str">
            <v>CANAN KAYNAR</v>
          </cell>
          <cell r="R134" t="str">
            <v>Biyoloji</v>
          </cell>
        </row>
        <row r="135">
          <cell r="C135">
            <v>587</v>
          </cell>
          <cell r="D135" t="str">
            <v>SELMAN GÜNDÜZ</v>
          </cell>
          <cell r="R135" t="str">
            <v>Kimya</v>
          </cell>
        </row>
        <row r="136">
          <cell r="C136">
            <v>588</v>
          </cell>
          <cell r="D136" t="str">
            <v>MELİH MEHMET BAHAR</v>
          </cell>
          <cell r="R136" t="str">
            <v>Coğrafya</v>
          </cell>
        </row>
        <row r="137">
          <cell r="C137">
            <v>594</v>
          </cell>
          <cell r="D137" t="str">
            <v>ESRA TURAN</v>
          </cell>
          <cell r="R137" t="str">
            <v>Coğrafya</v>
          </cell>
        </row>
        <row r="138">
          <cell r="C138">
            <v>595</v>
          </cell>
          <cell r="D138" t="str">
            <v>MUHAMMED YASİN YILMAZ</v>
          </cell>
          <cell r="R138" t="str">
            <v>Coğrafya</v>
          </cell>
        </row>
        <row r="139">
          <cell r="C139">
            <v>596</v>
          </cell>
          <cell r="D139" t="str">
            <v>AYBERK ÖZDEN</v>
          </cell>
          <cell r="R139" t="str">
            <v>Coğrafya</v>
          </cell>
        </row>
        <row r="140">
          <cell r="C140">
            <v>598</v>
          </cell>
          <cell r="D140" t="str">
            <v>İREM NUR ELHAN</v>
          </cell>
          <cell r="R140" t="str">
            <v>Biyoloji</v>
          </cell>
        </row>
        <row r="141">
          <cell r="C141">
            <v>601</v>
          </cell>
          <cell r="D141" t="str">
            <v>MUSTAFA ŞENER</v>
          </cell>
          <cell r="R141" t="str">
            <v>Edebiyat</v>
          </cell>
        </row>
        <row r="142">
          <cell r="C142">
            <v>605</v>
          </cell>
          <cell r="D142" t="str">
            <v>GÜLÇİN KARAMAN</v>
          </cell>
          <cell r="R142" t="str">
            <v>Fizik</v>
          </cell>
        </row>
        <row r="143">
          <cell r="C143">
            <v>606</v>
          </cell>
          <cell r="D143" t="str">
            <v>FETTAH DENİZ</v>
          </cell>
          <cell r="R143" t="str">
            <v>Edebiyat</v>
          </cell>
        </row>
        <row r="144">
          <cell r="C144">
            <v>607</v>
          </cell>
          <cell r="D144" t="str">
            <v>ŞEYMA YAZIR</v>
          </cell>
          <cell r="R144" t="str">
            <v>Geometri</v>
          </cell>
        </row>
        <row r="145">
          <cell r="C145">
            <v>608</v>
          </cell>
          <cell r="D145" t="str">
            <v>TÜLAY SOYDAN</v>
          </cell>
          <cell r="R145" t="str">
            <v>İngilizce</v>
          </cell>
        </row>
        <row r="146">
          <cell r="C146">
            <v>609</v>
          </cell>
          <cell r="D146" t="str">
            <v>NURAY BOZDAĞ</v>
          </cell>
          <cell r="R146" t="str">
            <v>Dil ve Anl.</v>
          </cell>
        </row>
        <row r="147">
          <cell r="C147">
            <v>611</v>
          </cell>
          <cell r="D147" t="str">
            <v>ARİFE KOÇ</v>
          </cell>
          <cell r="R147" t="str">
            <v>Kimya</v>
          </cell>
        </row>
        <row r="148">
          <cell r="C148">
            <v>612</v>
          </cell>
          <cell r="D148" t="str">
            <v>MEHİBE ASLAN</v>
          </cell>
          <cell r="R148" t="str">
            <v>Biyoloji</v>
          </cell>
        </row>
        <row r="149">
          <cell r="C149">
            <v>613</v>
          </cell>
          <cell r="D149" t="str">
            <v>BATUR ENÇ</v>
          </cell>
          <cell r="R149" t="str">
            <v>Dil ve Anl.</v>
          </cell>
        </row>
        <row r="150">
          <cell r="C150">
            <v>614</v>
          </cell>
          <cell r="D150" t="str">
            <v>BÜŞRA ADIBELLİ</v>
          </cell>
          <cell r="R150" t="str">
            <v>Geometri</v>
          </cell>
        </row>
        <row r="151">
          <cell r="C151">
            <v>615</v>
          </cell>
          <cell r="D151" t="str">
            <v>BİLGEHAN MERHAMETLİ</v>
          </cell>
          <cell r="R151" t="str">
            <v>Edebiyat</v>
          </cell>
        </row>
        <row r="152">
          <cell r="C152">
            <v>616</v>
          </cell>
          <cell r="D152" t="str">
            <v>AHMET BAKİ DİŞYAPAR</v>
          </cell>
          <cell r="R152" t="str">
            <v>Dil ve Anl.</v>
          </cell>
        </row>
        <row r="153">
          <cell r="C153">
            <v>617</v>
          </cell>
          <cell r="D153" t="str">
            <v>ZEYNEL SALTIK</v>
          </cell>
          <cell r="R153" t="str">
            <v>Coğrafya</v>
          </cell>
        </row>
        <row r="154">
          <cell r="C154">
            <v>618</v>
          </cell>
          <cell r="D154" t="str">
            <v>SATUK BUĞRA TOHUMOĞLU</v>
          </cell>
          <cell r="R154" t="str">
            <v>Matematik</v>
          </cell>
        </row>
        <row r="155">
          <cell r="C155">
            <v>619</v>
          </cell>
          <cell r="D155" t="str">
            <v>SADİ TAHA AKTAŞ</v>
          </cell>
          <cell r="R155" t="str">
            <v>Fizik</v>
          </cell>
        </row>
        <row r="156">
          <cell r="C156">
            <v>620</v>
          </cell>
          <cell r="D156" t="str">
            <v>FİKRET FURKAN GÜRLEK</v>
          </cell>
          <cell r="R156" t="str">
            <v>Dil ve Anl.</v>
          </cell>
        </row>
        <row r="157">
          <cell r="C157">
            <v>621</v>
          </cell>
          <cell r="D157" t="str">
            <v>FATİH EKİCİ</v>
          </cell>
          <cell r="R157" t="str">
            <v>Biyoloji</v>
          </cell>
        </row>
        <row r="158">
          <cell r="C158">
            <v>622</v>
          </cell>
          <cell r="D158" t="str">
            <v>BATURAY SAPANCI</v>
          </cell>
          <cell r="R158" t="str">
            <v>İngilizce</v>
          </cell>
        </row>
      </sheetData>
      <sheetData sheetId="1">
        <row r="3">
          <cell r="C3">
            <v>10</v>
          </cell>
          <cell r="D3" t="str">
            <v>EMİNE ÇAĞLA ÇALIŞKAN</v>
          </cell>
          <cell r="R3" t="str">
            <v>Fizik</v>
          </cell>
        </row>
        <row r="4">
          <cell r="C4">
            <v>38</v>
          </cell>
          <cell r="D4" t="str">
            <v>EMRE ÇEVİK</v>
          </cell>
          <cell r="R4" t="str">
            <v>Tarih</v>
          </cell>
        </row>
        <row r="5">
          <cell r="C5">
            <v>225</v>
          </cell>
          <cell r="D5" t="str">
            <v>MUHARREM MELİH UTKAN</v>
          </cell>
          <cell r="R5" t="str">
            <v>Matematik</v>
          </cell>
        </row>
        <row r="6">
          <cell r="C6">
            <v>341</v>
          </cell>
          <cell r="D6" t="str">
            <v>METEHAN SÖNMEZ</v>
          </cell>
          <cell r="R6" t="str">
            <v>Matematik</v>
          </cell>
        </row>
        <row r="7">
          <cell r="C7">
            <v>410</v>
          </cell>
          <cell r="D7" t="str">
            <v>NİLAY GÖK</v>
          </cell>
          <cell r="R7" t="str">
            <v>Geometri</v>
          </cell>
        </row>
        <row r="8">
          <cell r="C8">
            <v>430</v>
          </cell>
          <cell r="D8" t="str">
            <v>DERYA ALAKUŞ</v>
          </cell>
          <cell r="R8" t="str">
            <v>Biyoloji</v>
          </cell>
        </row>
        <row r="9">
          <cell r="C9">
            <v>455</v>
          </cell>
          <cell r="D9" t="str">
            <v>ÖMER FURKAN GÜL</v>
          </cell>
          <cell r="R9" t="str">
            <v>Tarih</v>
          </cell>
        </row>
        <row r="10">
          <cell r="C10">
            <v>472</v>
          </cell>
          <cell r="D10" t="str">
            <v>UTKU BAYSAL</v>
          </cell>
          <cell r="R10" t="str">
            <v>Coğrafya</v>
          </cell>
        </row>
        <row r="11">
          <cell r="C11">
            <v>481</v>
          </cell>
          <cell r="D11" t="str">
            <v>TAHA DİRİM</v>
          </cell>
          <cell r="R11" t="str">
            <v>Geometri</v>
          </cell>
        </row>
        <row r="12">
          <cell r="C12">
            <v>484</v>
          </cell>
          <cell r="D12" t="str">
            <v>MUSTAFA SELVİ</v>
          </cell>
          <cell r="R12" t="str">
            <v>Fizik</v>
          </cell>
        </row>
        <row r="13">
          <cell r="C13">
            <v>486</v>
          </cell>
          <cell r="D13" t="str">
            <v>KÜBRA ÇAM</v>
          </cell>
          <cell r="R13" t="str">
            <v>Coğrafya</v>
          </cell>
        </row>
        <row r="14">
          <cell r="C14">
            <v>491</v>
          </cell>
          <cell r="D14" t="str">
            <v>BAHRİ ŞAMİL KORKMAZ</v>
          </cell>
          <cell r="R14" t="str">
            <v>Tarih</v>
          </cell>
        </row>
        <row r="15">
          <cell r="C15">
            <v>493</v>
          </cell>
          <cell r="D15" t="str">
            <v>FURKAN CEYLAN</v>
          </cell>
          <cell r="R15" t="str">
            <v>İngilizce</v>
          </cell>
        </row>
        <row r="16">
          <cell r="C16">
            <v>497</v>
          </cell>
          <cell r="D16" t="str">
            <v>HASAN HÜSEYİN KEKLİK</v>
          </cell>
          <cell r="R16" t="str">
            <v>İngilizce</v>
          </cell>
        </row>
        <row r="17">
          <cell r="C17">
            <v>506</v>
          </cell>
          <cell r="D17" t="str">
            <v>EMRE UĞUZ</v>
          </cell>
          <cell r="R17" t="str">
            <v>Tarih</v>
          </cell>
        </row>
        <row r="18">
          <cell r="C18">
            <v>512</v>
          </cell>
          <cell r="D18" t="str">
            <v>NİGAHBAN BEGÜM İNCİROĞLU</v>
          </cell>
          <cell r="R18" t="str">
            <v>Geometri</v>
          </cell>
        </row>
        <row r="19">
          <cell r="C19">
            <v>515</v>
          </cell>
          <cell r="D19" t="str">
            <v>KUTAY DURUKAN</v>
          </cell>
          <cell r="R19" t="str">
            <v>Matematik</v>
          </cell>
        </row>
        <row r="20">
          <cell r="C20">
            <v>518</v>
          </cell>
          <cell r="D20" t="str">
            <v>METEHAN KOÇ</v>
          </cell>
          <cell r="R20" t="str">
            <v>Kimya</v>
          </cell>
        </row>
        <row r="21">
          <cell r="C21">
            <v>520</v>
          </cell>
          <cell r="D21" t="str">
            <v>GAMZE ÇİLSAL</v>
          </cell>
          <cell r="R21" t="str">
            <v>Kimya</v>
          </cell>
        </row>
        <row r="22">
          <cell r="C22">
            <v>529</v>
          </cell>
          <cell r="D22" t="str">
            <v>ZEYNEP KAYA</v>
          </cell>
          <cell r="R22" t="str">
            <v>İngilizce</v>
          </cell>
        </row>
        <row r="23">
          <cell r="C23">
            <v>536</v>
          </cell>
          <cell r="D23" t="str">
            <v>SEMRA GÜNEY</v>
          </cell>
          <cell r="R23" t="str">
            <v>Matematik</v>
          </cell>
        </row>
        <row r="24">
          <cell r="C24">
            <v>541</v>
          </cell>
          <cell r="D24" t="str">
            <v>BURCU VERGÜLEN</v>
          </cell>
          <cell r="R24" t="str">
            <v>Geometri</v>
          </cell>
        </row>
        <row r="25">
          <cell r="C25">
            <v>549</v>
          </cell>
          <cell r="D25" t="str">
            <v>YUNUS ALPTEKİN AKÇAY</v>
          </cell>
          <cell r="R25" t="str">
            <v>Tarih</v>
          </cell>
        </row>
        <row r="26">
          <cell r="C26">
            <v>564</v>
          </cell>
          <cell r="D26" t="str">
            <v>SÜMEYYA KILINÇ</v>
          </cell>
          <cell r="R26" t="str">
            <v>Geometri</v>
          </cell>
        </row>
        <row r="27">
          <cell r="C27">
            <v>571</v>
          </cell>
          <cell r="D27" t="str">
            <v>HATİCE KÖSE</v>
          </cell>
          <cell r="R27" t="str">
            <v>İngilizce</v>
          </cell>
        </row>
        <row r="28">
          <cell r="C28">
            <v>573</v>
          </cell>
          <cell r="D28" t="str">
            <v>GAZİ ALUMUR</v>
          </cell>
          <cell r="R28" t="str">
            <v>İngilizce</v>
          </cell>
        </row>
        <row r="29">
          <cell r="C29">
            <v>577</v>
          </cell>
          <cell r="D29" t="str">
            <v>AYŞE TÜBA BEŞPARMAK</v>
          </cell>
          <cell r="R29" t="str">
            <v>Fizik</v>
          </cell>
        </row>
        <row r="30">
          <cell r="C30">
            <v>578</v>
          </cell>
          <cell r="D30" t="str">
            <v>ELİF EZGİ ÇEVİKER</v>
          </cell>
          <cell r="R30" t="str">
            <v>Fizik</v>
          </cell>
        </row>
        <row r="31">
          <cell r="C31">
            <v>600</v>
          </cell>
          <cell r="D31" t="str">
            <v>OZAN CAN ÇİMEN</v>
          </cell>
          <cell r="R31" t="str">
            <v>Kimya</v>
          </cell>
        </row>
        <row r="32">
          <cell r="C32">
            <v>602</v>
          </cell>
          <cell r="D32" t="str">
            <v>GİZEM BEKİL</v>
          </cell>
          <cell r="R32" t="str">
            <v>Kimya</v>
          </cell>
        </row>
        <row r="34">
          <cell r="C34">
            <v>28</v>
          </cell>
          <cell r="D34" t="str">
            <v>YASİN MERT SOY</v>
          </cell>
          <cell r="R34" t="str">
            <v>Matematik</v>
          </cell>
        </row>
        <row r="35">
          <cell r="C35">
            <v>40</v>
          </cell>
          <cell r="D35" t="str">
            <v>FİKRİYE KOÇ</v>
          </cell>
          <cell r="R35" t="str">
            <v>Edebiyat</v>
          </cell>
        </row>
        <row r="36">
          <cell r="C36">
            <v>124</v>
          </cell>
          <cell r="D36" t="str">
            <v>SÜMEYRA KOÇER</v>
          </cell>
          <cell r="R36" t="str">
            <v>Kimya</v>
          </cell>
        </row>
        <row r="37">
          <cell r="C37">
            <v>127</v>
          </cell>
          <cell r="D37" t="str">
            <v>HAKAN MAZHAR KOÇ</v>
          </cell>
          <cell r="R37" t="str">
            <v>İngilizce</v>
          </cell>
        </row>
        <row r="38">
          <cell r="C38">
            <v>144</v>
          </cell>
          <cell r="D38" t="str">
            <v>BAHAR KAVAFOĞLU</v>
          </cell>
          <cell r="R38" t="str">
            <v>Tarih</v>
          </cell>
        </row>
        <row r="39">
          <cell r="C39">
            <v>160</v>
          </cell>
          <cell r="D39" t="str">
            <v>SEHER ERKOÇ</v>
          </cell>
          <cell r="R39" t="str">
            <v>Tarih</v>
          </cell>
        </row>
        <row r="40">
          <cell r="C40">
            <v>263</v>
          </cell>
          <cell r="D40" t="str">
            <v>ELİFNUR SABAN</v>
          </cell>
          <cell r="R40" t="str">
            <v>Kimya</v>
          </cell>
        </row>
        <row r="41">
          <cell r="C41">
            <v>279</v>
          </cell>
          <cell r="D41" t="str">
            <v>MEHMET ONUR ÖZTÜRK</v>
          </cell>
          <cell r="R41" t="str">
            <v>Fizik</v>
          </cell>
        </row>
        <row r="42">
          <cell r="C42">
            <v>387</v>
          </cell>
          <cell r="D42" t="str">
            <v>HASAN HÜSEYİN BULDUK</v>
          </cell>
          <cell r="R42" t="str">
            <v>Dil ve Anl.</v>
          </cell>
        </row>
        <row r="43">
          <cell r="C43">
            <v>389</v>
          </cell>
          <cell r="D43" t="str">
            <v>ABDULFEYYAZ TANRISEVDİ</v>
          </cell>
          <cell r="R43" t="str">
            <v>Fizik</v>
          </cell>
        </row>
        <row r="44">
          <cell r="C44">
            <v>452</v>
          </cell>
          <cell r="D44" t="str">
            <v>NAGİHAN TUĞBA DURSUN</v>
          </cell>
          <cell r="R44" t="str">
            <v>Geometri</v>
          </cell>
        </row>
        <row r="45">
          <cell r="C45">
            <v>467</v>
          </cell>
          <cell r="D45" t="str">
            <v>YUNUS POLAT</v>
          </cell>
          <cell r="R45" t="str">
            <v>Kimya</v>
          </cell>
        </row>
        <row r="46">
          <cell r="C46">
            <v>468</v>
          </cell>
          <cell r="D46" t="str">
            <v>MUSTAFA DURAN</v>
          </cell>
          <cell r="R46" t="str">
            <v>Matematik</v>
          </cell>
        </row>
        <row r="47">
          <cell r="C47">
            <v>483</v>
          </cell>
          <cell r="D47" t="str">
            <v>FURKAN ÇAMDALI</v>
          </cell>
          <cell r="R47" t="str">
            <v>Fizik</v>
          </cell>
        </row>
        <row r="48">
          <cell r="C48">
            <v>489</v>
          </cell>
          <cell r="D48" t="str">
            <v>HASAN ÇİFÇİ</v>
          </cell>
          <cell r="R48" t="str">
            <v>Matematik</v>
          </cell>
        </row>
        <row r="49">
          <cell r="C49">
            <v>494</v>
          </cell>
          <cell r="D49" t="str">
            <v>ELİF ÖZKAYA</v>
          </cell>
          <cell r="R49" t="str">
            <v>Tarih</v>
          </cell>
        </row>
        <row r="50">
          <cell r="C50">
            <v>508</v>
          </cell>
          <cell r="D50" t="str">
            <v>AHMET BİRSENGÖVEN</v>
          </cell>
          <cell r="R50" t="str">
            <v>Edebiyat</v>
          </cell>
        </row>
        <row r="51">
          <cell r="C51">
            <v>511</v>
          </cell>
          <cell r="D51" t="str">
            <v>ARİF KAYA</v>
          </cell>
          <cell r="R51" t="str">
            <v>Dil ve Anl.</v>
          </cell>
        </row>
        <row r="52">
          <cell r="C52">
            <v>513</v>
          </cell>
          <cell r="D52" t="str">
            <v>MEHMET YASİN ERDEM</v>
          </cell>
          <cell r="R52" t="str">
            <v>İngilizce</v>
          </cell>
        </row>
        <row r="53">
          <cell r="C53">
            <v>516</v>
          </cell>
          <cell r="D53" t="str">
            <v>KEMAL SELÇUK YÜCEL</v>
          </cell>
          <cell r="R53" t="str">
            <v>Coğrafya</v>
          </cell>
        </row>
        <row r="54">
          <cell r="C54">
            <v>517</v>
          </cell>
          <cell r="D54" t="str">
            <v>ÖMER FARUK KARAHANÇER</v>
          </cell>
          <cell r="R54" t="str">
            <v>Edebiyat</v>
          </cell>
        </row>
        <row r="55">
          <cell r="C55">
            <v>527</v>
          </cell>
          <cell r="D55" t="str">
            <v>MEVA KÖKÜM</v>
          </cell>
          <cell r="R55" t="str">
            <v>Tarih</v>
          </cell>
        </row>
        <row r="56">
          <cell r="C56">
            <v>530</v>
          </cell>
          <cell r="D56" t="str">
            <v>DENİZ AYDIN</v>
          </cell>
          <cell r="R56" t="str">
            <v>Matematik</v>
          </cell>
        </row>
        <row r="57">
          <cell r="C57">
            <v>546</v>
          </cell>
          <cell r="D57" t="str">
            <v>ŞAHİN BAYRAKDAR</v>
          </cell>
          <cell r="R57" t="str">
            <v>İngilizce</v>
          </cell>
        </row>
        <row r="58">
          <cell r="C58">
            <v>548</v>
          </cell>
          <cell r="D58" t="str">
            <v>KUBRA ERDOĞAN</v>
          </cell>
          <cell r="R58" t="str">
            <v>İngilizce</v>
          </cell>
        </row>
        <row r="59">
          <cell r="C59">
            <v>550</v>
          </cell>
          <cell r="D59" t="str">
            <v>HASİBE ODAK</v>
          </cell>
          <cell r="R59" t="str">
            <v>Geometri</v>
          </cell>
        </row>
        <row r="60">
          <cell r="C60">
            <v>552</v>
          </cell>
          <cell r="D60" t="str">
            <v>NİHAL TUĞÇE ÖZAKSUN</v>
          </cell>
          <cell r="R60" t="str">
            <v>Geometri</v>
          </cell>
        </row>
        <row r="61">
          <cell r="C61">
            <v>565</v>
          </cell>
          <cell r="D61" t="str">
            <v>İREM ÖNAL</v>
          </cell>
          <cell r="R61" t="str">
            <v>Kimya</v>
          </cell>
        </row>
        <row r="62">
          <cell r="C62">
            <v>568</v>
          </cell>
          <cell r="D62" t="str">
            <v>VOLKAN PONTÖMEROĞLU</v>
          </cell>
          <cell r="R62" t="str">
            <v>Geometri</v>
          </cell>
        </row>
        <row r="63">
          <cell r="C63">
            <v>576</v>
          </cell>
          <cell r="D63" t="str">
            <v>HANİFE AYDIN</v>
          </cell>
          <cell r="R63" t="str">
            <v>Kimya</v>
          </cell>
        </row>
        <row r="65">
          <cell r="C65">
            <v>101</v>
          </cell>
          <cell r="D65" t="str">
            <v>BETÜL DİŞÇEKEN</v>
          </cell>
          <cell r="R65" t="str">
            <v>Geometri</v>
          </cell>
        </row>
        <row r="66">
          <cell r="C66">
            <v>142</v>
          </cell>
          <cell r="D66" t="str">
            <v>EMRE KARACA</v>
          </cell>
          <cell r="R66" t="str">
            <v>Coğrafya</v>
          </cell>
        </row>
        <row r="67">
          <cell r="C67">
            <v>317</v>
          </cell>
          <cell r="D67" t="str">
            <v>SERDAR TURAN</v>
          </cell>
          <cell r="R67" t="str">
            <v>İngilizce</v>
          </cell>
        </row>
        <row r="68">
          <cell r="C68">
            <v>320</v>
          </cell>
          <cell r="D68" t="str">
            <v>DUYGU BARIŞ</v>
          </cell>
          <cell r="R68" t="str">
            <v>Geometri</v>
          </cell>
        </row>
        <row r="69">
          <cell r="C69">
            <v>338</v>
          </cell>
          <cell r="D69" t="str">
            <v>GÖZDE YİĞİT</v>
          </cell>
          <cell r="R69" t="str">
            <v>Coğrafya</v>
          </cell>
        </row>
        <row r="70">
          <cell r="C70">
            <v>372</v>
          </cell>
          <cell r="D70" t="str">
            <v>DAMLA GÖK</v>
          </cell>
          <cell r="R70" t="str">
            <v>Edebiyat</v>
          </cell>
        </row>
        <row r="71">
          <cell r="C71">
            <v>427</v>
          </cell>
          <cell r="D71" t="str">
            <v>ZEYNEP ULUER</v>
          </cell>
          <cell r="R71" t="str">
            <v>Kimya</v>
          </cell>
        </row>
        <row r="72">
          <cell r="C72">
            <v>463</v>
          </cell>
          <cell r="D72" t="str">
            <v>MAHMUT SAMİ ÖCAL</v>
          </cell>
          <cell r="R72" t="str">
            <v>İngilizce</v>
          </cell>
        </row>
        <row r="73">
          <cell r="C73">
            <v>476</v>
          </cell>
          <cell r="D73" t="str">
            <v>MEHMET MERT YARDIMCI</v>
          </cell>
          <cell r="R73" t="str">
            <v>İngilizce</v>
          </cell>
        </row>
        <row r="74">
          <cell r="C74">
            <v>479</v>
          </cell>
          <cell r="D74" t="str">
            <v>ANIL FURKAN BAŞER</v>
          </cell>
          <cell r="R74" t="str">
            <v>İngilizce</v>
          </cell>
        </row>
        <row r="75">
          <cell r="C75">
            <v>488</v>
          </cell>
          <cell r="D75" t="str">
            <v>ELİF AYDIN</v>
          </cell>
          <cell r="R75" t="str">
            <v>Kimya</v>
          </cell>
        </row>
        <row r="76">
          <cell r="C76">
            <v>490</v>
          </cell>
          <cell r="D76" t="str">
            <v>NESİBE FİDAN</v>
          </cell>
          <cell r="R76" t="str">
            <v>Geometri</v>
          </cell>
        </row>
        <row r="77">
          <cell r="C77">
            <v>499</v>
          </cell>
          <cell r="D77" t="str">
            <v>EMİN HALİL KÖKOĞLU</v>
          </cell>
          <cell r="R77" t="str">
            <v>Kimya</v>
          </cell>
        </row>
        <row r="78">
          <cell r="C78">
            <v>524</v>
          </cell>
          <cell r="D78" t="str">
            <v>RABİA GARİP</v>
          </cell>
          <cell r="R78" t="str">
            <v>Tarih</v>
          </cell>
        </row>
        <row r="79">
          <cell r="C79">
            <v>525</v>
          </cell>
          <cell r="D79" t="str">
            <v>MEHMET BÜYÜKÇELİK</v>
          </cell>
          <cell r="R79" t="str">
            <v>Geometri</v>
          </cell>
        </row>
        <row r="80">
          <cell r="C80">
            <v>528</v>
          </cell>
          <cell r="D80" t="str">
            <v>BÜŞRA BÜYÜKBERBER</v>
          </cell>
          <cell r="R80" t="str">
            <v>Fizik</v>
          </cell>
        </row>
        <row r="81">
          <cell r="C81">
            <v>534</v>
          </cell>
          <cell r="D81" t="str">
            <v>ŞEYMANUR YAŞAR</v>
          </cell>
          <cell r="R81" t="str">
            <v>Edebiyat</v>
          </cell>
        </row>
        <row r="82">
          <cell r="C82">
            <v>540</v>
          </cell>
          <cell r="D82" t="str">
            <v>İREM TETİK</v>
          </cell>
          <cell r="R82" t="str">
            <v>Biyoloji</v>
          </cell>
        </row>
        <row r="83">
          <cell r="C83">
            <v>543</v>
          </cell>
          <cell r="D83" t="str">
            <v>MERVE ÜNAL</v>
          </cell>
          <cell r="R83" t="str">
            <v>Fizik</v>
          </cell>
        </row>
        <row r="84">
          <cell r="C84">
            <v>555</v>
          </cell>
          <cell r="D84" t="str">
            <v>KADİR HACIEMİNOĞLU</v>
          </cell>
          <cell r="R84" t="str">
            <v>İngilizce</v>
          </cell>
        </row>
        <row r="85">
          <cell r="C85">
            <v>557</v>
          </cell>
          <cell r="D85" t="str">
            <v>MURAT KAAN KODAN</v>
          </cell>
          <cell r="R85" t="str">
            <v>Geometri</v>
          </cell>
        </row>
        <row r="86">
          <cell r="C86">
            <v>558</v>
          </cell>
          <cell r="D86" t="str">
            <v>SERVET COŞKUN</v>
          </cell>
          <cell r="R86" t="str">
            <v>Fizik</v>
          </cell>
        </row>
        <row r="87">
          <cell r="C87">
            <v>560</v>
          </cell>
          <cell r="D87" t="str">
            <v>KÜBRA BÜYÜKBERBER</v>
          </cell>
          <cell r="R87" t="str">
            <v>Fizik</v>
          </cell>
        </row>
        <row r="88">
          <cell r="C88">
            <v>566</v>
          </cell>
          <cell r="D88" t="str">
            <v>FEYZA ARSLAN</v>
          </cell>
          <cell r="R88" t="str">
            <v>İngilizce</v>
          </cell>
        </row>
        <row r="89">
          <cell r="C89">
            <v>570</v>
          </cell>
          <cell r="D89" t="str">
            <v>YAŞAR OĞUZHAN</v>
          </cell>
          <cell r="R89" t="str">
            <v>Geometri</v>
          </cell>
        </row>
        <row r="90">
          <cell r="C90">
            <v>589</v>
          </cell>
          <cell r="D90" t="str">
            <v>BAHADDİN ZAHİD SAZOĞLU</v>
          </cell>
          <cell r="R90" t="str">
            <v>Geometri</v>
          </cell>
        </row>
        <row r="91">
          <cell r="C91">
            <v>592</v>
          </cell>
          <cell r="D91" t="str">
            <v>OSMAN AKYÜZ</v>
          </cell>
          <cell r="R91" t="str">
            <v>Kimya</v>
          </cell>
        </row>
        <row r="92">
          <cell r="C92">
            <v>597</v>
          </cell>
          <cell r="D92" t="str">
            <v>ÖMER FARUK ARSLAN</v>
          </cell>
          <cell r="R92" t="str">
            <v>Coğrafya</v>
          </cell>
        </row>
        <row r="94">
          <cell r="C94">
            <v>58</v>
          </cell>
          <cell r="D94" t="str">
            <v>HAYRİYE SULTAN ASLAN</v>
          </cell>
          <cell r="R94" t="str">
            <v>Geometri</v>
          </cell>
        </row>
        <row r="95">
          <cell r="C95">
            <v>112</v>
          </cell>
          <cell r="D95" t="str">
            <v>MURAT BAKİ YÜCEL</v>
          </cell>
          <cell r="R95" t="str">
            <v>Coğrafya</v>
          </cell>
        </row>
        <row r="96">
          <cell r="C96">
            <v>113</v>
          </cell>
          <cell r="D96" t="str">
            <v>ÖMER EMRE EKİCİ</v>
          </cell>
          <cell r="R96" t="str">
            <v>Geometri</v>
          </cell>
        </row>
        <row r="97">
          <cell r="C97">
            <v>299</v>
          </cell>
          <cell r="D97" t="str">
            <v>NUH MEHMET BOZKURT</v>
          </cell>
          <cell r="R97" t="str">
            <v>Matematik</v>
          </cell>
        </row>
        <row r="98">
          <cell r="C98">
            <v>323</v>
          </cell>
          <cell r="D98" t="str">
            <v>MÜNEVVER YALÇINER</v>
          </cell>
          <cell r="R98" t="str">
            <v>Biyoloji</v>
          </cell>
        </row>
        <row r="99">
          <cell r="C99">
            <v>368</v>
          </cell>
          <cell r="D99" t="str">
            <v>HAZEL KARACA</v>
          </cell>
          <cell r="R99" t="str">
            <v>Matematik</v>
          </cell>
        </row>
        <row r="100">
          <cell r="C100">
            <v>409</v>
          </cell>
          <cell r="D100" t="str">
            <v>YASİN MİRAÇ ER</v>
          </cell>
          <cell r="R100" t="str">
            <v>Kimya</v>
          </cell>
        </row>
        <row r="101">
          <cell r="C101">
            <v>431</v>
          </cell>
          <cell r="D101" t="str">
            <v>MELİKŞAH TUNÇ</v>
          </cell>
        </row>
        <row r="102">
          <cell r="C102">
            <v>435</v>
          </cell>
          <cell r="D102" t="str">
            <v>DAVUT TAMER</v>
          </cell>
          <cell r="R102" t="str">
            <v>Geomteri</v>
          </cell>
        </row>
        <row r="103">
          <cell r="C103">
            <v>453</v>
          </cell>
          <cell r="D103" t="str">
            <v>İSMAİL GAYKISIZ</v>
          </cell>
          <cell r="R103" t="str">
            <v>Kimya</v>
          </cell>
        </row>
        <row r="104">
          <cell r="C104">
            <v>464</v>
          </cell>
          <cell r="D104" t="str">
            <v>FATMA MERMER</v>
          </cell>
          <cell r="R104" t="str">
            <v>Geomteri</v>
          </cell>
        </row>
        <row r="105">
          <cell r="C105">
            <v>469</v>
          </cell>
          <cell r="D105" t="str">
            <v>HALİL ÇINAR</v>
          </cell>
          <cell r="R105" t="str">
            <v>Biyoloji</v>
          </cell>
        </row>
        <row r="106">
          <cell r="C106">
            <v>480</v>
          </cell>
          <cell r="D106" t="str">
            <v>FAZLI IŞIK</v>
          </cell>
          <cell r="R106" t="str">
            <v>İngilizce</v>
          </cell>
        </row>
        <row r="107">
          <cell r="C107">
            <v>482</v>
          </cell>
          <cell r="D107" t="str">
            <v>CANAN FİDAN</v>
          </cell>
          <cell r="R107" t="str">
            <v>Biyoloji</v>
          </cell>
        </row>
        <row r="108">
          <cell r="C108">
            <v>485</v>
          </cell>
          <cell r="D108" t="str">
            <v>SAFA KOÇER</v>
          </cell>
          <cell r="R108" t="str">
            <v>Geomteri</v>
          </cell>
        </row>
        <row r="109">
          <cell r="C109">
            <v>492</v>
          </cell>
          <cell r="D109" t="str">
            <v>ALİ GÜNTAY</v>
          </cell>
          <cell r="R109" t="str">
            <v>Dil ve Anl.</v>
          </cell>
        </row>
        <row r="110">
          <cell r="C110">
            <v>503</v>
          </cell>
          <cell r="D110" t="str">
            <v>ÖZLEM UYAR</v>
          </cell>
          <cell r="R110" t="str">
            <v>Matematik</v>
          </cell>
        </row>
        <row r="111">
          <cell r="C111">
            <v>504</v>
          </cell>
          <cell r="D111" t="str">
            <v>YEŞİM ÇELİK</v>
          </cell>
          <cell r="R111" t="str">
            <v>Edebiyat</v>
          </cell>
        </row>
        <row r="112">
          <cell r="C112">
            <v>507</v>
          </cell>
          <cell r="D112" t="str">
            <v>OZAN ŞAHİN</v>
          </cell>
          <cell r="R112" t="str">
            <v>Geomteri</v>
          </cell>
        </row>
        <row r="113">
          <cell r="C113">
            <v>510</v>
          </cell>
          <cell r="D113" t="str">
            <v>BETÜL ALANKUŞ</v>
          </cell>
          <cell r="R113" t="str">
            <v>Coğrafya</v>
          </cell>
        </row>
        <row r="114">
          <cell r="C114">
            <v>514</v>
          </cell>
          <cell r="D114" t="str">
            <v>ŞEYMA TÜNCER</v>
          </cell>
          <cell r="R114" t="str">
            <v>Biyoloji</v>
          </cell>
        </row>
        <row r="115">
          <cell r="C115">
            <v>519</v>
          </cell>
          <cell r="D115" t="str">
            <v>ABDÜSSAMET CANDAN</v>
          </cell>
          <cell r="R115" t="str">
            <v>İngilizce</v>
          </cell>
        </row>
        <row r="116">
          <cell r="C116">
            <v>522</v>
          </cell>
          <cell r="D116" t="str">
            <v>ZELİHA ARSLAN</v>
          </cell>
          <cell r="R116" t="str">
            <v>Geomteri</v>
          </cell>
        </row>
        <row r="117">
          <cell r="C117">
            <v>523</v>
          </cell>
          <cell r="D117" t="str">
            <v>MUSTAFA BERK</v>
          </cell>
          <cell r="R117" t="str">
            <v>Matematik</v>
          </cell>
        </row>
        <row r="118">
          <cell r="C118">
            <v>538</v>
          </cell>
          <cell r="D118" t="str">
            <v>ALİ CENK AKILEVİ</v>
          </cell>
          <cell r="R118" t="str">
            <v>Kimya</v>
          </cell>
        </row>
        <row r="119">
          <cell r="C119">
            <v>574</v>
          </cell>
          <cell r="D119" t="str">
            <v>MEHMET FURKAN KELEŞ</v>
          </cell>
          <cell r="R119" t="str">
            <v>Matematik</v>
          </cell>
        </row>
        <row r="120">
          <cell r="C120">
            <v>581</v>
          </cell>
          <cell r="D120" t="str">
            <v>GİZEM NUR KAVUNCUOĞLU</v>
          </cell>
          <cell r="R120" t="str">
            <v>Kimya</v>
          </cell>
        </row>
        <row r="121">
          <cell r="C121">
            <v>599</v>
          </cell>
          <cell r="D121" t="str">
            <v>MEHMET AKİF TAŞYAPAN</v>
          </cell>
          <cell r="R121" t="str">
            <v>Matematik</v>
          </cell>
        </row>
        <row r="123">
          <cell r="C123">
            <v>69</v>
          </cell>
          <cell r="D123" t="str">
            <v>MURAT ERTUĞRUL</v>
          </cell>
          <cell r="R123" t="str">
            <v>Geometri</v>
          </cell>
        </row>
        <row r="124">
          <cell r="C124">
            <v>120</v>
          </cell>
          <cell r="D124" t="str">
            <v>DUYGU MERVE CANITEZ</v>
          </cell>
          <cell r="R124" t="str">
            <v>Kimya</v>
          </cell>
        </row>
        <row r="125">
          <cell r="C125">
            <v>154</v>
          </cell>
          <cell r="D125" t="str">
            <v>MERVE KARLITEPE</v>
          </cell>
          <cell r="R125" t="str">
            <v>İngilizce</v>
          </cell>
        </row>
        <row r="126">
          <cell r="C126">
            <v>223</v>
          </cell>
          <cell r="D126" t="str">
            <v>FATMA GÜNAY</v>
          </cell>
          <cell r="R126" t="str">
            <v>Coğrafya</v>
          </cell>
        </row>
        <row r="127">
          <cell r="C127">
            <v>405</v>
          </cell>
          <cell r="D127" t="str">
            <v>ZEKERİYA OZAN ARSLANOĞLU</v>
          </cell>
          <cell r="R127" t="str">
            <v>Geometri</v>
          </cell>
        </row>
        <row r="128">
          <cell r="C128">
            <v>413</v>
          </cell>
          <cell r="D128" t="str">
            <v>İBRAHİM DİRGEN</v>
          </cell>
          <cell r="R128" t="str">
            <v>Edebiyat</v>
          </cell>
        </row>
        <row r="129">
          <cell r="C129">
            <v>440</v>
          </cell>
          <cell r="D129" t="str">
            <v>MÜCAHİT TAHA TEMÜR</v>
          </cell>
          <cell r="R129" t="str">
            <v>Fizik</v>
          </cell>
        </row>
        <row r="130">
          <cell r="C130">
            <v>450</v>
          </cell>
          <cell r="D130" t="str">
            <v>ABDULLAH AĞAÇ</v>
          </cell>
          <cell r="R130" t="str">
            <v>Biyoloji</v>
          </cell>
        </row>
        <row r="131">
          <cell r="C131">
            <v>456</v>
          </cell>
          <cell r="D131" t="str">
            <v>HATİCE ÖĞÜT</v>
          </cell>
          <cell r="R131" t="str">
            <v>Fizik</v>
          </cell>
        </row>
        <row r="132">
          <cell r="C132">
            <v>461</v>
          </cell>
          <cell r="D132" t="str">
            <v>ALPER BERKTAŞ</v>
          </cell>
          <cell r="R132" t="str">
            <v>İngilizce</v>
          </cell>
        </row>
        <row r="133">
          <cell r="C133">
            <v>466</v>
          </cell>
          <cell r="D133" t="str">
            <v>ÖZGE CANSU ÜNLÜ</v>
          </cell>
          <cell r="R133" t="str">
            <v>Coğrafya</v>
          </cell>
        </row>
        <row r="134">
          <cell r="C134">
            <v>473</v>
          </cell>
          <cell r="D134" t="str">
            <v>BATUHAN TOKER</v>
          </cell>
          <cell r="R134" t="str">
            <v>Biyoloji</v>
          </cell>
        </row>
        <row r="135">
          <cell r="C135">
            <v>474</v>
          </cell>
          <cell r="D135" t="str">
            <v>ENES ARDA TAŞDEMİR</v>
          </cell>
          <cell r="R135" t="str">
            <v>Kimya</v>
          </cell>
        </row>
        <row r="136">
          <cell r="C136">
            <v>475</v>
          </cell>
          <cell r="D136" t="str">
            <v>MELİH ZEKİ KAYA</v>
          </cell>
          <cell r="R136" t="str">
            <v>Geometri</v>
          </cell>
        </row>
        <row r="137">
          <cell r="C137">
            <v>477</v>
          </cell>
          <cell r="D137" t="str">
            <v>ÖMER KESKİN</v>
          </cell>
        </row>
        <row r="138">
          <cell r="C138">
            <v>501</v>
          </cell>
          <cell r="D138" t="str">
            <v>ÖMER KADİR GÜRBÜZ</v>
          </cell>
          <cell r="R138" t="str">
            <v>Geometri</v>
          </cell>
        </row>
        <row r="139">
          <cell r="C139">
            <v>502</v>
          </cell>
          <cell r="D139" t="str">
            <v>BÜŞRA DEMİRDÖVEN</v>
          </cell>
          <cell r="R139" t="str">
            <v>Kimya</v>
          </cell>
        </row>
        <row r="140">
          <cell r="C140">
            <v>526</v>
          </cell>
          <cell r="D140" t="str">
            <v>AHMET FURKAN MISIR</v>
          </cell>
          <cell r="R140" t="str">
            <v>Matematik</v>
          </cell>
        </row>
        <row r="141">
          <cell r="C141">
            <v>533</v>
          </cell>
          <cell r="D141" t="str">
            <v>SAMED YILDIRIM</v>
          </cell>
          <cell r="R141" t="str">
            <v>Matematik</v>
          </cell>
        </row>
        <row r="142">
          <cell r="C142">
            <v>537</v>
          </cell>
          <cell r="D142" t="str">
            <v>ZEHRA AKPINAR</v>
          </cell>
          <cell r="R142" t="str">
            <v>Fizik</v>
          </cell>
        </row>
        <row r="143">
          <cell r="C143">
            <v>544</v>
          </cell>
          <cell r="D143" t="str">
            <v>BÜŞRA ULAŞ</v>
          </cell>
          <cell r="R143" t="str">
            <v>Matematik</v>
          </cell>
        </row>
        <row r="144">
          <cell r="C144">
            <v>551</v>
          </cell>
          <cell r="D144" t="str">
            <v>HAVVA SUDE DOĞAN</v>
          </cell>
          <cell r="R144" t="str">
            <v>Matematik</v>
          </cell>
        </row>
        <row r="145">
          <cell r="C145">
            <v>553</v>
          </cell>
          <cell r="D145" t="str">
            <v>BURAK KALKAN</v>
          </cell>
          <cell r="R145" t="str">
            <v>Matematik</v>
          </cell>
        </row>
        <row r="146">
          <cell r="C146">
            <v>554</v>
          </cell>
          <cell r="D146" t="str">
            <v>GİZEM GÖKGÖZ</v>
          </cell>
          <cell r="R146" t="str">
            <v>Fizik</v>
          </cell>
        </row>
        <row r="147">
          <cell r="C147">
            <v>556</v>
          </cell>
          <cell r="D147" t="str">
            <v>BERNA BÜYÜKSİMİTÇİ</v>
          </cell>
          <cell r="R147" t="str">
            <v>Biyoloji</v>
          </cell>
        </row>
        <row r="148">
          <cell r="C148">
            <v>559</v>
          </cell>
          <cell r="D148" t="str">
            <v>EBRU ESİN BAYRAKTAR</v>
          </cell>
          <cell r="R148" t="str">
            <v>Geometri</v>
          </cell>
        </row>
        <row r="149">
          <cell r="C149">
            <v>561</v>
          </cell>
          <cell r="D149" t="str">
            <v>VEYSEL YİKİT</v>
          </cell>
          <cell r="R149" t="str">
            <v>Biyoloji</v>
          </cell>
        </row>
        <row r="150">
          <cell r="C150">
            <v>567</v>
          </cell>
          <cell r="D150" t="str">
            <v>ŞERİFE ERTAŞ</v>
          </cell>
          <cell r="R150" t="str">
            <v>İngilizce</v>
          </cell>
        </row>
        <row r="151">
          <cell r="C151">
            <v>591</v>
          </cell>
          <cell r="D151" t="str">
            <v>HAKAN ARIK</v>
          </cell>
          <cell r="R151" t="str">
            <v>Din Kültürü</v>
          </cell>
        </row>
        <row r="153">
          <cell r="C153">
            <v>20</v>
          </cell>
          <cell r="D153" t="str">
            <v>AHMET EMİN SARIKAYA</v>
          </cell>
          <cell r="R153" t="str">
            <v>Coğrafya</v>
          </cell>
        </row>
        <row r="154">
          <cell r="C154">
            <v>62</v>
          </cell>
          <cell r="D154" t="str">
            <v>ESENGÜL ŞAHİN</v>
          </cell>
          <cell r="R154" t="str">
            <v>Edebiyat</v>
          </cell>
        </row>
        <row r="155">
          <cell r="C155">
            <v>196</v>
          </cell>
          <cell r="D155" t="str">
            <v>BÜŞRA DÜZGÜN</v>
          </cell>
          <cell r="R155" t="str">
            <v>Matematik</v>
          </cell>
        </row>
        <row r="156">
          <cell r="C156">
            <v>198</v>
          </cell>
          <cell r="D156" t="str">
            <v>RABİA BÜŞRA ÖZTOPRAK</v>
          </cell>
          <cell r="R156" t="str">
            <v>Biyoloji</v>
          </cell>
        </row>
        <row r="157">
          <cell r="C157">
            <v>216</v>
          </cell>
          <cell r="D157" t="str">
            <v>ABDULKADİR SAFA</v>
          </cell>
          <cell r="R157" t="str">
            <v>Biyoloji</v>
          </cell>
        </row>
        <row r="158">
          <cell r="C158">
            <v>266</v>
          </cell>
          <cell r="D158" t="str">
            <v>ZELİHA ATLIĞ</v>
          </cell>
          <cell r="R158" t="str">
            <v>Edebiyat</v>
          </cell>
        </row>
        <row r="159">
          <cell r="C159">
            <v>305</v>
          </cell>
          <cell r="D159" t="str">
            <v>ÖMER KALEM</v>
          </cell>
          <cell r="R159" t="str">
            <v>Fizik</v>
          </cell>
        </row>
        <row r="160">
          <cell r="C160">
            <v>408</v>
          </cell>
          <cell r="D160" t="str">
            <v>AYŞEGÜL YILDIRIM</v>
          </cell>
          <cell r="R160" t="str">
            <v>Geometri</v>
          </cell>
        </row>
        <row r="161">
          <cell r="C161">
            <v>432</v>
          </cell>
          <cell r="D161" t="str">
            <v>SENA ENSARİ</v>
          </cell>
          <cell r="R161" t="str">
            <v>İngilizce</v>
          </cell>
        </row>
        <row r="162">
          <cell r="C162">
            <v>457</v>
          </cell>
          <cell r="D162" t="str">
            <v>MUHAMMED MALİK DOĞAN</v>
          </cell>
          <cell r="R162" t="str">
            <v>Fizik</v>
          </cell>
        </row>
        <row r="163">
          <cell r="C163">
            <v>459</v>
          </cell>
          <cell r="D163" t="str">
            <v>YUSUF İNAN</v>
          </cell>
          <cell r="R163" t="str">
            <v>Matematik</v>
          </cell>
        </row>
        <row r="164">
          <cell r="C164">
            <v>487</v>
          </cell>
          <cell r="D164" t="str">
            <v>MEHMET DUZCUOSMANOĞ</v>
          </cell>
          <cell r="R164" t="str">
            <v>Kimya</v>
          </cell>
        </row>
        <row r="165">
          <cell r="C165">
            <v>500</v>
          </cell>
          <cell r="D165" t="str">
            <v>NURAY EMEKTAR</v>
          </cell>
          <cell r="R165" t="str">
            <v>Matematik</v>
          </cell>
        </row>
        <row r="166">
          <cell r="C166">
            <v>505</v>
          </cell>
          <cell r="D166" t="str">
            <v>ABDÜSSELAM YILDIZ</v>
          </cell>
          <cell r="R166" t="str">
            <v>Geometri</v>
          </cell>
        </row>
        <row r="167">
          <cell r="C167">
            <v>521</v>
          </cell>
          <cell r="D167" t="str">
            <v>BARIŞ USLU</v>
          </cell>
          <cell r="R167" t="str">
            <v>Fizik</v>
          </cell>
        </row>
        <row r="168">
          <cell r="C168">
            <v>531</v>
          </cell>
          <cell r="D168" t="str">
            <v>TURAN FURKAN TOPAK</v>
          </cell>
          <cell r="R168" t="str">
            <v>Edebiyat</v>
          </cell>
        </row>
        <row r="169">
          <cell r="C169">
            <v>535</v>
          </cell>
          <cell r="D169" t="str">
            <v>MELİH SEYİT HASTEKKEŞİN</v>
          </cell>
          <cell r="R169" t="str">
            <v>Matematik</v>
          </cell>
        </row>
        <row r="170">
          <cell r="C170">
            <v>542</v>
          </cell>
          <cell r="D170" t="str">
            <v>GÖKTUĞ KOCA</v>
          </cell>
          <cell r="R170" t="str">
            <v>Biyoloji</v>
          </cell>
        </row>
        <row r="171">
          <cell r="C171">
            <v>545</v>
          </cell>
          <cell r="D171" t="str">
            <v>ŞENAY GÜNAL</v>
          </cell>
        </row>
        <row r="172">
          <cell r="C172">
            <v>547</v>
          </cell>
          <cell r="D172" t="str">
            <v>HATİCE SOYSAL</v>
          </cell>
          <cell r="R172" t="str">
            <v>Kimya</v>
          </cell>
        </row>
        <row r="173">
          <cell r="C173">
            <v>563</v>
          </cell>
          <cell r="D173" t="str">
            <v>MUSTAFA KAYGISIZ</v>
          </cell>
          <cell r="R173" t="str">
            <v>Fizik</v>
          </cell>
        </row>
        <row r="174">
          <cell r="C174">
            <v>569</v>
          </cell>
          <cell r="D174" t="str">
            <v>KALENDER ERDOĞAN</v>
          </cell>
          <cell r="R174" t="str">
            <v>Matematik</v>
          </cell>
        </row>
        <row r="175">
          <cell r="C175">
            <v>572</v>
          </cell>
          <cell r="D175" t="str">
            <v>MELİKE YAĞAN</v>
          </cell>
          <cell r="R175" t="str">
            <v>İngilizce</v>
          </cell>
        </row>
        <row r="176">
          <cell r="C176">
            <v>579</v>
          </cell>
          <cell r="D176" t="str">
            <v>ÖMER ANIL POLAT</v>
          </cell>
          <cell r="R176" t="str">
            <v>Fizik</v>
          </cell>
        </row>
        <row r="177">
          <cell r="C177">
            <v>580</v>
          </cell>
          <cell r="D177" t="str">
            <v>ELİF YILMAZ</v>
          </cell>
          <cell r="R177" t="str">
            <v>İngilizce</v>
          </cell>
        </row>
        <row r="178">
          <cell r="C178">
            <v>590</v>
          </cell>
          <cell r="D178" t="str">
            <v>GÖKTÜRK FURKAN UZUNLU</v>
          </cell>
          <cell r="R178" t="str">
            <v>Biyoloji</v>
          </cell>
        </row>
        <row r="179">
          <cell r="C179">
            <v>593</v>
          </cell>
          <cell r="D179" t="str">
            <v>HASAN YÜKSEL</v>
          </cell>
          <cell r="R179" t="str">
            <v>İngilizce</v>
          </cell>
        </row>
        <row r="180">
          <cell r="C180">
            <v>603</v>
          </cell>
          <cell r="D180" t="str">
            <v>OĞUZHAN DURMUŞÇELEBİ</v>
          </cell>
          <cell r="R180" t="str">
            <v>Geometri</v>
          </cell>
        </row>
        <row r="181">
          <cell r="C181">
            <v>610</v>
          </cell>
          <cell r="D181" t="str">
            <v>MEHMET ALTAY GÜRBÜZ</v>
          </cell>
          <cell r="R181" t="str">
            <v>Geometri</v>
          </cell>
        </row>
      </sheetData>
      <sheetData sheetId="2">
        <row r="3">
          <cell r="C3">
            <v>19</v>
          </cell>
          <cell r="D3" t="str">
            <v>BURAK AĞINGİL</v>
          </cell>
          <cell r="P3" t="str">
            <v>Matematik</v>
          </cell>
        </row>
        <row r="4">
          <cell r="C4">
            <v>215</v>
          </cell>
          <cell r="D4" t="str">
            <v>METEHAN MEŞELİ</v>
          </cell>
          <cell r="P4" t="str">
            <v>Geometri</v>
          </cell>
        </row>
        <row r="5">
          <cell r="C5">
            <v>230</v>
          </cell>
          <cell r="D5" t="str">
            <v>GAMZE KARABULUT</v>
          </cell>
          <cell r="P5" t="str">
            <v>Tarih</v>
          </cell>
        </row>
        <row r="6">
          <cell r="C6">
            <v>316</v>
          </cell>
          <cell r="D6" t="str">
            <v>TUĞÇE TÜRKOĞLU</v>
          </cell>
          <cell r="P6" t="str">
            <v>Matematik</v>
          </cell>
        </row>
        <row r="7">
          <cell r="C7">
            <v>381</v>
          </cell>
          <cell r="D7" t="str">
            <v>SENA ÖZDEMİR</v>
          </cell>
          <cell r="P7" t="str">
            <v>Tarih</v>
          </cell>
        </row>
        <row r="8">
          <cell r="C8">
            <v>562</v>
          </cell>
          <cell r="D8" t="str">
            <v>AHMET CAN GÜRLEK</v>
          </cell>
          <cell r="P8" t="str">
            <v>Geometri</v>
          </cell>
        </row>
        <row r="9">
          <cell r="C9">
            <v>575</v>
          </cell>
          <cell r="D9" t="str">
            <v>ÖMER OSMAN BURAN</v>
          </cell>
          <cell r="P9" t="str">
            <v>Matematik</v>
          </cell>
        </row>
        <row r="10">
          <cell r="C10">
            <v>545</v>
          </cell>
          <cell r="D10" t="str">
            <v>ŞENAY GÜNAL</v>
          </cell>
          <cell r="P10" t="str">
            <v>Tarih</v>
          </cell>
        </row>
      </sheetData>
      <sheetData sheetId="3">
        <row r="3">
          <cell r="C3">
            <v>29</v>
          </cell>
          <cell r="D3" t="str">
            <v>MERVE YAĞMUR</v>
          </cell>
          <cell r="R3" t="str">
            <v>Geometri</v>
          </cell>
        </row>
        <row r="4">
          <cell r="C4">
            <v>59</v>
          </cell>
          <cell r="D4" t="str">
            <v>MERVE YILMAZ</v>
          </cell>
          <cell r="R4" t="str">
            <v>İnkılap</v>
          </cell>
        </row>
        <row r="5">
          <cell r="C5">
            <v>188</v>
          </cell>
          <cell r="D5" t="str">
            <v>ÇİLEM KARAMAN</v>
          </cell>
          <cell r="R5" t="str">
            <v>Fizik</v>
          </cell>
        </row>
        <row r="6">
          <cell r="C6">
            <v>189</v>
          </cell>
          <cell r="D6" t="str">
            <v>GÖKHAN ÇULFACI</v>
          </cell>
          <cell r="R6" t="str">
            <v>Fizik</v>
          </cell>
        </row>
        <row r="7">
          <cell r="C7">
            <v>191</v>
          </cell>
          <cell r="D7" t="str">
            <v>BURAK ODACI</v>
          </cell>
          <cell r="R7" t="str">
            <v>Edebiyat</v>
          </cell>
        </row>
        <row r="8">
          <cell r="C8">
            <v>193</v>
          </cell>
          <cell r="D8" t="str">
            <v>HÜRMET KÜÇÜKKATIRCI</v>
          </cell>
          <cell r="R8" t="str">
            <v>Geometri</v>
          </cell>
        </row>
        <row r="9">
          <cell r="C9">
            <v>201</v>
          </cell>
          <cell r="D9" t="str">
            <v>MUSTAFA KAHRAMAN</v>
          </cell>
          <cell r="R9" t="str">
            <v>Fizik</v>
          </cell>
        </row>
        <row r="10">
          <cell r="C10">
            <v>217</v>
          </cell>
          <cell r="D10" t="str">
            <v>HÜSEYİN BERK KUZU</v>
          </cell>
          <cell r="R10" t="str">
            <v>Fizik</v>
          </cell>
        </row>
        <row r="11">
          <cell r="C11">
            <v>227</v>
          </cell>
          <cell r="D11" t="str">
            <v>GÜLDENUR SOYLU</v>
          </cell>
          <cell r="R11" t="str">
            <v>Edebiyat</v>
          </cell>
        </row>
        <row r="12">
          <cell r="C12">
            <v>234</v>
          </cell>
          <cell r="D12" t="str">
            <v>EMRE AYDEMİR</v>
          </cell>
          <cell r="R12" t="str">
            <v>Fizik</v>
          </cell>
        </row>
        <row r="13">
          <cell r="C13">
            <v>238</v>
          </cell>
          <cell r="D13" t="str">
            <v>HARUN HAZAR BAHRAN</v>
          </cell>
          <cell r="R13" t="str">
            <v>Fizik</v>
          </cell>
        </row>
        <row r="14">
          <cell r="C14">
            <v>327</v>
          </cell>
          <cell r="D14" t="str">
            <v>ABDULLAH DELİCE</v>
          </cell>
          <cell r="R14" t="str">
            <v>Fizik</v>
          </cell>
        </row>
        <row r="15">
          <cell r="C15">
            <v>354</v>
          </cell>
          <cell r="D15" t="str">
            <v>MEHMET ERMAN</v>
          </cell>
          <cell r="R15" t="str">
            <v>Fizik</v>
          </cell>
        </row>
        <row r="16">
          <cell r="C16">
            <v>357</v>
          </cell>
          <cell r="D16" t="str">
            <v>FURKAN NEZİR KOÇ</v>
          </cell>
          <cell r="R16" t="str">
            <v>Kimya</v>
          </cell>
        </row>
        <row r="17">
          <cell r="C17">
            <v>361</v>
          </cell>
          <cell r="D17" t="str">
            <v>MUSTAFA BURAK KOÇYİĞİT</v>
          </cell>
          <cell r="R17" t="str">
            <v>Felsefe</v>
          </cell>
        </row>
        <row r="18">
          <cell r="C18">
            <v>365</v>
          </cell>
          <cell r="D18" t="str">
            <v>SELİN GÖKÇE ÖZ</v>
          </cell>
          <cell r="R18" t="str">
            <v>İnkılap</v>
          </cell>
        </row>
        <row r="19">
          <cell r="C19">
            <v>369</v>
          </cell>
          <cell r="D19" t="str">
            <v>KÜBRA EKİNCİ</v>
          </cell>
          <cell r="R19" t="str">
            <v>İnkılap</v>
          </cell>
        </row>
        <row r="20">
          <cell r="C20">
            <v>370</v>
          </cell>
          <cell r="D20" t="str">
            <v>OĞUZHAN TAŞ</v>
          </cell>
          <cell r="R20" t="str">
            <v>Fizik</v>
          </cell>
        </row>
        <row r="21">
          <cell r="C21">
            <v>373</v>
          </cell>
          <cell r="D21" t="str">
            <v>MUHAMMED SAİD AYDIN</v>
          </cell>
          <cell r="R21" t="str">
            <v>İngilizce</v>
          </cell>
        </row>
        <row r="22">
          <cell r="C22">
            <v>377</v>
          </cell>
          <cell r="D22" t="str">
            <v>MUSA ERSÖZLÜ</v>
          </cell>
          <cell r="R22" t="str">
            <v>Felsefe</v>
          </cell>
        </row>
        <row r="23">
          <cell r="C23">
            <v>393</v>
          </cell>
          <cell r="D23" t="str">
            <v>EMRE BATUHAN KENGER</v>
          </cell>
          <cell r="R23" t="str">
            <v>Geometri</v>
          </cell>
        </row>
        <row r="24">
          <cell r="C24">
            <v>397</v>
          </cell>
          <cell r="D24" t="str">
            <v>DİNEM SALI</v>
          </cell>
          <cell r="R24" t="str">
            <v>İnkılap</v>
          </cell>
        </row>
        <row r="25">
          <cell r="C25">
            <v>399</v>
          </cell>
          <cell r="D25" t="str">
            <v>ÖYKÜ SU SEZEN</v>
          </cell>
          <cell r="R25" t="str">
            <v>Dil ve Anl</v>
          </cell>
        </row>
        <row r="26">
          <cell r="C26">
            <v>402</v>
          </cell>
          <cell r="D26" t="str">
            <v>BEYZA KARAHÜSEYİN</v>
          </cell>
          <cell r="R26" t="str">
            <v>İnkılap</v>
          </cell>
        </row>
        <row r="27">
          <cell r="C27">
            <v>407</v>
          </cell>
          <cell r="D27" t="str">
            <v>GÜLSÜM AYŞE VAROL</v>
          </cell>
          <cell r="R27" t="str">
            <v>Felsefe</v>
          </cell>
        </row>
        <row r="28">
          <cell r="C28">
            <v>414</v>
          </cell>
          <cell r="D28" t="str">
            <v>BETÜL ATİK</v>
          </cell>
          <cell r="R28" t="str">
            <v>İnkılap</v>
          </cell>
        </row>
        <row r="29">
          <cell r="C29">
            <v>415</v>
          </cell>
          <cell r="D29" t="str">
            <v>CANAN ÖZÇELİK</v>
          </cell>
          <cell r="R29" t="str">
            <v>İnkılap</v>
          </cell>
        </row>
        <row r="30">
          <cell r="C30">
            <v>417</v>
          </cell>
          <cell r="D30" t="str">
            <v>EYYÜP MİRAÇ SARIGÜL</v>
          </cell>
          <cell r="R30" t="str">
            <v>Kimya</v>
          </cell>
        </row>
        <row r="31">
          <cell r="C31">
            <v>423</v>
          </cell>
          <cell r="D31" t="str">
            <v>BATUHAN DENİZ</v>
          </cell>
          <cell r="R31" t="str">
            <v>Fizik</v>
          </cell>
        </row>
        <row r="32">
          <cell r="C32">
            <v>425</v>
          </cell>
          <cell r="D32" t="str">
            <v>MÜESSER ÇOPUR</v>
          </cell>
          <cell r="R32" t="str">
            <v>İngilizce</v>
          </cell>
        </row>
        <row r="34">
          <cell r="C34">
            <v>80</v>
          </cell>
          <cell r="D34" t="str">
            <v>SEDANUR TEKİN</v>
          </cell>
          <cell r="R34" t="str">
            <v>Edebiyat</v>
          </cell>
        </row>
        <row r="35">
          <cell r="C35">
            <v>122</v>
          </cell>
          <cell r="D35" t="str">
            <v>CANER BEKTAŞ</v>
          </cell>
          <cell r="R35" t="str">
            <v>Edebiyat</v>
          </cell>
        </row>
        <row r="36">
          <cell r="C36">
            <v>182</v>
          </cell>
          <cell r="D36" t="str">
            <v>BURAK OĞULCAN SAYGILI</v>
          </cell>
          <cell r="R36" t="str">
            <v>Geometri</v>
          </cell>
        </row>
        <row r="37">
          <cell r="C37">
            <v>185</v>
          </cell>
          <cell r="D37" t="str">
            <v>KÜBRA ÖZDEMİR</v>
          </cell>
          <cell r="R37" t="str">
            <v>Fizik</v>
          </cell>
        </row>
        <row r="38">
          <cell r="C38">
            <v>187</v>
          </cell>
          <cell r="D38" t="str">
            <v>BİLGE ARSLAN</v>
          </cell>
          <cell r="R38" t="str">
            <v>Fizik</v>
          </cell>
        </row>
        <row r="39">
          <cell r="C39">
            <v>194</v>
          </cell>
          <cell r="D39" t="str">
            <v>HATİCE ŞEYMA MARAŞLI</v>
          </cell>
          <cell r="R39" t="str">
            <v>İnkılap</v>
          </cell>
        </row>
        <row r="40">
          <cell r="C40">
            <v>207</v>
          </cell>
          <cell r="D40" t="str">
            <v>EMRE HALICI</v>
          </cell>
          <cell r="R40" t="str">
            <v>Matematik</v>
          </cell>
        </row>
        <row r="41">
          <cell r="C41">
            <v>221</v>
          </cell>
          <cell r="D41" t="str">
            <v>ASLIHAN GÜNGÖRDÜ</v>
          </cell>
          <cell r="R41" t="str">
            <v>Fizik</v>
          </cell>
        </row>
        <row r="42">
          <cell r="C42">
            <v>226</v>
          </cell>
          <cell r="D42" t="str">
            <v>EDA JAN YILMAZ</v>
          </cell>
          <cell r="R42" t="str">
            <v>Fizik</v>
          </cell>
        </row>
        <row r="43">
          <cell r="C43">
            <v>228</v>
          </cell>
          <cell r="D43" t="str">
            <v>AHMET PARAK</v>
          </cell>
          <cell r="R43" t="str">
            <v>Geometri</v>
          </cell>
        </row>
        <row r="44">
          <cell r="C44">
            <v>239</v>
          </cell>
          <cell r="D44" t="str">
            <v>ÖMER FARUK ERSUNGUR</v>
          </cell>
          <cell r="R44" t="str">
            <v>Geometri</v>
          </cell>
        </row>
        <row r="45">
          <cell r="C45">
            <v>260</v>
          </cell>
          <cell r="D45" t="str">
            <v>FATİH EMRE ŞANVERDİ</v>
          </cell>
          <cell r="R45" t="str">
            <v>Fizik</v>
          </cell>
        </row>
        <row r="46">
          <cell r="C46">
            <v>322</v>
          </cell>
          <cell r="D46" t="str">
            <v>Ebru ALTINER</v>
          </cell>
          <cell r="R46" t="str">
            <v>Fizik</v>
          </cell>
        </row>
        <row r="47">
          <cell r="C47">
            <v>340</v>
          </cell>
          <cell r="D47" t="str">
            <v>SÜMEYYE YILDIZ</v>
          </cell>
          <cell r="R47" t="str">
            <v>Fizik</v>
          </cell>
        </row>
        <row r="48">
          <cell r="C48">
            <v>345</v>
          </cell>
          <cell r="D48" t="str">
            <v>MUSA KILIÇ</v>
          </cell>
          <cell r="R48" t="str">
            <v>İngilizce</v>
          </cell>
        </row>
        <row r="49">
          <cell r="C49">
            <v>351</v>
          </cell>
          <cell r="D49" t="str">
            <v>KÜBRA ÇAYLI</v>
          </cell>
          <cell r="R49" t="str">
            <v>Fizik</v>
          </cell>
        </row>
        <row r="50">
          <cell r="C50">
            <v>355</v>
          </cell>
          <cell r="D50" t="str">
            <v>SAFİYE FİGEN</v>
          </cell>
          <cell r="R50" t="str">
            <v>Fizik</v>
          </cell>
        </row>
        <row r="51">
          <cell r="C51">
            <v>356</v>
          </cell>
          <cell r="D51" t="str">
            <v>MERVE KADIOĞLUGİL</v>
          </cell>
          <cell r="R51" t="str">
            <v>İngilizce</v>
          </cell>
        </row>
        <row r="52">
          <cell r="C52">
            <v>366</v>
          </cell>
          <cell r="D52" t="str">
            <v>MÜGE ERSAYDI</v>
          </cell>
          <cell r="R52" t="str">
            <v>Geometri</v>
          </cell>
        </row>
        <row r="53">
          <cell r="C53">
            <v>375</v>
          </cell>
          <cell r="D53" t="str">
            <v>SEVİM HANÇER</v>
          </cell>
          <cell r="R53" t="str">
            <v>İngilizce</v>
          </cell>
        </row>
        <row r="54">
          <cell r="C54">
            <v>380</v>
          </cell>
          <cell r="D54" t="str">
            <v>ESMA EMRE</v>
          </cell>
          <cell r="R54" t="str">
            <v>Fizik</v>
          </cell>
        </row>
        <row r="55">
          <cell r="C55">
            <v>400</v>
          </cell>
          <cell r="D55" t="str">
            <v>MÜCAHİD ÜSTÜN</v>
          </cell>
          <cell r="R55" t="str">
            <v>İngilizce</v>
          </cell>
        </row>
        <row r="56">
          <cell r="C56">
            <v>419</v>
          </cell>
          <cell r="D56" t="str">
            <v>ÖZGE ÖZGER</v>
          </cell>
          <cell r="R56" t="str">
            <v>Geometri</v>
          </cell>
        </row>
        <row r="57">
          <cell r="C57">
            <v>421</v>
          </cell>
          <cell r="D57" t="str">
            <v>TOLGA KARPUZ</v>
          </cell>
          <cell r="R57" t="str">
            <v>Geometri</v>
          </cell>
        </row>
        <row r="58">
          <cell r="C58">
            <v>424</v>
          </cell>
          <cell r="D58" t="str">
            <v>FATMANUR AKSÖZ</v>
          </cell>
          <cell r="R58" t="str">
            <v>Fizik</v>
          </cell>
        </row>
        <row r="59">
          <cell r="C59">
            <v>426</v>
          </cell>
          <cell r="D59" t="str">
            <v>DİDEM HAZAL KARACA</v>
          </cell>
          <cell r="R59" t="str">
            <v>Fizik</v>
          </cell>
        </row>
        <row r="60">
          <cell r="C60">
            <v>433</v>
          </cell>
          <cell r="D60" t="str">
            <v>OĞUZHAN DENİZ TAŞCI</v>
          </cell>
          <cell r="R60" t="str">
            <v>Geometri</v>
          </cell>
        </row>
        <row r="61">
          <cell r="C61">
            <v>439</v>
          </cell>
          <cell r="D61" t="str">
            <v>FURKAN EMİN ÖZÇİNİ</v>
          </cell>
          <cell r="R61" t="str">
            <v>Matematik</v>
          </cell>
        </row>
        <row r="62">
          <cell r="C62">
            <v>442</v>
          </cell>
          <cell r="D62" t="str">
            <v>MERVE NUR KILIÇ</v>
          </cell>
          <cell r="R62" t="str">
            <v>İngilizce</v>
          </cell>
        </row>
        <row r="63">
          <cell r="C63">
            <v>445</v>
          </cell>
          <cell r="D63" t="str">
            <v>MEHMET KÜTAHNECİ</v>
          </cell>
          <cell r="R63" t="str">
            <v>İngilizce</v>
          </cell>
        </row>
        <row r="65">
          <cell r="C65">
            <v>114</v>
          </cell>
          <cell r="D65" t="str">
            <v>FURKAN YILMAZ</v>
          </cell>
          <cell r="R65" t="str">
            <v>Geometri</v>
          </cell>
        </row>
        <row r="66">
          <cell r="C66">
            <v>150</v>
          </cell>
          <cell r="D66" t="str">
            <v>MERT ÇOKÇA</v>
          </cell>
          <cell r="R66" t="str">
            <v>Fizik</v>
          </cell>
        </row>
        <row r="67">
          <cell r="C67">
            <v>197</v>
          </cell>
          <cell r="D67" t="str">
            <v>SEDA SOLMAZ</v>
          </cell>
          <cell r="R67" t="str">
            <v>Fizik</v>
          </cell>
        </row>
        <row r="68">
          <cell r="C68">
            <v>205</v>
          </cell>
          <cell r="D68" t="str">
            <v>MERVE KILIÇ</v>
          </cell>
          <cell r="R68" t="str">
            <v>Fizik</v>
          </cell>
        </row>
        <row r="69">
          <cell r="C69">
            <v>210</v>
          </cell>
          <cell r="D69" t="str">
            <v>AYŞENUR KARAÇAM</v>
          </cell>
          <cell r="R69" t="str">
            <v>Geometri</v>
          </cell>
        </row>
        <row r="70">
          <cell r="C70">
            <v>219</v>
          </cell>
          <cell r="D70" t="str">
            <v>ÖMER FURKAN ŞAHİN</v>
          </cell>
          <cell r="R70" t="str">
            <v>Edebiyat</v>
          </cell>
        </row>
        <row r="71">
          <cell r="C71">
            <v>231</v>
          </cell>
          <cell r="D71" t="str">
            <v>FATMA BEŞLER</v>
          </cell>
          <cell r="R71" t="str">
            <v>İngilizce</v>
          </cell>
        </row>
        <row r="72">
          <cell r="C72">
            <v>233</v>
          </cell>
          <cell r="D72" t="str">
            <v>EREN ORHAN</v>
          </cell>
          <cell r="R72" t="str">
            <v>İngilizce</v>
          </cell>
        </row>
        <row r="73">
          <cell r="C73">
            <v>255</v>
          </cell>
          <cell r="D73" t="str">
            <v>KÜBRA ÖZÇANDIR</v>
          </cell>
          <cell r="R73" t="str">
            <v>Fizik</v>
          </cell>
        </row>
        <row r="74">
          <cell r="C74">
            <v>318</v>
          </cell>
          <cell r="D74" t="str">
            <v>MESUT ÜLKEN</v>
          </cell>
          <cell r="R74" t="str">
            <v>Geometri</v>
          </cell>
        </row>
        <row r="75">
          <cell r="C75">
            <v>319</v>
          </cell>
          <cell r="D75" t="str">
            <v>ALİ KAYALI</v>
          </cell>
          <cell r="R75" t="str">
            <v>Geometri</v>
          </cell>
        </row>
        <row r="76">
          <cell r="C76">
            <v>324</v>
          </cell>
          <cell r="D76" t="str">
            <v>ORHAN TURAN</v>
          </cell>
          <cell r="R76" t="str">
            <v>İngilizce</v>
          </cell>
        </row>
        <row r="77">
          <cell r="C77">
            <v>333</v>
          </cell>
          <cell r="D77" t="str">
            <v>MERVE GÜL ULU</v>
          </cell>
          <cell r="R77" t="str">
            <v>İngilizce</v>
          </cell>
        </row>
        <row r="78">
          <cell r="C78">
            <v>353</v>
          </cell>
          <cell r="D78" t="str">
            <v>EDA GÖK</v>
          </cell>
          <cell r="R78" t="str">
            <v>Dil ve Anl.</v>
          </cell>
        </row>
        <row r="79">
          <cell r="C79">
            <v>358</v>
          </cell>
          <cell r="D79" t="str">
            <v>HÜSEYİN DİKİCİ</v>
          </cell>
          <cell r="R79" t="str">
            <v>Fizik</v>
          </cell>
        </row>
        <row r="80">
          <cell r="C80">
            <v>359</v>
          </cell>
          <cell r="D80" t="str">
            <v>MAKBULE GÖZKENÇ</v>
          </cell>
          <cell r="R80" t="str">
            <v>Fizik</v>
          </cell>
        </row>
        <row r="81">
          <cell r="C81">
            <v>362</v>
          </cell>
          <cell r="D81" t="str">
            <v>MUHAMMET NAVRUZ</v>
          </cell>
          <cell r="R81" t="str">
            <v>Biyoloji</v>
          </cell>
        </row>
        <row r="82">
          <cell r="C82">
            <v>367</v>
          </cell>
          <cell r="D82" t="str">
            <v>HATİCE SARIOĞLU</v>
          </cell>
          <cell r="R82" t="str">
            <v>Geometri</v>
          </cell>
        </row>
        <row r="83">
          <cell r="C83">
            <v>371</v>
          </cell>
          <cell r="D83" t="str">
            <v>SEZER KILIÇ</v>
          </cell>
          <cell r="R83" t="str">
            <v>İngilizce</v>
          </cell>
        </row>
        <row r="84">
          <cell r="C84">
            <v>376</v>
          </cell>
          <cell r="D84" t="str">
            <v>FURKAN KIZILTOPRAK</v>
          </cell>
          <cell r="R84" t="str">
            <v>Edebiyat</v>
          </cell>
        </row>
        <row r="85">
          <cell r="C85">
            <v>382</v>
          </cell>
          <cell r="D85" t="str">
            <v>DİLAY YAVUZ</v>
          </cell>
          <cell r="R85" t="str">
            <v>Geometri</v>
          </cell>
        </row>
        <row r="86">
          <cell r="C86">
            <v>383</v>
          </cell>
          <cell r="D86" t="str">
            <v>ENES YILDIZ</v>
          </cell>
          <cell r="R86" t="str">
            <v>Edebiyat</v>
          </cell>
        </row>
        <row r="87">
          <cell r="C87">
            <v>386</v>
          </cell>
          <cell r="D87" t="str">
            <v>ÖZGE ÖZEL</v>
          </cell>
          <cell r="R87" t="str">
            <v>Edebiyat</v>
          </cell>
        </row>
        <row r="88">
          <cell r="C88">
            <v>392</v>
          </cell>
          <cell r="D88" t="str">
            <v>SELVET AKKAPLAN</v>
          </cell>
          <cell r="R88" t="str">
            <v>Fizik</v>
          </cell>
        </row>
        <row r="89">
          <cell r="C89">
            <v>394</v>
          </cell>
          <cell r="D89" t="str">
            <v>MUHAMMED ÇAĞRI POLAT</v>
          </cell>
          <cell r="R89" t="str">
            <v>Matematik</v>
          </cell>
        </row>
        <row r="90">
          <cell r="C90">
            <v>428</v>
          </cell>
          <cell r="D90" t="str">
            <v>KADRİYE ÇADIRCI</v>
          </cell>
          <cell r="R90" t="str">
            <v>Dil ve Anl.</v>
          </cell>
        </row>
        <row r="91">
          <cell r="C91">
            <v>458</v>
          </cell>
          <cell r="D91" t="str">
            <v>MEHMET BUĞRA HANÇERLİOĞLU</v>
          </cell>
          <cell r="R91" t="str">
            <v>İngilizce</v>
          </cell>
        </row>
        <row r="92">
          <cell r="C92">
            <v>478</v>
          </cell>
          <cell r="D92" t="str">
            <v>MELTEM KÜBRA ÜSTÜNBAŞ</v>
          </cell>
          <cell r="R92" t="str">
            <v>Fizik</v>
          </cell>
        </row>
        <row r="93">
          <cell r="D93" t="str">
            <v>Gökhan ERZİN</v>
          </cell>
          <cell r="R93" t="str">
            <v>Fizik</v>
          </cell>
        </row>
        <row r="94">
          <cell r="D94" t="str">
            <v>Ersen KOZAN</v>
          </cell>
          <cell r="R94" t="str">
            <v>İnkılap</v>
          </cell>
        </row>
        <row r="96">
          <cell r="C96">
            <v>1</v>
          </cell>
          <cell r="D96" t="str">
            <v>ONUR SAMED YEŞİLTAŞ</v>
          </cell>
          <cell r="R96" t="str">
            <v>Geometri</v>
          </cell>
        </row>
        <row r="97">
          <cell r="C97">
            <v>13</v>
          </cell>
          <cell r="D97" t="str">
            <v>AYŞE NUR PALUT</v>
          </cell>
          <cell r="R97" t="str">
            <v>Matematik</v>
          </cell>
        </row>
        <row r="98">
          <cell r="C98">
            <v>26</v>
          </cell>
          <cell r="D98" t="str">
            <v>SAİD BURAK SEYFİ</v>
          </cell>
          <cell r="R98" t="str">
            <v>Geometri</v>
          </cell>
        </row>
        <row r="99">
          <cell r="C99">
            <v>149</v>
          </cell>
          <cell r="D99" t="str">
            <v>BEKİR BÜYÜKÇELİK</v>
          </cell>
          <cell r="R99" t="str">
            <v>Geometri</v>
          </cell>
        </row>
        <row r="100">
          <cell r="C100">
            <v>170</v>
          </cell>
          <cell r="D100" t="str">
            <v>YUSUF AYDIN</v>
          </cell>
          <cell r="R100" t="str">
            <v>Geometri</v>
          </cell>
        </row>
        <row r="101">
          <cell r="C101">
            <v>180</v>
          </cell>
          <cell r="D101" t="str">
            <v>CANSU ZEYNEP KARTAL</v>
          </cell>
          <cell r="R101" t="str">
            <v>Fizik</v>
          </cell>
        </row>
        <row r="102">
          <cell r="C102">
            <v>195</v>
          </cell>
          <cell r="D102" t="str">
            <v>MEHMET KILIÇ</v>
          </cell>
          <cell r="R102" t="str">
            <v>Edebiyat</v>
          </cell>
        </row>
        <row r="103">
          <cell r="C103">
            <v>214</v>
          </cell>
          <cell r="D103" t="str">
            <v>İBRAHİM GÜNGEN</v>
          </cell>
          <cell r="R103" t="str">
            <v>İngilizce</v>
          </cell>
        </row>
        <row r="104">
          <cell r="C104">
            <v>218</v>
          </cell>
          <cell r="D104" t="str">
            <v>MEFTUNE UYAR</v>
          </cell>
          <cell r="R104" t="str">
            <v>İngilizce</v>
          </cell>
        </row>
        <row r="105">
          <cell r="C105">
            <v>224</v>
          </cell>
          <cell r="D105" t="str">
            <v>EFECAN ERKİLET</v>
          </cell>
          <cell r="R105" t="str">
            <v>Geometri</v>
          </cell>
        </row>
        <row r="106">
          <cell r="C106">
            <v>229</v>
          </cell>
          <cell r="D106" t="str">
            <v>MUALLA İNCİALAN</v>
          </cell>
          <cell r="R106" t="str">
            <v>Dil ve Anl.</v>
          </cell>
        </row>
        <row r="107">
          <cell r="C107">
            <v>256</v>
          </cell>
          <cell r="D107" t="str">
            <v>NAVRUZ NUR ALDEMİR</v>
          </cell>
          <cell r="R107" t="str">
            <v>Fizik</v>
          </cell>
        </row>
        <row r="108">
          <cell r="C108">
            <v>346</v>
          </cell>
          <cell r="D108" t="str">
            <v>BUSE NAZ ÇANDIR</v>
          </cell>
          <cell r="R108" t="str">
            <v>Fizik</v>
          </cell>
        </row>
        <row r="109">
          <cell r="C109">
            <v>347</v>
          </cell>
          <cell r="D109" t="str">
            <v>AHMET ARAL</v>
          </cell>
          <cell r="R109" t="str">
            <v>Geometri</v>
          </cell>
        </row>
        <row r="110">
          <cell r="C110">
            <v>348</v>
          </cell>
          <cell r="D110" t="str">
            <v>HASGÜL YEŞİLYURT</v>
          </cell>
          <cell r="R110" t="str">
            <v>Dil ve Anl.</v>
          </cell>
        </row>
        <row r="111">
          <cell r="C111">
            <v>350</v>
          </cell>
          <cell r="D111" t="str">
            <v>CANER CAMBAZ</v>
          </cell>
          <cell r="R111" t="str">
            <v>Fizik</v>
          </cell>
        </row>
        <row r="112">
          <cell r="C112">
            <v>360</v>
          </cell>
          <cell r="D112" t="str">
            <v>MEHMET EMRE KARACABEY</v>
          </cell>
          <cell r="R112" t="str">
            <v>İngilizce</v>
          </cell>
        </row>
        <row r="113">
          <cell r="C113">
            <v>384</v>
          </cell>
          <cell r="D113" t="str">
            <v>OĞUZHAN ÜNSAL</v>
          </cell>
          <cell r="R113" t="str">
            <v>İngilizce</v>
          </cell>
        </row>
        <row r="114">
          <cell r="C114">
            <v>388</v>
          </cell>
          <cell r="D114" t="str">
            <v>MUSTAFA ARMUT</v>
          </cell>
          <cell r="R114" t="str">
            <v>Matematik</v>
          </cell>
        </row>
        <row r="115">
          <cell r="C115">
            <v>390</v>
          </cell>
          <cell r="D115" t="str">
            <v>HANDE SAĞLAM</v>
          </cell>
          <cell r="R115" t="str">
            <v>Matematik</v>
          </cell>
        </row>
        <row r="116">
          <cell r="C116">
            <v>396</v>
          </cell>
          <cell r="D116" t="str">
            <v>NİMET AKKAYA</v>
          </cell>
          <cell r="R116" t="str">
            <v>İngilizce</v>
          </cell>
        </row>
        <row r="117">
          <cell r="C117">
            <v>398</v>
          </cell>
          <cell r="D117" t="str">
            <v>KÜBRA YILDIRIM</v>
          </cell>
          <cell r="R117" t="str">
            <v>Geometri</v>
          </cell>
        </row>
        <row r="118">
          <cell r="C118">
            <v>416</v>
          </cell>
          <cell r="D118" t="str">
            <v>MERVE YALÇIN</v>
          </cell>
          <cell r="R118" t="str">
            <v>Matematik</v>
          </cell>
        </row>
        <row r="119">
          <cell r="C119">
            <v>420</v>
          </cell>
          <cell r="D119" t="str">
            <v>MEDİNE SİNEM ÖZYÜREK</v>
          </cell>
          <cell r="R119" t="str">
            <v>Felsefe</v>
          </cell>
        </row>
        <row r="120">
          <cell r="C120">
            <v>429</v>
          </cell>
          <cell r="D120" t="str">
            <v>METE KAAN KARACA</v>
          </cell>
          <cell r="R120" t="str">
            <v>Matematik</v>
          </cell>
        </row>
        <row r="121">
          <cell r="C121">
            <v>434</v>
          </cell>
          <cell r="D121" t="str">
            <v>AYSİMA UĞURLU</v>
          </cell>
          <cell r="R121" t="str">
            <v>İngilizce</v>
          </cell>
        </row>
        <row r="122">
          <cell r="C122">
            <v>438</v>
          </cell>
          <cell r="D122" t="str">
            <v>ÖZDE AFŞAR</v>
          </cell>
          <cell r="R122" t="str">
            <v>Dil ve Anl.</v>
          </cell>
        </row>
        <row r="123">
          <cell r="C123">
            <v>444</v>
          </cell>
          <cell r="D123" t="str">
            <v>AHMET FURKAN YÜCEL</v>
          </cell>
          <cell r="R123" t="str">
            <v>Geometri</v>
          </cell>
        </row>
        <row r="124">
          <cell r="C124">
            <v>448</v>
          </cell>
          <cell r="D124" t="str">
            <v>HABİBE NUR KOÇAK</v>
          </cell>
          <cell r="R124" t="str">
            <v>İngilizce</v>
          </cell>
        </row>
        <row r="125">
          <cell r="C125">
            <v>451</v>
          </cell>
          <cell r="D125" t="str">
            <v>MERYEM CANAN DURAK</v>
          </cell>
          <cell r="R125" t="str">
            <v>İngilizce</v>
          </cell>
        </row>
        <row r="127">
          <cell r="C127">
            <v>3</v>
          </cell>
          <cell r="D127" t="str">
            <v>FURKAN COŞKUN</v>
          </cell>
          <cell r="R127" t="str">
            <v>Fizik</v>
          </cell>
        </row>
        <row r="128">
          <cell r="C128">
            <v>11</v>
          </cell>
          <cell r="D128" t="str">
            <v>HÜSEYİN YİĞİTOĞLU</v>
          </cell>
          <cell r="R128" t="str">
            <v>Fizik</v>
          </cell>
        </row>
        <row r="129">
          <cell r="C129">
            <v>141</v>
          </cell>
          <cell r="D129" t="str">
            <v>MUSTAFA AYVAZOĞLU</v>
          </cell>
          <cell r="R129" t="str">
            <v>İnkılap</v>
          </cell>
        </row>
        <row r="130">
          <cell r="C130">
            <v>147</v>
          </cell>
          <cell r="D130" t="str">
            <v>AHMET YAVUZ KARAHAN</v>
          </cell>
          <cell r="R130" t="str">
            <v>Matematik</v>
          </cell>
        </row>
        <row r="131">
          <cell r="C131">
            <v>162</v>
          </cell>
          <cell r="D131" t="str">
            <v>NECLA HARMAN</v>
          </cell>
          <cell r="R131" t="str">
            <v>Geometri</v>
          </cell>
        </row>
        <row r="132">
          <cell r="C132">
            <v>192</v>
          </cell>
          <cell r="D132" t="str">
            <v>PELİN ÇAĞLAR</v>
          </cell>
          <cell r="R132" t="str">
            <v>İngilizce</v>
          </cell>
        </row>
        <row r="133">
          <cell r="C133">
            <v>199</v>
          </cell>
          <cell r="D133" t="str">
            <v>KÜBRA NUR İŞÇİ</v>
          </cell>
          <cell r="R133" t="str">
            <v>Geometri</v>
          </cell>
        </row>
        <row r="134">
          <cell r="C134">
            <v>202</v>
          </cell>
          <cell r="D134" t="str">
            <v>ŞEYMA SELEN AYDEMİR</v>
          </cell>
          <cell r="R134" t="str">
            <v>Geometri</v>
          </cell>
        </row>
        <row r="135">
          <cell r="C135">
            <v>211</v>
          </cell>
          <cell r="D135" t="str">
            <v>HAMZA KARAKILIÇ</v>
          </cell>
          <cell r="R135" t="str">
            <v>İngilizce</v>
          </cell>
        </row>
        <row r="136">
          <cell r="C136">
            <v>212</v>
          </cell>
          <cell r="D136" t="str">
            <v>FATMA BETÜL GÖKSÜN</v>
          </cell>
          <cell r="R136" t="str">
            <v>Geometri</v>
          </cell>
        </row>
        <row r="137">
          <cell r="C137">
            <v>220</v>
          </cell>
          <cell r="D137" t="str">
            <v>ALPEREN ÜNALAN</v>
          </cell>
          <cell r="R137" t="str">
            <v>Fizik</v>
          </cell>
        </row>
        <row r="138">
          <cell r="C138">
            <v>222</v>
          </cell>
          <cell r="D138" t="str">
            <v>ŞEBNEM USLU</v>
          </cell>
          <cell r="R138" t="str">
            <v>İngilizce</v>
          </cell>
        </row>
        <row r="139">
          <cell r="C139">
            <v>235</v>
          </cell>
          <cell r="D139" t="str">
            <v>GÜPSE CANPOLAT</v>
          </cell>
          <cell r="R139" t="str">
            <v>Kimya</v>
          </cell>
        </row>
        <row r="140">
          <cell r="C140">
            <v>236</v>
          </cell>
          <cell r="D140" t="str">
            <v>EMİNE ALTIN ŞANLI</v>
          </cell>
          <cell r="R140" t="str">
            <v>Geometri</v>
          </cell>
        </row>
        <row r="141">
          <cell r="C141">
            <v>237</v>
          </cell>
          <cell r="D141" t="str">
            <v>ADEM KAYGISIZ</v>
          </cell>
          <cell r="R141" t="str">
            <v>İngilizce</v>
          </cell>
        </row>
        <row r="142">
          <cell r="C142">
            <v>339</v>
          </cell>
          <cell r="D142" t="str">
            <v>MERVE BAYAR</v>
          </cell>
          <cell r="R142" t="str">
            <v>Fizik</v>
          </cell>
        </row>
        <row r="143">
          <cell r="C143">
            <v>374</v>
          </cell>
          <cell r="D143" t="str">
            <v>FATMA FULDAN ERDOĞAN</v>
          </cell>
          <cell r="R143" t="str">
            <v>Fizik</v>
          </cell>
        </row>
        <row r="144">
          <cell r="C144">
            <v>391</v>
          </cell>
          <cell r="D144" t="str">
            <v>ADEM SINAĞ</v>
          </cell>
          <cell r="R144" t="str">
            <v>İngilizce</v>
          </cell>
        </row>
        <row r="145">
          <cell r="C145">
            <v>395</v>
          </cell>
          <cell r="D145" t="str">
            <v>MERVEHATUN BOYRAZ</v>
          </cell>
          <cell r="R145" t="str">
            <v>İngilizce</v>
          </cell>
        </row>
        <row r="146">
          <cell r="C146">
            <v>401</v>
          </cell>
          <cell r="D146" t="str">
            <v>ABDURRAHİM FURKAN BERBERO</v>
          </cell>
          <cell r="R146" t="str">
            <v>İngilizce</v>
          </cell>
        </row>
        <row r="147">
          <cell r="C147">
            <v>403</v>
          </cell>
          <cell r="D147" t="str">
            <v>BERNA ULUÇAY</v>
          </cell>
          <cell r="R147" t="str">
            <v>Kimya</v>
          </cell>
        </row>
        <row r="148">
          <cell r="C148">
            <v>404</v>
          </cell>
          <cell r="D148" t="str">
            <v>MEHMET DENİZ ERTÜZ</v>
          </cell>
          <cell r="R148" t="str">
            <v>Geometri</v>
          </cell>
        </row>
        <row r="149">
          <cell r="C149">
            <v>411</v>
          </cell>
          <cell r="D149" t="str">
            <v>ALPER METE AVŞAROĞLU</v>
          </cell>
          <cell r="R149" t="str">
            <v>İngilizce</v>
          </cell>
        </row>
        <row r="150">
          <cell r="C150">
            <v>436</v>
          </cell>
          <cell r="D150" t="str">
            <v>YASİN KAAN KAYA</v>
          </cell>
          <cell r="R150" t="str">
            <v>Fizik</v>
          </cell>
        </row>
        <row r="151">
          <cell r="C151">
            <v>447</v>
          </cell>
          <cell r="D151" t="str">
            <v>ESRA GÜN</v>
          </cell>
          <cell r="R151" t="str">
            <v>Kimya</v>
          </cell>
        </row>
        <row r="152">
          <cell r="C152">
            <v>449</v>
          </cell>
          <cell r="D152" t="str">
            <v>TURAN BAYAT</v>
          </cell>
          <cell r="R152" t="str">
            <v>Fizik</v>
          </cell>
        </row>
        <row r="153">
          <cell r="C153">
            <v>631</v>
          </cell>
          <cell r="D153" t="str">
            <v>M.EMRE SAY</v>
          </cell>
          <cell r="R153" t="str">
            <v>İngilizce</v>
          </cell>
        </row>
        <row r="154">
          <cell r="C154">
            <v>634</v>
          </cell>
          <cell r="D154" t="str">
            <v>R. EMİR GÜPGÜPOĞLU</v>
          </cell>
          <cell r="R154" t="str">
            <v>Matematik</v>
          </cell>
        </row>
        <row r="155">
          <cell r="C155">
            <v>635</v>
          </cell>
          <cell r="D155" t="str">
            <v>H. BURAK DEDEOĞLU</v>
          </cell>
          <cell r="R155" t="str">
            <v>Geometri</v>
          </cell>
        </row>
        <row r="156">
          <cell r="C156">
            <v>636</v>
          </cell>
          <cell r="D156" t="str">
            <v>ELMAS MUR</v>
          </cell>
          <cell r="R156" t="str">
            <v>İngilizce</v>
          </cell>
        </row>
      </sheetData>
      <sheetData sheetId="4">
        <row r="3">
          <cell r="C3">
            <v>181</v>
          </cell>
          <cell r="D3" t="str">
            <v>CUMHUR ŞENAVCI</v>
          </cell>
          <cell r="Q3" t="str">
            <v>Felsefe</v>
          </cell>
        </row>
        <row r="4">
          <cell r="C4">
            <v>206</v>
          </cell>
          <cell r="D4" t="str">
            <v>SÜLEYMAN ŞİGAN</v>
          </cell>
          <cell r="Q4" t="str">
            <v>Geometri</v>
          </cell>
        </row>
        <row r="5">
          <cell r="C5">
            <v>254</v>
          </cell>
          <cell r="D5" t="str">
            <v>BEYZA İĞDECİ</v>
          </cell>
          <cell r="Q5" t="str">
            <v>Matematik</v>
          </cell>
        </row>
        <row r="6">
          <cell r="C6">
            <v>278</v>
          </cell>
          <cell r="D6" t="str">
            <v>NAMIK KEMAL ÇELİKADAM</v>
          </cell>
          <cell r="Q6" t="str">
            <v>Matematik</v>
          </cell>
        </row>
        <row r="7">
          <cell r="C7">
            <v>418</v>
          </cell>
          <cell r="D7" t="str">
            <v>EREN UZUNHİSARCIKLI</v>
          </cell>
          <cell r="Q7" t="str">
            <v>Edebiyat</v>
          </cell>
        </row>
        <row r="8">
          <cell r="C8">
            <v>431</v>
          </cell>
          <cell r="D8" t="str">
            <v>MUTEBER MERVE KAPLAN</v>
          </cell>
          <cell r="Q8" t="str">
            <v>Geometri</v>
          </cell>
        </row>
        <row r="9">
          <cell r="C9">
            <v>437</v>
          </cell>
          <cell r="D9" t="str">
            <v>MUHAMMED SEYİT İMİR</v>
          </cell>
          <cell r="Q9" t="str">
            <v>Geometri</v>
          </cell>
        </row>
        <row r="10">
          <cell r="C10">
            <v>465</v>
          </cell>
          <cell r="D10" t="str">
            <v>MERVE ŞAHİN</v>
          </cell>
          <cell r="Q10" t="str">
            <v>İngilizce</v>
          </cell>
        </row>
        <row r="11">
          <cell r="C11">
            <v>637</v>
          </cell>
          <cell r="D11" t="str">
            <v>SADULLAH SERTAÇ SAYER</v>
          </cell>
          <cell r="Q11" t="str">
            <v>Matematik</v>
          </cell>
        </row>
        <row r="12">
          <cell r="C12">
            <v>638</v>
          </cell>
          <cell r="D12" t="str">
            <v>ŞEYMA BARIŞKAN</v>
          </cell>
          <cell r="Q12" t="str">
            <v>İngilizce</v>
          </cell>
        </row>
        <row r="13">
          <cell r="C13">
            <v>639</v>
          </cell>
          <cell r="D13" t="str">
            <v>ENES TEMİR</v>
          </cell>
          <cell r="Q13" t="str">
            <v>İngilizce</v>
          </cell>
        </row>
        <row r="14">
          <cell r="C14">
            <v>641</v>
          </cell>
          <cell r="D14" t="str">
            <v>BUKAN KOÇYİĞİT</v>
          </cell>
          <cell r="Q14" t="str">
            <v>Matematik</v>
          </cell>
        </row>
        <row r="15">
          <cell r="C15">
            <v>642</v>
          </cell>
          <cell r="D15" t="str">
            <v>YAĞMUR POLAT</v>
          </cell>
          <cell r="Q15" t="str">
            <v>Felsefe</v>
          </cell>
        </row>
        <row r="16">
          <cell r="C16">
            <v>643</v>
          </cell>
          <cell r="D16" t="str">
            <v>HÜSEYİN YAĞAN</v>
          </cell>
          <cell r="Q16" t="str">
            <v>Edebiyat</v>
          </cell>
        </row>
        <row r="17">
          <cell r="C17">
            <v>644</v>
          </cell>
          <cell r="D17" t="str">
            <v>TUNAHAN ALTUN</v>
          </cell>
          <cell r="Q17" t="str">
            <v>Edebiyat</v>
          </cell>
        </row>
        <row r="18">
          <cell r="C18">
            <v>645</v>
          </cell>
          <cell r="D18" t="str">
            <v>BURCU DİLEKLİ</v>
          </cell>
          <cell r="Q18" t="str">
            <v>İngilizce</v>
          </cell>
        </row>
        <row r="19">
          <cell r="C19">
            <v>646</v>
          </cell>
          <cell r="D19" t="str">
            <v>HARUN DUMLU</v>
          </cell>
          <cell r="Q19" t="str">
            <v>Matematik</v>
          </cell>
        </row>
        <row r="20">
          <cell r="C20">
            <v>647</v>
          </cell>
          <cell r="D20" t="str">
            <v>VOLKAN ALTUNER</v>
          </cell>
          <cell r="Q20" t="str">
            <v>İngilizce</v>
          </cell>
        </row>
        <row r="21">
          <cell r="C21">
            <v>648</v>
          </cell>
          <cell r="D21" t="str">
            <v>YAŞAR TUĞRUL ERCAN</v>
          </cell>
          <cell r="Q21" t="str">
            <v>Matematik</v>
          </cell>
        </row>
        <row r="22">
          <cell r="C22">
            <v>652</v>
          </cell>
          <cell r="D22" t="str">
            <v>ÖMER ÖZDEMİR</v>
          </cell>
          <cell r="Q22" t="str">
            <v>İngilizce</v>
          </cell>
        </row>
      </sheetData>
      <sheetData sheetId="5">
        <row r="3">
          <cell r="C3">
            <v>6</v>
          </cell>
          <cell r="D3" t="str">
            <v>NURGÜL AVCI</v>
          </cell>
          <cell r="F3">
            <v>2</v>
          </cell>
          <cell r="I3">
            <v>5</v>
          </cell>
          <cell r="L3">
            <v>1</v>
          </cell>
          <cell r="N3">
            <v>4</v>
          </cell>
          <cell r="O3">
            <v>3</v>
          </cell>
          <cell r="R3" t="str">
            <v>Kimya</v>
          </cell>
        </row>
        <row r="4">
          <cell r="C4">
            <v>7</v>
          </cell>
          <cell r="D4" t="str">
            <v>FATMA TOKAT</v>
          </cell>
          <cell r="F4">
            <v>2</v>
          </cell>
          <cell r="J4">
            <v>3</v>
          </cell>
          <cell r="K4">
            <v>4</v>
          </cell>
          <cell r="N4">
            <v>1</v>
          </cell>
          <cell r="P4">
            <v>2</v>
          </cell>
          <cell r="Q4">
            <v>5</v>
          </cell>
          <cell r="R4" t="str">
            <v>Dil ve Anl.</v>
          </cell>
        </row>
        <row r="5">
          <cell r="C5">
            <v>17</v>
          </cell>
          <cell r="D5" t="str">
            <v>SENA GÜLSAĞIR</v>
          </cell>
          <cell r="E5">
            <v>3</v>
          </cell>
          <cell r="J5">
            <v>1</v>
          </cell>
          <cell r="N5">
            <v>5</v>
          </cell>
          <cell r="O5">
            <v>4</v>
          </cell>
          <cell r="R5" t="str">
            <v>Matematik</v>
          </cell>
        </row>
        <row r="6">
          <cell r="C6">
            <v>36</v>
          </cell>
          <cell r="D6" t="str">
            <v>KÜBRA ÖKSÜZ</v>
          </cell>
          <cell r="E6">
            <v>3</v>
          </cell>
          <cell r="F6">
            <v>2</v>
          </cell>
          <cell r="J6">
            <v>5</v>
          </cell>
          <cell r="L6">
            <v>1</v>
          </cell>
          <cell r="N6">
            <v>4</v>
          </cell>
          <cell r="R6" t="str">
            <v>Kimya</v>
          </cell>
        </row>
        <row r="7">
          <cell r="C7">
            <v>78</v>
          </cell>
          <cell r="D7" t="str">
            <v>ERHAN CENGİZ</v>
          </cell>
          <cell r="F7">
            <v>3</v>
          </cell>
          <cell r="I7">
            <v>2</v>
          </cell>
          <cell r="J7">
            <v>1</v>
          </cell>
          <cell r="L7">
            <v>4</v>
          </cell>
          <cell r="N7">
            <v>5</v>
          </cell>
          <cell r="R7" t="str">
            <v>Analitik Geo</v>
          </cell>
        </row>
        <row r="8">
          <cell r="C8">
            <v>105</v>
          </cell>
          <cell r="D8" t="str">
            <v>HADİ SUNA</v>
          </cell>
          <cell r="F8">
            <v>1</v>
          </cell>
          <cell r="H8">
            <v>3</v>
          </cell>
          <cell r="J8">
            <v>2</v>
          </cell>
          <cell r="N8">
            <v>5</v>
          </cell>
          <cell r="O8">
            <v>4</v>
          </cell>
          <cell r="R8" t="str">
            <v>Edebiyat</v>
          </cell>
        </row>
        <row r="9">
          <cell r="C9">
            <v>116</v>
          </cell>
          <cell r="D9" t="str">
            <v>CEMRE ÇAĞIRAN</v>
          </cell>
          <cell r="E9">
            <v>1</v>
          </cell>
          <cell r="J9">
            <v>3</v>
          </cell>
          <cell r="M9">
            <v>2</v>
          </cell>
          <cell r="N9">
            <v>4</v>
          </cell>
          <cell r="O9">
            <v>5</v>
          </cell>
          <cell r="R9" t="str">
            <v>Matematik</v>
          </cell>
        </row>
        <row r="10">
          <cell r="C10">
            <v>130</v>
          </cell>
          <cell r="D10" t="str">
            <v>MEHMET EMİN DEMİR</v>
          </cell>
          <cell r="E10">
            <v>2</v>
          </cell>
          <cell r="F10">
            <v>1</v>
          </cell>
          <cell r="H10">
            <v>5</v>
          </cell>
          <cell r="N10">
            <v>4</v>
          </cell>
          <cell r="O10">
            <v>3</v>
          </cell>
          <cell r="R10" t="str">
            <v>Matematik</v>
          </cell>
        </row>
        <row r="11">
          <cell r="C11">
            <v>139</v>
          </cell>
          <cell r="D11" t="str">
            <v>HATİCE ZOROĞLU</v>
          </cell>
          <cell r="E11">
            <v>1</v>
          </cell>
          <cell r="L11">
            <v>2</v>
          </cell>
          <cell r="M11">
            <v>4</v>
          </cell>
          <cell r="N11">
            <v>5</v>
          </cell>
          <cell r="O11">
            <v>3</v>
          </cell>
          <cell r="R11" t="str">
            <v>Matematik</v>
          </cell>
        </row>
        <row r="12">
          <cell r="C12">
            <v>146</v>
          </cell>
          <cell r="D12" t="str">
            <v>TAYYİB ORHAN</v>
          </cell>
          <cell r="J12">
            <v>2</v>
          </cell>
          <cell r="L12">
            <v>1</v>
          </cell>
          <cell r="N12">
            <v>4</v>
          </cell>
          <cell r="O12">
            <v>3</v>
          </cell>
          <cell r="R12" t="str">
            <v>Kimya</v>
          </cell>
        </row>
        <row r="13">
          <cell r="C13">
            <v>148</v>
          </cell>
          <cell r="D13" t="str">
            <v>MEHMET EMİN ÖKDEM</v>
          </cell>
          <cell r="E13">
            <v>4</v>
          </cell>
          <cell r="F13">
            <v>1</v>
          </cell>
          <cell r="J13">
            <v>2</v>
          </cell>
          <cell r="N13">
            <v>5</v>
          </cell>
          <cell r="O13">
            <v>3</v>
          </cell>
          <cell r="R13" t="str">
            <v>Biyoloji</v>
          </cell>
        </row>
        <row r="14">
          <cell r="C14">
            <v>158</v>
          </cell>
          <cell r="D14" t="str">
            <v>EMRE KESİMCİ</v>
          </cell>
          <cell r="F14">
            <v>3</v>
          </cell>
          <cell r="I14">
            <v>2</v>
          </cell>
          <cell r="J14">
            <v>1</v>
          </cell>
          <cell r="L14">
            <v>4</v>
          </cell>
          <cell r="N14">
            <v>5</v>
          </cell>
          <cell r="R14" t="str">
            <v>Geometrik</v>
          </cell>
        </row>
        <row r="15">
          <cell r="C15">
            <v>184</v>
          </cell>
          <cell r="D15" t="str">
            <v>BİLGE YAVUZ KEKEÇ</v>
          </cell>
          <cell r="F15">
            <v>3</v>
          </cell>
          <cell r="H15">
            <v>1</v>
          </cell>
          <cell r="I15">
            <v>4</v>
          </cell>
          <cell r="L15">
            <v>2</v>
          </cell>
          <cell r="N15">
            <v>5</v>
          </cell>
          <cell r="R15" t="str">
            <v>Edebiyat</v>
          </cell>
        </row>
        <row r="16">
          <cell r="C16">
            <v>190</v>
          </cell>
          <cell r="D16" t="str">
            <v>KEMAL ALTINTAŞ</v>
          </cell>
          <cell r="F16">
            <v>1</v>
          </cell>
          <cell r="N16">
            <v>3</v>
          </cell>
          <cell r="P16">
            <v>2</v>
          </cell>
          <cell r="R16" t="str">
            <v>Biyoloji</v>
          </cell>
        </row>
        <row r="17">
          <cell r="C17">
            <v>203</v>
          </cell>
          <cell r="D17" t="str">
            <v>MUSTAFA OĞUZHAN ERDOĞAN</v>
          </cell>
          <cell r="N17">
            <v>2</v>
          </cell>
          <cell r="P17">
            <v>1</v>
          </cell>
          <cell r="R17" t="str">
            <v>Tarih</v>
          </cell>
        </row>
        <row r="18">
          <cell r="C18">
            <v>240</v>
          </cell>
          <cell r="D18" t="str">
            <v>AHMET YAĞAN</v>
          </cell>
          <cell r="N18">
            <v>3</v>
          </cell>
          <cell r="P18">
            <v>1</v>
          </cell>
          <cell r="Q18">
            <v>2</v>
          </cell>
          <cell r="R18" t="str">
            <v>Tarih</v>
          </cell>
        </row>
        <row r="19">
          <cell r="C19">
            <v>244</v>
          </cell>
          <cell r="D19" t="str">
            <v>GÜLŞAH GÜNEŞ</v>
          </cell>
          <cell r="F19">
            <v>3</v>
          </cell>
          <cell r="I19">
            <v>5</v>
          </cell>
          <cell r="J19">
            <v>2</v>
          </cell>
          <cell r="L19">
            <v>1</v>
          </cell>
          <cell r="N19">
            <v>4</v>
          </cell>
          <cell r="R19" t="str">
            <v>Kimya</v>
          </cell>
        </row>
        <row r="20">
          <cell r="C20">
            <v>253</v>
          </cell>
          <cell r="D20" t="str">
            <v>MELTEM İLHAN</v>
          </cell>
          <cell r="F20">
            <v>4</v>
          </cell>
          <cell r="L20">
            <v>3</v>
          </cell>
          <cell r="N20">
            <v>2</v>
          </cell>
          <cell r="P20">
            <v>1</v>
          </cell>
          <cell r="R20" t="str">
            <v>Tarih</v>
          </cell>
        </row>
        <row r="21">
          <cell r="C21">
            <v>261</v>
          </cell>
          <cell r="D21" t="str">
            <v>BEHİNUR COŞKUN</v>
          </cell>
          <cell r="F21">
            <v>2</v>
          </cell>
          <cell r="J21">
            <v>1</v>
          </cell>
          <cell r="L21">
            <v>3</v>
          </cell>
          <cell r="N21">
            <v>4</v>
          </cell>
          <cell r="O21">
            <v>5</v>
          </cell>
          <cell r="R21" t="str">
            <v>Analitik Geo</v>
          </cell>
        </row>
        <row r="22">
          <cell r="C22">
            <v>264</v>
          </cell>
          <cell r="D22" t="str">
            <v>FURKAN ILGIN</v>
          </cell>
          <cell r="F22">
            <v>2</v>
          </cell>
          <cell r="L22">
            <v>4</v>
          </cell>
          <cell r="M22">
            <v>1</v>
          </cell>
          <cell r="N22">
            <v>5</v>
          </cell>
          <cell r="O22">
            <v>3</v>
          </cell>
          <cell r="R22" t="str">
            <v>İngilizce</v>
          </cell>
        </row>
        <row r="23">
          <cell r="C23">
            <v>265</v>
          </cell>
          <cell r="D23" t="str">
            <v>İREM TABARU</v>
          </cell>
          <cell r="F23">
            <v>1</v>
          </cell>
          <cell r="L23">
            <v>3</v>
          </cell>
          <cell r="N23">
            <v>4</v>
          </cell>
          <cell r="O23">
            <v>5</v>
          </cell>
          <cell r="P23">
            <v>2</v>
          </cell>
          <cell r="R23" t="str">
            <v>Tarih</v>
          </cell>
        </row>
        <row r="24">
          <cell r="C24">
            <v>280</v>
          </cell>
          <cell r="D24" t="str">
            <v>KEVSER DURSUN</v>
          </cell>
          <cell r="J24">
            <v>1</v>
          </cell>
          <cell r="K24">
            <v>4</v>
          </cell>
          <cell r="N24">
            <v>3</v>
          </cell>
          <cell r="O24">
            <v>2</v>
          </cell>
          <cell r="Q24">
            <v>5</v>
          </cell>
          <cell r="R24" t="str">
            <v>Fizik</v>
          </cell>
        </row>
        <row r="25">
          <cell r="C25">
            <v>285</v>
          </cell>
          <cell r="D25" t="str">
            <v>CİHAD EMRE KARAGÖZ</v>
          </cell>
          <cell r="N25">
            <v>3</v>
          </cell>
          <cell r="P25">
            <v>1</v>
          </cell>
          <cell r="Q25">
            <v>2</v>
          </cell>
          <cell r="R25" t="str">
            <v>Tarih</v>
          </cell>
        </row>
        <row r="26">
          <cell r="C26">
            <v>286</v>
          </cell>
          <cell r="D26" t="str">
            <v>SALİH ARIK</v>
          </cell>
          <cell r="F26">
            <v>1</v>
          </cell>
          <cell r="J26">
            <v>2</v>
          </cell>
          <cell r="L26">
            <v>3</v>
          </cell>
          <cell r="N26">
            <v>4</v>
          </cell>
          <cell r="R26" t="str">
            <v>Biyoloji</v>
          </cell>
        </row>
        <row r="27">
          <cell r="C27">
            <v>296</v>
          </cell>
          <cell r="D27" t="str">
            <v>FATİH DOĞAN</v>
          </cell>
          <cell r="F27">
            <v>1</v>
          </cell>
          <cell r="I27">
            <v>3</v>
          </cell>
          <cell r="J27">
            <v>2</v>
          </cell>
          <cell r="L27">
            <v>4</v>
          </cell>
          <cell r="N27">
            <v>5</v>
          </cell>
          <cell r="R27" t="str">
            <v>Biyoloji</v>
          </cell>
        </row>
        <row r="28">
          <cell r="C28">
            <v>302</v>
          </cell>
          <cell r="D28" t="str">
            <v>FURKAN KEÇECİ</v>
          </cell>
          <cell r="H28">
            <v>3</v>
          </cell>
          <cell r="J28">
            <v>1</v>
          </cell>
          <cell r="N28">
            <v>4</v>
          </cell>
          <cell r="P28">
            <v>2</v>
          </cell>
          <cell r="R28" t="str">
            <v>Analitik Geo</v>
          </cell>
        </row>
        <row r="29">
          <cell r="C29">
            <v>303</v>
          </cell>
          <cell r="D29" t="str">
            <v>BİLGEHAN UZUN</v>
          </cell>
          <cell r="E29">
            <v>2</v>
          </cell>
          <cell r="J29">
            <v>1</v>
          </cell>
          <cell r="L29">
            <v>3</v>
          </cell>
          <cell r="N29">
            <v>5</v>
          </cell>
          <cell r="P29">
            <v>4</v>
          </cell>
          <cell r="R29" t="str">
            <v>Analitik Geo</v>
          </cell>
        </row>
        <row r="30">
          <cell r="C30">
            <v>329</v>
          </cell>
          <cell r="D30" t="str">
            <v>ÖZGE KARAY</v>
          </cell>
          <cell r="E30">
            <v>2</v>
          </cell>
          <cell r="J30">
            <v>1</v>
          </cell>
          <cell r="L30">
            <v>3</v>
          </cell>
          <cell r="N30">
            <v>5</v>
          </cell>
          <cell r="P30">
            <v>4</v>
          </cell>
          <cell r="R30" t="str">
            <v>Analtik Geo</v>
          </cell>
        </row>
        <row r="31">
          <cell r="C31">
            <v>335</v>
          </cell>
          <cell r="D31" t="str">
            <v>EMİNE CEYHAN</v>
          </cell>
          <cell r="J31">
            <v>2</v>
          </cell>
          <cell r="M31">
            <v>1</v>
          </cell>
          <cell r="N31">
            <v>4</v>
          </cell>
          <cell r="O31">
            <v>3</v>
          </cell>
          <cell r="R31" t="str">
            <v>İngilizce</v>
          </cell>
        </row>
        <row r="32">
          <cell r="E32">
            <v>4</v>
          </cell>
          <cell r="F32">
            <v>4</v>
          </cell>
          <cell r="G32">
            <v>0</v>
          </cell>
          <cell r="H32">
            <v>2</v>
          </cell>
          <cell r="I32">
            <v>1</v>
          </cell>
          <cell r="J32">
            <v>4</v>
          </cell>
          <cell r="K32">
            <v>0</v>
          </cell>
          <cell r="L32">
            <v>4</v>
          </cell>
          <cell r="M32">
            <v>2</v>
          </cell>
          <cell r="N32">
            <v>1</v>
          </cell>
          <cell r="O32">
            <v>2</v>
          </cell>
          <cell r="P32">
            <v>4</v>
          </cell>
          <cell r="Q32">
            <v>1</v>
          </cell>
          <cell r="R32">
            <v>29</v>
          </cell>
        </row>
        <row r="33">
          <cell r="C33">
            <v>42</v>
          </cell>
          <cell r="D33" t="str">
            <v>DOĞANCAN TÜFEKCİOĞLU</v>
          </cell>
          <cell r="R33" t="str">
            <v>Analitik Geo</v>
          </cell>
        </row>
        <row r="34">
          <cell r="C34">
            <v>95</v>
          </cell>
          <cell r="D34" t="str">
            <v>MUHAMMED MUSTAFA AĞAÇ</v>
          </cell>
          <cell r="R34" t="str">
            <v>Edebiyat</v>
          </cell>
        </row>
        <row r="35">
          <cell r="C35">
            <v>110</v>
          </cell>
          <cell r="D35" t="str">
            <v>HASAN CAN GÖK</v>
          </cell>
          <cell r="R35" t="str">
            <v>Fizik</v>
          </cell>
        </row>
        <row r="36">
          <cell r="C36">
            <v>119</v>
          </cell>
          <cell r="D36" t="str">
            <v>ABDULLAH DOĞAN</v>
          </cell>
          <cell r="R36" t="str">
            <v>Analitik Geo</v>
          </cell>
        </row>
        <row r="37">
          <cell r="C37">
            <v>131</v>
          </cell>
          <cell r="D37" t="str">
            <v>NAZMİYE ŞEYDA BELAMİR HEYBET</v>
          </cell>
          <cell r="R37" t="str">
            <v>Dil ve Anl</v>
          </cell>
        </row>
        <row r="38">
          <cell r="C38">
            <v>132</v>
          </cell>
          <cell r="D38" t="str">
            <v>ŞERİFENUR TOKLUOĞLU</v>
          </cell>
          <cell r="R38" t="str">
            <v>Edebiyat</v>
          </cell>
        </row>
        <row r="39">
          <cell r="C39">
            <v>134</v>
          </cell>
          <cell r="D39" t="str">
            <v>SELEN SUNGUROĞLU</v>
          </cell>
          <cell r="R39" t="str">
            <v>Tarih</v>
          </cell>
        </row>
        <row r="40">
          <cell r="C40">
            <v>143</v>
          </cell>
          <cell r="D40" t="str">
            <v>HATİCE ÖZTOPRAK</v>
          </cell>
          <cell r="R40" t="str">
            <v>Biyoloji</v>
          </cell>
        </row>
        <row r="41">
          <cell r="C41">
            <v>152</v>
          </cell>
          <cell r="D41" t="str">
            <v>REMZİYE İLGÜZ</v>
          </cell>
          <cell r="R41" t="str">
            <v>Analitik Geo</v>
          </cell>
        </row>
        <row r="42">
          <cell r="C42">
            <v>153</v>
          </cell>
          <cell r="D42" t="str">
            <v>SEMA DURAN</v>
          </cell>
          <cell r="R42" t="str">
            <v>Matematik</v>
          </cell>
        </row>
        <row r="43">
          <cell r="C43">
            <v>164</v>
          </cell>
          <cell r="D43" t="str">
            <v>İSMAİL KOÇ</v>
          </cell>
          <cell r="R43" t="str">
            <v>Edebiyat</v>
          </cell>
        </row>
        <row r="44">
          <cell r="C44">
            <v>175</v>
          </cell>
          <cell r="D44" t="str">
            <v>HAZAN ELİF ATİLLA</v>
          </cell>
          <cell r="R44" t="str">
            <v>Dil ve Anl</v>
          </cell>
        </row>
        <row r="45">
          <cell r="C45">
            <v>183</v>
          </cell>
          <cell r="D45" t="str">
            <v>EMRE BEŞKAZAK</v>
          </cell>
          <cell r="R45" t="str">
            <v>Kimya</v>
          </cell>
        </row>
        <row r="46">
          <cell r="C46">
            <v>241</v>
          </cell>
          <cell r="D46" t="str">
            <v>SİNAN BOZDAĞ</v>
          </cell>
          <cell r="R46" t="str">
            <v>Fizik</v>
          </cell>
        </row>
        <row r="47">
          <cell r="C47">
            <v>249</v>
          </cell>
          <cell r="D47" t="str">
            <v>MEHMET KORKMAZ</v>
          </cell>
          <cell r="R47" t="str">
            <v>Matematik</v>
          </cell>
        </row>
        <row r="48">
          <cell r="C48">
            <v>257</v>
          </cell>
          <cell r="D48" t="str">
            <v>SİBEL BOYLUĞ</v>
          </cell>
          <cell r="R48" t="str">
            <v>Tarih</v>
          </cell>
        </row>
        <row r="49">
          <cell r="C49">
            <v>262</v>
          </cell>
          <cell r="D49" t="str">
            <v>RAMAZAN SARIARSLAN</v>
          </cell>
          <cell r="R49" t="str">
            <v>Biyoloji</v>
          </cell>
        </row>
        <row r="50">
          <cell r="C50">
            <v>272</v>
          </cell>
          <cell r="D50" t="str">
            <v>HÜSEYİN CİHAN</v>
          </cell>
          <cell r="R50" t="str">
            <v>Biyoloji</v>
          </cell>
        </row>
        <row r="51">
          <cell r="C51">
            <v>275</v>
          </cell>
          <cell r="D51" t="str">
            <v>PELİN ŞENER</v>
          </cell>
          <cell r="R51" t="str">
            <v>Tarih</v>
          </cell>
        </row>
        <row r="52">
          <cell r="C52">
            <v>281</v>
          </cell>
          <cell r="D52" t="str">
            <v>MERVE HASÖZHAN</v>
          </cell>
          <cell r="R52" t="str">
            <v>Analitik Geo</v>
          </cell>
        </row>
        <row r="53">
          <cell r="C53">
            <v>291</v>
          </cell>
          <cell r="D53" t="str">
            <v>İHSAN ÖZLÜ</v>
          </cell>
          <cell r="R53" t="str">
            <v>Beden</v>
          </cell>
        </row>
        <row r="54">
          <cell r="C54">
            <v>297</v>
          </cell>
          <cell r="D54" t="str">
            <v>NİLAY ÖÇALAN</v>
          </cell>
          <cell r="R54" t="str">
            <v>Fizik</v>
          </cell>
        </row>
        <row r="55">
          <cell r="C55">
            <v>298</v>
          </cell>
          <cell r="D55" t="str">
            <v>SELİN ALÇAY</v>
          </cell>
          <cell r="R55" t="str">
            <v>Fizik</v>
          </cell>
        </row>
        <row r="56">
          <cell r="C56">
            <v>300</v>
          </cell>
          <cell r="D56" t="str">
            <v>EZGİ ACAR</v>
          </cell>
          <cell r="R56" t="str">
            <v>Kimya</v>
          </cell>
        </row>
        <row r="57">
          <cell r="C57">
            <v>307</v>
          </cell>
          <cell r="D57" t="str">
            <v>BEYZA KİPER</v>
          </cell>
          <cell r="R57" t="str">
            <v>Geometri</v>
          </cell>
        </row>
        <row r="58">
          <cell r="C58">
            <v>334</v>
          </cell>
          <cell r="D58" t="str">
            <v>OKAN TEMİZYÜREK</v>
          </cell>
          <cell r="R58" t="str">
            <v>Biyoloji</v>
          </cell>
        </row>
        <row r="59">
          <cell r="C59">
            <v>349</v>
          </cell>
          <cell r="D59" t="str">
            <v>UMUT CAN AKTAR</v>
          </cell>
          <cell r="R59" t="str">
            <v>Matematik</v>
          </cell>
        </row>
        <row r="60">
          <cell r="C60">
            <v>363</v>
          </cell>
          <cell r="D60" t="str">
            <v>MUHAMMED EHAD KURT</v>
          </cell>
          <cell r="R60" t="str">
            <v>Matematik</v>
          </cell>
        </row>
        <row r="61">
          <cell r="C61">
            <v>604</v>
          </cell>
          <cell r="D61" t="str">
            <v>ALPEREN KONAK</v>
          </cell>
          <cell r="R61" t="str">
            <v>Fizik</v>
          </cell>
        </row>
        <row r="63">
          <cell r="C63">
            <v>5</v>
          </cell>
          <cell r="D63" t="str">
            <v>KÜBRA AKKURT</v>
          </cell>
          <cell r="R63" t="str">
            <v>Kimya</v>
          </cell>
        </row>
        <row r="64">
          <cell r="C64">
            <v>8</v>
          </cell>
          <cell r="D64" t="str">
            <v>MELİKE DOĞAN</v>
          </cell>
          <cell r="R64" t="str">
            <v>Kimya</v>
          </cell>
        </row>
        <row r="65">
          <cell r="C65">
            <v>70</v>
          </cell>
          <cell r="D65" t="str">
            <v>HÜSEYİN HAKSEVER</v>
          </cell>
          <cell r="R65" t="str">
            <v>Biyoloji</v>
          </cell>
        </row>
        <row r="66">
          <cell r="C66">
            <v>87</v>
          </cell>
          <cell r="D66" t="str">
            <v>ESMA DOĞAN</v>
          </cell>
          <cell r="R66" t="str">
            <v>Kimya</v>
          </cell>
        </row>
        <row r="67">
          <cell r="C67">
            <v>89</v>
          </cell>
          <cell r="D67" t="str">
            <v>MERVE BURUL</v>
          </cell>
          <cell r="R67" t="str">
            <v>Kimya</v>
          </cell>
        </row>
        <row r="68">
          <cell r="C68">
            <v>94</v>
          </cell>
          <cell r="D68" t="str">
            <v>TALHA ZÜBEYİR YÜCEL</v>
          </cell>
          <cell r="R68" t="str">
            <v>Matematik</v>
          </cell>
        </row>
        <row r="69">
          <cell r="C69">
            <v>103</v>
          </cell>
          <cell r="D69" t="str">
            <v>AKIN ÖZER</v>
          </cell>
          <cell r="R69" t="str">
            <v>Fizik</v>
          </cell>
        </row>
        <row r="70">
          <cell r="C70">
            <v>106</v>
          </cell>
          <cell r="D70" t="str">
            <v>ÖZDEN KAYISI</v>
          </cell>
          <cell r="R70" t="str">
            <v>Din Kül.</v>
          </cell>
        </row>
        <row r="71">
          <cell r="C71">
            <v>107</v>
          </cell>
          <cell r="D71" t="str">
            <v>TUĞÇE NUR ŞAKAR</v>
          </cell>
          <cell r="R71" t="str">
            <v>Tarih</v>
          </cell>
        </row>
        <row r="72">
          <cell r="C72">
            <v>128</v>
          </cell>
          <cell r="D72" t="str">
            <v>MÜCAHİT YILMAZ</v>
          </cell>
          <cell r="R72" t="str">
            <v>Analtik Geo</v>
          </cell>
        </row>
        <row r="73">
          <cell r="C73">
            <v>129</v>
          </cell>
          <cell r="D73" t="str">
            <v>AYŞE EDA AYTAR</v>
          </cell>
          <cell r="R73" t="str">
            <v>Matematik</v>
          </cell>
        </row>
        <row r="74">
          <cell r="C74">
            <v>145</v>
          </cell>
          <cell r="D74" t="str">
            <v>MELEK ATICI</v>
          </cell>
          <cell r="R74" t="str">
            <v>Analitik Geo</v>
          </cell>
        </row>
        <row r="75">
          <cell r="C75">
            <v>151</v>
          </cell>
          <cell r="D75" t="str">
            <v>GİZEM DOĞAN</v>
          </cell>
          <cell r="R75" t="str">
            <v>Kimya</v>
          </cell>
        </row>
        <row r="76">
          <cell r="C76">
            <v>156</v>
          </cell>
          <cell r="D76" t="str">
            <v>MEHMET CÜNEYT ÖZBALCI</v>
          </cell>
          <cell r="R76" t="str">
            <v>Biyoloji</v>
          </cell>
        </row>
        <row r="77">
          <cell r="C77">
            <v>166</v>
          </cell>
          <cell r="D77" t="str">
            <v>MUHARREM EVEREKLIOĞLU</v>
          </cell>
          <cell r="R77" t="str">
            <v>Fizik</v>
          </cell>
        </row>
        <row r="78">
          <cell r="C78">
            <v>167</v>
          </cell>
          <cell r="D78" t="str">
            <v>ASUMAN ÇARKIT</v>
          </cell>
          <cell r="R78" t="str">
            <v>Analitik Geo</v>
          </cell>
        </row>
        <row r="79">
          <cell r="C79">
            <v>172</v>
          </cell>
          <cell r="D79" t="str">
            <v>ŞEYMA SÖYLER</v>
          </cell>
          <cell r="R79" t="str">
            <v>Tarih</v>
          </cell>
        </row>
        <row r="80">
          <cell r="C80">
            <v>176</v>
          </cell>
          <cell r="D80" t="str">
            <v>SEMİHA EKRİKAYA</v>
          </cell>
          <cell r="R80" t="str">
            <v>Tarih</v>
          </cell>
        </row>
        <row r="81">
          <cell r="C81">
            <v>179</v>
          </cell>
          <cell r="D81" t="str">
            <v>MUSTAFA ASLAN</v>
          </cell>
          <cell r="R81" t="str">
            <v>Analitik Geo</v>
          </cell>
        </row>
        <row r="82">
          <cell r="C82">
            <v>208</v>
          </cell>
          <cell r="D82" t="str">
            <v>MUHAMMED RAŞİT EREN</v>
          </cell>
          <cell r="R82" t="str">
            <v>Fizik</v>
          </cell>
        </row>
        <row r="83">
          <cell r="C83">
            <v>268</v>
          </cell>
          <cell r="D83" t="str">
            <v>EBUBEKİR CEYHAN</v>
          </cell>
          <cell r="R83" t="str">
            <v>Matematik</v>
          </cell>
        </row>
        <row r="84">
          <cell r="C84">
            <v>274</v>
          </cell>
          <cell r="D84" t="str">
            <v>MEHMET EMRE MUCUK</v>
          </cell>
          <cell r="R84" t="str">
            <v>Fizik</v>
          </cell>
        </row>
        <row r="85">
          <cell r="C85">
            <v>284</v>
          </cell>
          <cell r="D85" t="str">
            <v>GÖKHAN BAŞ</v>
          </cell>
          <cell r="R85" t="str">
            <v>Analitik Geo</v>
          </cell>
        </row>
        <row r="86">
          <cell r="C86">
            <v>288</v>
          </cell>
          <cell r="D86" t="str">
            <v>NİHAL TAMARA YAĞAN</v>
          </cell>
          <cell r="R86" t="str">
            <v>Analitik Geo</v>
          </cell>
        </row>
        <row r="87">
          <cell r="C87">
            <v>301</v>
          </cell>
          <cell r="D87" t="str">
            <v>TUBA MUTLU</v>
          </cell>
          <cell r="R87" t="str">
            <v>Analitik Geo</v>
          </cell>
        </row>
        <row r="88">
          <cell r="C88">
            <v>304</v>
          </cell>
          <cell r="D88" t="str">
            <v>EDA DEMİR</v>
          </cell>
          <cell r="R88" t="str">
            <v>Tarih</v>
          </cell>
        </row>
        <row r="89">
          <cell r="C89">
            <v>308</v>
          </cell>
          <cell r="D89" t="str">
            <v>TUĞRUL URFALI</v>
          </cell>
          <cell r="R89" t="str">
            <v>Fizik</v>
          </cell>
        </row>
        <row r="90">
          <cell r="C90">
            <v>313</v>
          </cell>
          <cell r="D90" t="str">
            <v>BARAN UĞUR ALGÜL</v>
          </cell>
          <cell r="R90" t="str">
            <v>Fizik</v>
          </cell>
        </row>
        <row r="91">
          <cell r="C91">
            <v>330</v>
          </cell>
          <cell r="D91" t="str">
            <v>VEYSEL ALP HIZLISOY</v>
          </cell>
          <cell r="R91" t="str">
            <v>Fizik</v>
          </cell>
        </row>
        <row r="92">
          <cell r="C92">
            <v>342</v>
          </cell>
          <cell r="D92" t="str">
            <v>HUDAYFE YURT</v>
          </cell>
          <cell r="R92" t="str">
            <v>Biyoloji</v>
          </cell>
        </row>
        <row r="94">
          <cell r="C94">
            <v>2</v>
          </cell>
          <cell r="D94" t="str">
            <v>İBRAHİM BATUHAN ÖZTÜRK</v>
          </cell>
          <cell r="R94" t="str">
            <v>Kimya</v>
          </cell>
        </row>
        <row r="95">
          <cell r="C95">
            <v>4</v>
          </cell>
          <cell r="D95" t="str">
            <v>ALPEREN ÖZER</v>
          </cell>
          <cell r="R95" t="str">
            <v>Analitik Geo</v>
          </cell>
        </row>
        <row r="96">
          <cell r="C96">
            <v>9</v>
          </cell>
          <cell r="D96" t="str">
            <v>SAİT AZMİ GÖNÜL</v>
          </cell>
          <cell r="R96" t="str">
            <v>Matematik</v>
          </cell>
        </row>
        <row r="97">
          <cell r="C97">
            <v>56</v>
          </cell>
          <cell r="D97" t="str">
            <v>AYŞE ADİLE KOCADAĞ</v>
          </cell>
          <cell r="R97" t="str">
            <v>Din Kül.</v>
          </cell>
        </row>
        <row r="98">
          <cell r="C98">
            <v>91</v>
          </cell>
          <cell r="D98" t="str">
            <v>KÜBRA KURT</v>
          </cell>
          <cell r="R98" t="str">
            <v>Kimya</v>
          </cell>
        </row>
        <row r="99">
          <cell r="C99">
            <v>98</v>
          </cell>
          <cell r="D99" t="str">
            <v>FATMA YİĞİT</v>
          </cell>
          <cell r="R99" t="str">
            <v>Kimya</v>
          </cell>
        </row>
        <row r="100">
          <cell r="C100">
            <v>102</v>
          </cell>
          <cell r="D100" t="str">
            <v>ÇAĞLA İLBAY</v>
          </cell>
          <cell r="R100" t="str">
            <v>Kimya</v>
          </cell>
        </row>
        <row r="101">
          <cell r="C101">
            <v>108</v>
          </cell>
          <cell r="D101" t="str">
            <v>OSMAN YILDIRIM</v>
          </cell>
          <cell r="R101" t="str">
            <v>Kimya</v>
          </cell>
        </row>
        <row r="102">
          <cell r="C102">
            <v>117</v>
          </cell>
          <cell r="D102" t="str">
            <v>LATİF KARAHAN</v>
          </cell>
          <cell r="R102" t="str">
            <v>Kimya</v>
          </cell>
        </row>
        <row r="103">
          <cell r="C103">
            <v>118</v>
          </cell>
          <cell r="D103" t="str">
            <v>HASAN CAN BOZUKLU</v>
          </cell>
          <cell r="R103" t="str">
            <v>Kimya</v>
          </cell>
        </row>
        <row r="104">
          <cell r="C104">
            <v>138</v>
          </cell>
          <cell r="D104" t="str">
            <v>MERVE AKDENİZ</v>
          </cell>
          <cell r="R104" t="str">
            <v>Kimya</v>
          </cell>
        </row>
        <row r="105">
          <cell r="C105">
            <v>140</v>
          </cell>
          <cell r="D105" t="str">
            <v>FUNDA KUTAY</v>
          </cell>
          <cell r="R105" t="str">
            <v>Matematik</v>
          </cell>
        </row>
        <row r="106">
          <cell r="C106">
            <v>169</v>
          </cell>
          <cell r="D106" t="str">
            <v>DİLARA TOLAN</v>
          </cell>
          <cell r="R106" t="str">
            <v>Biyoloji</v>
          </cell>
        </row>
        <row r="107">
          <cell r="C107">
            <v>173</v>
          </cell>
          <cell r="D107" t="str">
            <v>ELİF ALICI</v>
          </cell>
          <cell r="R107" t="str">
            <v>Din Kül.</v>
          </cell>
        </row>
        <row r="108">
          <cell r="C108">
            <v>213</v>
          </cell>
          <cell r="D108" t="str">
            <v>DURAN YILDIRIM</v>
          </cell>
          <cell r="R108" t="str">
            <v>Analitik Geo</v>
          </cell>
        </row>
        <row r="109">
          <cell r="C109">
            <v>247</v>
          </cell>
          <cell r="D109" t="str">
            <v>MEHMET YASİN DEMİR</v>
          </cell>
          <cell r="R109" t="str">
            <v>Analitik Geo</v>
          </cell>
        </row>
        <row r="110">
          <cell r="C110">
            <v>267</v>
          </cell>
          <cell r="D110" t="str">
            <v>ALPEREN AKYILDIZ</v>
          </cell>
          <cell r="R110" t="str">
            <v>Analitik Geo</v>
          </cell>
        </row>
        <row r="111">
          <cell r="C111">
            <v>270</v>
          </cell>
          <cell r="D111" t="str">
            <v>YAŞAR KALIP</v>
          </cell>
          <cell r="R111" t="str">
            <v>Biyoloji</v>
          </cell>
        </row>
        <row r="112">
          <cell r="C112">
            <v>276</v>
          </cell>
          <cell r="D112" t="str">
            <v>DERYA ERSÖNMEZ</v>
          </cell>
          <cell r="R112" t="str">
            <v>Matematik</v>
          </cell>
        </row>
        <row r="113">
          <cell r="C113">
            <v>277</v>
          </cell>
          <cell r="D113" t="str">
            <v>FATMA BETÜL DİNÇASLAN</v>
          </cell>
          <cell r="R113" t="str">
            <v>Biyoloji</v>
          </cell>
        </row>
        <row r="114">
          <cell r="C114">
            <v>283</v>
          </cell>
          <cell r="D114" t="str">
            <v>FATİH SOYTÜRK</v>
          </cell>
          <cell r="R114" t="str">
            <v>Kimya</v>
          </cell>
        </row>
        <row r="115">
          <cell r="C115">
            <v>287</v>
          </cell>
          <cell r="D115" t="str">
            <v>YASİN DURAL</v>
          </cell>
          <cell r="R115" t="str">
            <v>Biyoloji</v>
          </cell>
        </row>
        <row r="116">
          <cell r="C116">
            <v>292</v>
          </cell>
          <cell r="D116" t="str">
            <v>AHMET EMRE EKER</v>
          </cell>
          <cell r="R116" t="str">
            <v>Biyoloji</v>
          </cell>
        </row>
        <row r="117">
          <cell r="C117">
            <v>306</v>
          </cell>
          <cell r="D117" t="str">
            <v>SULTAN GÖKDUMAN</v>
          </cell>
          <cell r="R117" t="str">
            <v>Biyoloji</v>
          </cell>
        </row>
        <row r="118">
          <cell r="C118">
            <v>309</v>
          </cell>
          <cell r="D118" t="str">
            <v>ÖZGÜR OZAN ÇETİNKAYA</v>
          </cell>
          <cell r="R118" t="str">
            <v>Biyoloji</v>
          </cell>
        </row>
        <row r="119">
          <cell r="C119">
            <v>314</v>
          </cell>
          <cell r="D119" t="str">
            <v>OSMAN MERT BEHRET</v>
          </cell>
          <cell r="R119" t="str">
            <v>Biyoloji</v>
          </cell>
        </row>
        <row r="120">
          <cell r="C120">
            <v>315</v>
          </cell>
          <cell r="D120" t="str">
            <v>SOLMAZ ALKAN</v>
          </cell>
          <cell r="R120" t="str">
            <v>Matematik</v>
          </cell>
        </row>
        <row r="121">
          <cell r="C121">
            <v>328</v>
          </cell>
          <cell r="D121" t="str">
            <v>İBRAHİM AKAY</v>
          </cell>
          <cell r="R121" t="str">
            <v>Matematik</v>
          </cell>
        </row>
        <row r="122">
          <cell r="C122">
            <v>336</v>
          </cell>
          <cell r="D122" t="str">
            <v>SAMET ABDULLAH BODUR</v>
          </cell>
          <cell r="R122" t="str">
            <v>Biyoloji</v>
          </cell>
        </row>
        <row r="123">
          <cell r="C123">
            <v>443</v>
          </cell>
          <cell r="D123" t="str">
            <v>AYŞE AYGÜN</v>
          </cell>
          <cell r="R123" t="str">
            <v>Analitik Geo</v>
          </cell>
        </row>
      </sheetData>
      <sheetData sheetId="6">
        <row r="3">
          <cell r="C3">
            <v>15</v>
          </cell>
          <cell r="D3" t="str">
            <v>Ahmet Furkan TANÇ</v>
          </cell>
          <cell r="Q3" t="str">
            <v>Matematik</v>
          </cell>
        </row>
        <row r="4">
          <cell r="C4">
            <v>92</v>
          </cell>
          <cell r="D4" t="str">
            <v>GÜLSÜM MERVE EĞERCİ</v>
          </cell>
          <cell r="Q4" t="str">
            <v>Edebiyat</v>
          </cell>
        </row>
        <row r="5">
          <cell r="C5">
            <v>111</v>
          </cell>
          <cell r="D5" t="str">
            <v>UMUT SÜLEYMAN DEMİR</v>
          </cell>
          <cell r="Q5" t="str">
            <v>Matematik</v>
          </cell>
        </row>
        <row r="6">
          <cell r="C6">
            <v>115</v>
          </cell>
          <cell r="D6" t="str">
            <v>İLKNUR ÜNLÜLEBLEBİCİ</v>
          </cell>
          <cell r="Q6" t="str">
            <v>Edebiyat</v>
          </cell>
        </row>
        <row r="7">
          <cell r="C7">
            <v>126</v>
          </cell>
          <cell r="D7" t="str">
            <v>AHMET HANER</v>
          </cell>
          <cell r="Q7" t="str">
            <v>İngilizce</v>
          </cell>
        </row>
        <row r="8">
          <cell r="C8">
            <v>155</v>
          </cell>
          <cell r="D8" t="str">
            <v>MEHMET EMRE YİĞİT</v>
          </cell>
          <cell r="Q8" t="str">
            <v>Fizik</v>
          </cell>
        </row>
        <row r="9">
          <cell r="C9">
            <v>174</v>
          </cell>
          <cell r="D9" t="str">
            <v>HATİCE GÜNTAY</v>
          </cell>
          <cell r="Q9" t="str">
            <v>Analitik Geo</v>
          </cell>
        </row>
        <row r="10">
          <cell r="C10">
            <v>204</v>
          </cell>
          <cell r="D10" t="str">
            <v>ULVİYE ÖZŞAHİN</v>
          </cell>
          <cell r="Q10" t="str">
            <v>Edebiyat</v>
          </cell>
        </row>
        <row r="11">
          <cell r="C11">
            <v>209</v>
          </cell>
          <cell r="D11" t="str">
            <v>NUH NACİ ABAKAY</v>
          </cell>
          <cell r="Q11" t="str">
            <v>Edebiyat</v>
          </cell>
        </row>
        <row r="12">
          <cell r="C12">
            <v>250</v>
          </cell>
          <cell r="D12" t="str">
            <v>NİLAY ŞENYÜZ</v>
          </cell>
          <cell r="Q12" t="str">
            <v>Kimya</v>
          </cell>
        </row>
        <row r="13">
          <cell r="C13">
            <v>258</v>
          </cell>
          <cell r="D13" t="str">
            <v>EMEL ALTIOK</v>
          </cell>
          <cell r="Q13" t="str">
            <v>Analitik Geo</v>
          </cell>
        </row>
        <row r="14">
          <cell r="C14">
            <v>259</v>
          </cell>
          <cell r="D14" t="str">
            <v>MUAMMER ALTUN</v>
          </cell>
          <cell r="Q14" t="str">
            <v>Edebiyat</v>
          </cell>
        </row>
        <row r="15">
          <cell r="C15">
            <v>269</v>
          </cell>
          <cell r="D15" t="str">
            <v>HAMZA KEFKİR</v>
          </cell>
          <cell r="Q15" t="str">
            <v>Din Kül.</v>
          </cell>
        </row>
        <row r="16">
          <cell r="C16">
            <v>271</v>
          </cell>
          <cell r="D16" t="str">
            <v>MERVE GÖKKURT</v>
          </cell>
          <cell r="Q16" t="str">
            <v>Analitik Geo</v>
          </cell>
        </row>
        <row r="17">
          <cell r="C17">
            <v>289</v>
          </cell>
          <cell r="D17" t="str">
            <v>AHMET BURAK DERE</v>
          </cell>
          <cell r="Q17" t="str">
            <v>Analitik Geo</v>
          </cell>
        </row>
        <row r="18">
          <cell r="C18">
            <v>293</v>
          </cell>
          <cell r="D18" t="str">
            <v>SÜMEYYE KUŞ</v>
          </cell>
          <cell r="Q18" t="str">
            <v>Edebiyat</v>
          </cell>
        </row>
        <row r="19">
          <cell r="C19">
            <v>310</v>
          </cell>
          <cell r="D19" t="str">
            <v>MALİK AVCI</v>
          </cell>
          <cell r="Q19" t="str">
            <v>Din Kül.</v>
          </cell>
        </row>
        <row r="20">
          <cell r="C20">
            <v>311</v>
          </cell>
          <cell r="D20" t="str">
            <v>ANIL AKYOL</v>
          </cell>
          <cell r="Q20" t="str">
            <v>Analitik Geo</v>
          </cell>
        </row>
        <row r="21">
          <cell r="C21">
            <v>312</v>
          </cell>
          <cell r="D21" t="str">
            <v>ZEKİ OĞULCAN ŞENGÜL</v>
          </cell>
          <cell r="Q21" t="str">
            <v>Edebiyat</v>
          </cell>
        </row>
        <row r="22">
          <cell r="C22">
            <v>321</v>
          </cell>
          <cell r="D22" t="str">
            <v>SETENAY BAŞOK</v>
          </cell>
          <cell r="Q22" t="str">
            <v>Kimya</v>
          </cell>
        </row>
        <row r="23">
          <cell r="C23">
            <v>325</v>
          </cell>
          <cell r="D23" t="str">
            <v>ONUR SEKRETER</v>
          </cell>
          <cell r="Q23" t="str">
            <v>Analitik Geo</v>
          </cell>
        </row>
        <row r="24">
          <cell r="C24">
            <v>471</v>
          </cell>
          <cell r="D24" t="str">
            <v>İSMAİL TÜRKMEN</v>
          </cell>
          <cell r="Q24" t="str">
            <v>Matematik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gradFill flip="none" rotWithShape="1">
          <a:gsLst>
            <a:gs pos="0">
              <a:schemeClr val="accent4">
                <a:lumMod val="20000"/>
                <a:lumOff val="80000"/>
              </a:schemeClr>
            </a:gs>
            <a:gs pos="47000">
              <a:schemeClr val="accent4">
                <a:lumMod val="92000"/>
                <a:lumOff val="8000"/>
              </a:schemeClr>
            </a:gs>
            <a:gs pos="100000">
              <a:schemeClr val="accent4">
                <a:lumMod val="60000"/>
              </a:schemeClr>
            </a:gs>
          </a:gsLst>
          <a:path path="circle">
            <a:fillToRect l="50000" t="130000" r="50000" b="-30000"/>
          </a:path>
          <a:tileRect/>
        </a:gra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91440" tIns="45720" rIns="91440" bIns="45720" rtlCol="0" anchor="ctr" anchorCtr="1" upright="1"/>
      <a:lstStyle>
        <a:defPPr algn="ctr">
          <a:defRPr sz="1050"/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107763" dir="2700000" algn="ctr" rotWithShape="0">
            <a:srgbClr val="808080"/>
          </a:outerShdw>
        </a:effectLst>
      </a:spPr>
      <a:bodyPr vertOverflow="clip" wrap="square" lIns="91440" tIns="45720" rIns="91440" bIns="4572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sosyalbilgilerdunyasi.com/acik-uclu-yazili-sinavlar-icin-sinav-analiz-programi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howOutlineSymbols="0"/>
  </sheetPr>
  <dimension ref="A1:AH26"/>
  <sheetViews>
    <sheetView showGridLines="0" showRowColHeaders="0" showZeros="0" tabSelected="1" showOutlineSymbols="0" zoomScale="87" zoomScaleNormal="87" workbookViewId="0"/>
  </sheetViews>
  <sheetFormatPr defaultColWidth="9.140625" defaultRowHeight="12.75"/>
  <cols>
    <col min="1" max="1" width="3.5703125" style="84" customWidth="1"/>
    <col min="2" max="2" width="2.85546875" style="84" customWidth="1"/>
    <col min="3" max="3" width="10.5703125" style="84" customWidth="1"/>
    <col min="4" max="4" width="2.28515625" style="84" customWidth="1"/>
    <col min="5" max="20" width="4.28515625" style="84" customWidth="1"/>
    <col min="21" max="21" width="3.140625" style="84" customWidth="1"/>
    <col min="22" max="22" width="4.28515625" style="84" customWidth="1"/>
    <col min="23" max="23" width="2.5703125" style="84" customWidth="1"/>
    <col min="24" max="30" width="9.140625" style="84"/>
    <col min="31" max="31" width="4" style="84" customWidth="1"/>
    <col min="32" max="16384" width="9.140625" style="84"/>
  </cols>
  <sheetData>
    <row r="1" spans="1:34" ht="60.75" customHeight="1">
      <c r="A1" s="67"/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</row>
    <row r="2" spans="1:34">
      <c r="A2" s="67"/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</row>
    <row r="3" spans="1:34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</row>
    <row r="4" spans="1:34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</row>
    <row r="5" spans="1:34" ht="16.5" customHeight="1">
      <c r="A5" s="67"/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</row>
    <row r="6" spans="1:34" ht="12.75" customHeight="1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</row>
    <row r="7" spans="1:34" ht="12.75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</row>
    <row r="8" spans="1:34" ht="12.75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88"/>
      <c r="AB8" s="67"/>
      <c r="AC8" s="67"/>
      <c r="AD8" s="67"/>
      <c r="AE8" s="67"/>
      <c r="AF8" s="67"/>
      <c r="AG8" s="67"/>
      <c r="AH8" s="67"/>
    </row>
    <row r="9" spans="1:34">
      <c r="A9" s="67"/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</row>
    <row r="10" spans="1:34">
      <c r="A10" s="67"/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</row>
    <row r="11" spans="1:34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</row>
    <row r="12" spans="1:34">
      <c r="A12" s="67"/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</row>
    <row r="13" spans="1:34">
      <c r="A13" s="67"/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</row>
    <row r="14" spans="1:34">
      <c r="A14" s="67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</row>
    <row r="15" spans="1:34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</row>
    <row r="16" spans="1:34">
      <c r="A16" s="67"/>
      <c r="B16" s="67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</row>
    <row r="17" spans="1:34">
      <c r="A17" s="67"/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</row>
    <row r="18" spans="1:34" ht="14.25" customHeight="1">
      <c r="A18" s="67"/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</row>
    <row r="19" spans="1:34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</row>
    <row r="20" spans="1:34" ht="18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86"/>
      <c r="AC20" s="86"/>
      <c r="AD20" s="86"/>
      <c r="AE20" s="87"/>
      <c r="AF20" s="67"/>
      <c r="AG20" s="67"/>
      <c r="AH20" s="67"/>
    </row>
    <row r="21" spans="1:34" ht="18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86"/>
      <c r="AC21" s="86"/>
      <c r="AD21" s="86"/>
      <c r="AE21" s="87"/>
      <c r="AF21" s="67"/>
      <c r="AG21" s="67"/>
      <c r="AH21" s="67"/>
    </row>
    <row r="22" spans="1:34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</row>
    <row r="23" spans="1:34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</row>
    <row r="24" spans="1:34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</row>
    <row r="25" spans="1:34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</row>
    <row r="26" spans="1:34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</row>
  </sheetData>
  <sheetProtection algorithmName="SHA-512" hashValue="lX1oh5U87xyuPE2OSWO7eqqEPsLiZpMzMRcliGjv6+1ZgM+IB8pxF8utU1XuqX8hSnHw+4V9BdweE+nhah/GyQ==" saltValue="bDv9ncqNN6pQOg7hhmgscQ==" spinCount="100000" sheet="1" objects="1" scenarios="1"/>
  <pageMargins left="0.78740157480314965" right="0.78740157480314965" top="0.78740157480314965" bottom="0.78740157480314965" header="0.59055118110236227" footer="0.59055118110236227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D46"/>
  <sheetViews>
    <sheetView zoomScale="82" zoomScaleNormal="82" zoomScaleSheetLayoutView="98" workbookViewId="0"/>
  </sheetViews>
  <sheetFormatPr defaultRowHeight="12.75"/>
  <cols>
    <col min="1" max="1" width="9.140625" style="53"/>
    <col min="2" max="2" width="15.28515625" style="57" customWidth="1"/>
    <col min="3" max="3" width="70.7109375" style="55" customWidth="1"/>
    <col min="4" max="4" width="17.140625" customWidth="1"/>
    <col min="5" max="5" width="9.140625" style="53"/>
    <col min="6" max="30" width="9.140625" style="56"/>
  </cols>
  <sheetData>
    <row r="1" spans="1:5" ht="52.5" customHeight="1">
      <c r="B1" s="62"/>
      <c r="C1" s="54"/>
      <c r="D1" s="53"/>
    </row>
    <row r="2" spans="1:5" ht="15.75" customHeight="1">
      <c r="A2" s="505" t="str">
        <f>'K. Bilgiler'!G14&amp;" EĞİTİM ÖĞRETİM YILI "</f>
        <v xml:space="preserve">2023-2024 EĞİTİM ÖĞRETİM YILI </v>
      </c>
      <c r="B2" s="505"/>
      <c r="C2" s="505"/>
      <c r="D2" s="505"/>
      <c r="E2" s="505"/>
    </row>
    <row r="3" spans="1:5" ht="15.75" customHeight="1">
      <c r="A3" s="510" t="str">
        <f>'K. Bilgiler'!G10&amp;" / "&amp;'K. Bilgiler'!G12&amp;" SINIFI "&amp;'K. Bilgiler'!G8&amp;" DERSİ "&amp;'K. Bilgiler'!G16&amp;" "&amp;'K. Bilgiler'!G18&amp;". YAZILI SINAVI BELİRTKE TABLOSU"</f>
        <v>8 / D SINIFI T.C. İNKILÂP TARİHİ VE ATATÜRKÇÜLÜK DERSİ I. DÖNEM 2. YAZILI SINAVI BELİRTKE TABLOSU</v>
      </c>
      <c r="B3" s="510"/>
      <c r="C3" s="510"/>
      <c r="D3" s="510"/>
      <c r="E3" s="510"/>
    </row>
    <row r="4" spans="1:5" ht="22.5" customHeight="1">
      <c r="B4" s="629" t="str">
        <f>'K. Bilgiler'!G26&amp;""</f>
        <v>SENARYO : 3</v>
      </c>
      <c r="C4" s="512" t="str">
        <f>'K. Bilgiler'!G8&amp;" DERSİ ne ait İlimizde yayınlanan Senaryolardan seçilerek hazılanmıştır."</f>
        <v>T.C. İNKILÂP TARİHİ VE ATATÜRKÇÜLÜK DERSİ ne ait İlimizde yayınlanan Senaryolardan seçilerek hazılanmıştır.</v>
      </c>
      <c r="D4" s="630" t="s">
        <v>13</v>
      </c>
    </row>
    <row r="5" spans="1:5" ht="30" customHeight="1">
      <c r="B5" s="629"/>
      <c r="C5" s="513"/>
      <c r="D5" s="631"/>
    </row>
    <row r="6" spans="1:5" ht="36" customHeight="1">
      <c r="B6" s="61">
        <v>1</v>
      </c>
      <c r="C6" s="79" t="s">
        <v>290</v>
      </c>
      <c r="D6" s="158">
        <v>1</v>
      </c>
    </row>
    <row r="7" spans="1:5" ht="36" customHeight="1">
      <c r="B7" s="61">
        <v>2</v>
      </c>
      <c r="C7" s="79" t="s">
        <v>170</v>
      </c>
      <c r="D7" s="159">
        <v>1</v>
      </c>
    </row>
    <row r="8" spans="1:5" ht="36" customHeight="1">
      <c r="B8" s="61">
        <v>3</v>
      </c>
      <c r="C8" s="79" t="s">
        <v>315</v>
      </c>
      <c r="D8" s="158">
        <v>1</v>
      </c>
    </row>
    <row r="9" spans="1:5" ht="36" customHeight="1">
      <c r="B9" s="61">
        <v>4</v>
      </c>
      <c r="C9" s="79" t="s">
        <v>290</v>
      </c>
      <c r="D9" s="159">
        <v>1</v>
      </c>
    </row>
    <row r="10" spans="1:5" ht="36" customHeight="1">
      <c r="B10" s="61">
        <v>5</v>
      </c>
      <c r="C10" s="79" t="s">
        <v>86</v>
      </c>
      <c r="D10" s="158">
        <v>1</v>
      </c>
    </row>
    <row r="11" spans="1:5" ht="36" customHeight="1">
      <c r="B11" s="61">
        <v>6</v>
      </c>
      <c r="C11" s="79" t="s">
        <v>86</v>
      </c>
      <c r="D11" s="159">
        <v>1</v>
      </c>
    </row>
    <row r="12" spans="1:5" ht="36" customHeight="1">
      <c r="B12" s="61">
        <v>7</v>
      </c>
      <c r="C12" s="79" t="s">
        <v>86</v>
      </c>
      <c r="D12" s="158">
        <v>1</v>
      </c>
    </row>
    <row r="13" spans="1:5" ht="36" customHeight="1">
      <c r="B13" s="61">
        <v>8</v>
      </c>
      <c r="C13" s="79" t="s">
        <v>86</v>
      </c>
      <c r="D13" s="159">
        <v>1</v>
      </c>
    </row>
    <row r="14" spans="1:5" ht="36" customHeight="1">
      <c r="B14" s="61">
        <v>9</v>
      </c>
      <c r="C14" s="79" t="s">
        <v>85</v>
      </c>
      <c r="D14" s="158">
        <v>1</v>
      </c>
    </row>
    <row r="15" spans="1:5" ht="36" customHeight="1">
      <c r="B15" s="61">
        <v>10</v>
      </c>
      <c r="C15" s="79" t="s">
        <v>200</v>
      </c>
      <c r="D15" s="159">
        <v>1</v>
      </c>
    </row>
    <row r="16" spans="1:5" ht="36" customHeight="1">
      <c r="B16" s="61">
        <v>11</v>
      </c>
      <c r="C16" s="79" t="s">
        <v>170</v>
      </c>
      <c r="D16" s="158">
        <v>1</v>
      </c>
    </row>
    <row r="17" spans="1:30" ht="36" customHeight="1">
      <c r="B17" s="61">
        <v>12</v>
      </c>
      <c r="C17" s="79" t="s">
        <v>170</v>
      </c>
      <c r="D17" s="159">
        <v>1</v>
      </c>
    </row>
    <row r="18" spans="1:30" ht="36" customHeight="1">
      <c r="B18" s="61">
        <v>13</v>
      </c>
      <c r="C18" s="79" t="s">
        <v>173</v>
      </c>
      <c r="D18" s="158">
        <v>1</v>
      </c>
    </row>
    <row r="19" spans="1:30" ht="36" customHeight="1">
      <c r="B19" s="61">
        <v>14</v>
      </c>
      <c r="C19" s="79" t="s">
        <v>179</v>
      </c>
      <c r="D19" s="159">
        <v>1</v>
      </c>
    </row>
    <row r="20" spans="1:30" ht="36" customHeight="1">
      <c r="B20" s="61">
        <v>15</v>
      </c>
      <c r="C20" s="79" t="s">
        <v>170</v>
      </c>
      <c r="D20" s="158">
        <v>1</v>
      </c>
    </row>
    <row r="21" spans="1:30" ht="36" customHeight="1">
      <c r="B21" s="61">
        <v>16</v>
      </c>
      <c r="C21" s="79" t="s">
        <v>170</v>
      </c>
      <c r="D21" s="159">
        <v>1</v>
      </c>
    </row>
    <row r="22" spans="1:30" ht="36" customHeight="1">
      <c r="B22" s="61">
        <v>17</v>
      </c>
      <c r="C22" s="79" t="s">
        <v>173</v>
      </c>
      <c r="D22" s="158">
        <v>1</v>
      </c>
    </row>
    <row r="23" spans="1:30" ht="36" customHeight="1">
      <c r="B23" s="61">
        <v>18</v>
      </c>
      <c r="C23" s="79" t="s">
        <v>170</v>
      </c>
      <c r="D23" s="159">
        <v>1</v>
      </c>
    </row>
    <row r="24" spans="1:30" ht="36" customHeight="1">
      <c r="B24" s="61">
        <v>19</v>
      </c>
      <c r="C24" s="79" t="s">
        <v>173</v>
      </c>
      <c r="D24" s="158">
        <v>1</v>
      </c>
    </row>
    <row r="25" spans="1:30" ht="36" customHeight="1">
      <c r="B25" s="61">
        <v>20</v>
      </c>
      <c r="C25" s="79" t="s">
        <v>173</v>
      </c>
      <c r="D25" s="159">
        <v>1</v>
      </c>
    </row>
    <row r="26" spans="1:30">
      <c r="B26" s="506" t="s">
        <v>82</v>
      </c>
      <c r="C26" s="507"/>
      <c r="D26" s="60">
        <f>SUM(D6:D25)</f>
        <v>20</v>
      </c>
    </row>
    <row r="27" spans="1:30" s="58" customFormat="1" ht="30" customHeight="1">
      <c r="A27" s="59"/>
      <c r="B27" s="628" t="s">
        <v>81</v>
      </c>
      <c r="C27" s="628"/>
      <c r="D27" s="628"/>
      <c r="E27" s="59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</row>
    <row r="28" spans="1:30" s="58" customFormat="1" ht="30" customHeight="1">
      <c r="A28" s="59"/>
      <c r="B28" s="208"/>
      <c r="C28" s="208"/>
      <c r="D28" s="208"/>
      <c r="E28" s="59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  <c r="AD28" s="78"/>
    </row>
    <row r="29" spans="1:30">
      <c r="B29" s="62"/>
      <c r="C29" s="54"/>
      <c r="D29" s="53"/>
    </row>
    <row r="30" spans="1:30">
      <c r="B30" s="62"/>
      <c r="C30" s="54" t="str">
        <f>'K. Bilgiler'!G20</f>
        <v>Muammer ASLAN</v>
      </c>
      <c r="D30" s="269" t="str">
        <f>'K. Bilgiler'!G24</f>
        <v>SOSYAL BİLGİLER DÜNYASI</v>
      </c>
    </row>
    <row r="31" spans="1:30">
      <c r="B31" s="62"/>
      <c r="C31" s="54" t="str">
        <f>'K. Bilgiler'!G22</f>
        <v>İnkılap Tarihi Öğretmeni</v>
      </c>
      <c r="D31" s="269" t="s">
        <v>35</v>
      </c>
    </row>
    <row r="32" spans="1:30">
      <c r="B32" s="62"/>
      <c r="C32" s="54"/>
      <c r="D32" s="53"/>
    </row>
    <row r="33" spans="2:30">
      <c r="B33" s="62"/>
      <c r="C33" s="54"/>
      <c r="D33" s="53"/>
    </row>
    <row r="34" spans="2:30">
      <c r="B34" s="62"/>
      <c r="C34" s="129"/>
      <c r="D34" s="130"/>
    </row>
    <row r="35" spans="2:30">
      <c r="B35" s="62"/>
      <c r="C35" s="129"/>
      <c r="D35" s="130"/>
    </row>
    <row r="36" spans="2:30">
      <c r="B36" s="62"/>
      <c r="C36" s="54"/>
      <c r="D36" s="53"/>
    </row>
    <row r="37" spans="2:30">
      <c r="B37" s="62"/>
      <c r="C37" s="54"/>
      <c r="D37" s="53"/>
    </row>
    <row r="38" spans="2:30" s="53" customFormat="1">
      <c r="B38" s="62"/>
      <c r="C38" s="54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</row>
    <row r="39" spans="2:30" s="53" customFormat="1">
      <c r="B39" s="62"/>
      <c r="C39" s="54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</row>
    <row r="40" spans="2:30" s="53" customFormat="1">
      <c r="B40" s="62"/>
      <c r="C40" s="54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</row>
    <row r="41" spans="2:30" s="53" customFormat="1">
      <c r="B41" s="62"/>
      <c r="C41" s="54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</row>
    <row r="42" spans="2:30" s="53" customFormat="1">
      <c r="B42" s="62"/>
      <c r="C42" s="54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</row>
    <row r="43" spans="2:30" s="53" customFormat="1">
      <c r="B43" s="62"/>
      <c r="C43" s="54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</row>
    <row r="44" spans="2:30" s="53" customFormat="1">
      <c r="B44" s="62"/>
      <c r="C44" s="54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</row>
    <row r="45" spans="2:30" s="53" customFormat="1">
      <c r="B45" s="62"/>
      <c r="C45" s="54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</row>
    <row r="46" spans="2:30" s="53" customFormat="1">
      <c r="B46" s="62"/>
      <c r="C46" s="54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</row>
  </sheetData>
  <sheetProtection algorithmName="SHA-512" hashValue="pJEu9Zao8IFp1KECG1mTHvDRoVx7Yj7XMMRue4tPJng582WMz/41+VZAnn85DCLkWjLEcMZcQeVYBbmbNCSOMQ==" saltValue="JXqpChYzdadMztk7IUAM9A==" spinCount="100000" sheet="1" objects="1" scenarios="1"/>
  <protectedRanges>
    <protectedRange algorithmName="SHA-512" hashValue="0VIP4zJjjRX1XF7dsBlGJkb0SxuWCVAnO2q0gzNLZe1jx+5nIeY1hnhRrzWYgdxlLS5o+1gKBG5uPMPd3BvGgA==" saltValue="j+TStCgYKbVF9d//NojPtg==" spinCount="100000" sqref="A6:E39" name="Aralık1"/>
  </protectedRanges>
  <mergeCells count="7">
    <mergeCell ref="B27:D27"/>
    <mergeCell ref="A2:E2"/>
    <mergeCell ref="A3:E3"/>
    <mergeCell ref="B4:B5"/>
    <mergeCell ref="C4:C5"/>
    <mergeCell ref="D4:D5"/>
    <mergeCell ref="B26:C26"/>
  </mergeCells>
  <pageMargins left="0.7" right="0.7" top="0.75" bottom="0.75" header="0.3" footer="0.3"/>
  <pageSetup paperSize="9" scale="73" orientation="portrait" verticalDpi="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kazanımlar!$B$2:$B$222</xm:f>
          </x14:formula1>
          <xm:sqref>C6</xm:sqref>
        </x14:dataValidation>
        <x14:dataValidation type="list" allowBlank="1" showInputMessage="1" showErrorMessage="1">
          <x14:formula1>
            <xm:f>kazanımlar!$B$2:$B$140</xm:f>
          </x14:formula1>
          <xm:sqref>C7:C25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4"/>
    <pageSetUpPr fitToPage="1"/>
  </sheetPr>
  <dimension ref="A1:BD110"/>
  <sheetViews>
    <sheetView view="pageBreakPreview" zoomScale="55" zoomScaleNormal="100" zoomScaleSheetLayoutView="55" workbookViewId="0">
      <selection sqref="A1:Y1"/>
    </sheetView>
  </sheetViews>
  <sheetFormatPr defaultColWidth="9.140625" defaultRowHeight="12.75"/>
  <cols>
    <col min="1" max="1" width="3.85546875" style="2" customWidth="1"/>
    <col min="2" max="2" width="5.7109375" style="2" customWidth="1"/>
    <col min="3" max="4" width="8.7109375" style="2" customWidth="1"/>
    <col min="5" max="5" width="6.7109375" style="2" customWidth="1"/>
    <col min="6" max="25" width="10.7109375" style="2" customWidth="1"/>
    <col min="26" max="26" width="11.7109375" style="2" customWidth="1"/>
    <col min="27" max="27" width="14.140625" style="2" customWidth="1"/>
    <col min="28" max="28" width="12.5703125" style="2" hidden="1" customWidth="1"/>
    <col min="29" max="29" width="6.140625" style="2" hidden="1" customWidth="1"/>
    <col min="30" max="38" width="1.85546875" style="2" hidden="1" customWidth="1"/>
    <col min="39" max="41" width="2.7109375" style="2" hidden="1" customWidth="1"/>
    <col min="42" max="42" width="21.85546875" style="2" hidden="1" customWidth="1"/>
    <col min="43" max="56" width="9.140625" style="56"/>
    <col min="57" max="16384" width="9.140625" style="2"/>
  </cols>
  <sheetData>
    <row r="1" spans="1:55" ht="23.25" customHeight="1">
      <c r="A1" s="663" t="str">
        <f>'K. Bilgiler'!G6&amp;" "&amp;'K. Bilgiler'!G14&amp;" EĞİTİM ÖĞRETİM YILI"</f>
        <v>SBD FACEBOOK ORTAOKULU 2023-2024 EĞİTİM ÖĞRETİM YILI</v>
      </c>
      <c r="B1" s="664"/>
      <c r="C1" s="664"/>
      <c r="D1" s="664"/>
      <c r="E1" s="664"/>
      <c r="F1" s="664"/>
      <c r="G1" s="664"/>
      <c r="H1" s="664"/>
      <c r="I1" s="664"/>
      <c r="J1" s="664"/>
      <c r="K1" s="664"/>
      <c r="L1" s="664"/>
      <c r="M1" s="664"/>
      <c r="N1" s="664"/>
      <c r="O1" s="664"/>
      <c r="P1" s="664"/>
      <c r="Q1" s="664"/>
      <c r="R1" s="664"/>
      <c r="S1" s="664"/>
      <c r="T1" s="664"/>
      <c r="U1" s="664"/>
      <c r="V1" s="664"/>
      <c r="W1" s="664"/>
      <c r="X1" s="664"/>
      <c r="Y1" s="665"/>
      <c r="Z1" s="666">
        <f>'K. Bilgiler'!G28</f>
        <v>45249</v>
      </c>
      <c r="AA1" s="666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8"/>
    </row>
    <row r="2" spans="1:55" ht="27" customHeight="1">
      <c r="A2" s="632" t="str">
        <f>'K. Bilgiler'!G10&amp;" / "&amp;'K. Bilgiler'!G12&amp;" SINIFI "&amp;'K. Bilgiler'!G8&amp;" DERSİ "&amp;'K. Bilgiler'!G16&amp;" "&amp;'K. Bilgiler'!G18&amp;".SINAV ANALİZİ"</f>
        <v>8 / D SINIFI T.C. İNKILÂP TARİHİ VE ATATÜRKÇÜLÜK DERSİ I. DÖNEM 2.SINAV ANALİZİ</v>
      </c>
      <c r="B2" s="633"/>
      <c r="C2" s="633"/>
      <c r="D2" s="633"/>
      <c r="E2" s="633"/>
      <c r="F2" s="633"/>
      <c r="G2" s="633"/>
      <c r="H2" s="633"/>
      <c r="I2" s="633"/>
      <c r="J2" s="633"/>
      <c r="K2" s="633"/>
      <c r="L2" s="633"/>
      <c r="M2" s="633"/>
      <c r="N2" s="633"/>
      <c r="O2" s="633"/>
      <c r="P2" s="633"/>
      <c r="Q2" s="633"/>
      <c r="R2" s="633"/>
      <c r="S2" s="633"/>
      <c r="T2" s="633"/>
      <c r="U2" s="633"/>
      <c r="V2" s="633"/>
      <c r="W2" s="633"/>
      <c r="X2" s="633"/>
      <c r="Y2" s="634"/>
      <c r="Z2" s="667"/>
      <c r="AA2" s="668"/>
      <c r="AB2" s="193"/>
      <c r="AC2" s="193"/>
      <c r="AD2" s="193"/>
      <c r="AE2" s="193"/>
      <c r="AF2" s="193"/>
      <c r="AG2" s="193"/>
      <c r="AH2" s="193"/>
      <c r="AI2" s="193"/>
      <c r="AJ2" s="193"/>
      <c r="AK2" s="193"/>
      <c r="AL2" s="193"/>
      <c r="AM2" s="193"/>
      <c r="AN2" s="193"/>
      <c r="AO2" s="193"/>
      <c r="AP2" s="193"/>
    </row>
    <row r="3" spans="1:55" ht="252" customHeight="1">
      <c r="A3" s="669" t="s">
        <v>91</v>
      </c>
      <c r="B3" s="670"/>
      <c r="C3" s="670"/>
      <c r="D3" s="670"/>
      <c r="E3" s="671"/>
      <c r="F3" s="268" t="str">
        <f>'SENARYO GİR (2)'!C6</f>
        <v>BURAYI TIKLAYIP LİSTEDEN SEÇİM YAPIN</v>
      </c>
      <c r="G3" s="268" t="str">
        <f>'SENARYO GİR (2)'!C7</f>
        <v>SB.5.1.4. Çocuk olarak haklarından yararlanmaya ve bu hakların ihlal edildiği durumlara örnekler verir.</v>
      </c>
      <c r="H3" s="268" t="str">
        <f>'SENARYO GİR (2)'!C8</f>
        <v>SB.5.1.1. Sosyal Bilgiler dersinin, Türkiye Cumhuriyeti’nin etkin bir vatandaşı olarak kendi gelişimine katkısını fark eder.</v>
      </c>
      <c r="I3" s="268" t="str">
        <f>'SENARYO GİR (2)'!C9</f>
        <v>BURAYI TIKLAYIP LİSTEDEN SEÇİM YAPIN</v>
      </c>
      <c r="J3" s="268" t="str">
        <f>'SENARYO GİR (2)'!C10</f>
        <v>İTA.8.1.3. Gençlik döneminde Mustafa Kemal’in fikir hayatını etkileyen önemli kişileri ve olayları kavrar.</v>
      </c>
      <c r="K3" s="268" t="str">
        <f>'SENARYO GİR (2)'!C11</f>
        <v>İTA.8.1.3. Gençlik döneminde Mustafa Kemal’in fikir hayatını etkileyen önemli kişileri ve olayları kavrar.</v>
      </c>
      <c r="L3" s="268" t="str">
        <f>'SENARYO GİR (2)'!C12</f>
        <v>İTA.8.1.3. Gençlik döneminde Mustafa Kemal’in fikir hayatını etkileyen önemli kişileri ve olayları kavrar.</v>
      </c>
      <c r="M3" s="268" t="str">
        <f>'SENARYO GİR (2)'!C13</f>
        <v>İTA.8.1.3. Gençlik döneminde Mustafa Kemal’in fikir hayatını etkileyen önemli kişileri ve olayları kavrar.</v>
      </c>
      <c r="N3" s="268" t="str">
        <f>'SENARYO GİR (2)'!C14</f>
        <v>İTA.8.1.4. Mustafa Kemal’in askerlik hayatı ile ilgili olayları ve olguları onun kişilik özellikleri ile ilişkilendirir.</v>
      </c>
      <c r="O3" s="268" t="str">
        <f>'SENARYO GİR (2)'!C15</f>
        <v>İTA.8.2.8. Mustafa Kemal’in ve Türk milletinin Sevr Antlaşması’na karşı tepkilerini değerlendirir.</v>
      </c>
      <c r="P3" s="268" t="str">
        <f>'SENARYO GİR (2)'!C16</f>
        <v>SB.5.1.4. Çocuk olarak haklarından yararlanmaya ve bu hakların ihlal edildiği durumlara örnekler verir.</v>
      </c>
      <c r="Q3" s="268" t="str">
        <f>'SENARYO GİR (2)'!C17</f>
        <v>SB.5.1.4. Çocuk olarak haklarından yararlanmaya ve bu hakların ihlal edildiği durumlara örnekler verir.</v>
      </c>
      <c r="R3" s="268" t="str">
        <f>'SENARYO GİR (2)'!C18</f>
        <v>SB.5.2.1. Somut kalıntılarından yola çıkarak Anadolu ve Mezopotamya uygarlıklarının insanlık tarihine önemli katkılarını fark eder.</v>
      </c>
      <c r="S3" s="268" t="str">
        <f>'SENARYO GİR (2)'!C19</f>
        <v>SB.5.2.3. Ülkemizin çeşitli yerlerinin kültürel özellikleri ile yaşadığı çevrenin kültürel özelliklerini karşılaştırarak bunlar arasındaki benzer ve farklı unsurları belirler.</v>
      </c>
      <c r="T3" s="268" t="str">
        <f>'SENARYO GİR (2)'!C20</f>
        <v>SB.5.1.4. Çocuk olarak haklarından yararlanmaya ve bu hakların ihlal edildiği durumlara örnekler verir.</v>
      </c>
      <c r="U3" s="268" t="str">
        <f>'SENARYO GİR (2)'!C21</f>
        <v>SB.5.1.4. Çocuk olarak haklarından yararlanmaya ve bu hakların ihlal edildiği durumlara örnekler verir.</v>
      </c>
      <c r="V3" s="268" t="str">
        <f>'SENARYO GİR (2)'!C22</f>
        <v>SB.5.2.1. Somut kalıntılarından yola çıkarak Anadolu ve Mezopotamya uygarlıklarının insanlık tarihine önemli katkılarını fark eder.</v>
      </c>
      <c r="W3" s="268" t="str">
        <f>'SENARYO GİR (2)'!C23</f>
        <v>SB.5.1.4. Çocuk olarak haklarından yararlanmaya ve bu hakların ihlal edildiği durumlara örnekler verir.</v>
      </c>
      <c r="X3" s="268" t="str">
        <f>'SENARYO GİR (2)'!C24</f>
        <v>SB.5.2.1. Somut kalıntılarından yola çıkarak Anadolu ve Mezopotamya uygarlıklarının insanlık tarihine önemli katkılarını fark eder.</v>
      </c>
      <c r="Y3" s="268" t="str">
        <f>'SENARYO GİR (2)'!C25</f>
        <v>SB.5.2.1. Somut kalıntılarından yola çıkarak Anadolu ve Mezopotamya uygarlıklarının insanlık tarihine önemli katkılarını fark eder.</v>
      </c>
      <c r="Z3" s="672" t="str">
        <f>'K. Bilgiler'!G26</f>
        <v>SENARYO : 3</v>
      </c>
      <c r="AA3" s="673"/>
    </row>
    <row r="4" spans="1:55" ht="24" customHeight="1">
      <c r="A4" s="660" t="s">
        <v>15</v>
      </c>
      <c r="B4" s="660"/>
      <c r="C4" s="660"/>
      <c r="D4" s="660"/>
      <c r="E4" s="660"/>
      <c r="F4" s="250">
        <f>IF('NOT Baremi'!E13=0," ",'NOT Baremi'!E13)</f>
        <v>5</v>
      </c>
      <c r="G4" s="250">
        <f>IF('NOT Baremi'!F13=0," ",'NOT Baremi'!F13)</f>
        <v>5</v>
      </c>
      <c r="H4" s="250">
        <f>IF('NOT Baremi'!G13=0," ",'NOT Baremi'!G13)</f>
        <v>5</v>
      </c>
      <c r="I4" s="250">
        <f>IF('NOT Baremi'!H13=0," ",'NOT Baremi'!H13)</f>
        <v>5</v>
      </c>
      <c r="J4" s="250">
        <f>IF('NOT Baremi'!I13=0," ",'NOT Baremi'!I13)</f>
        <v>5</v>
      </c>
      <c r="K4" s="250">
        <f>IF('NOT Baremi'!J13=0," ",'NOT Baremi'!J13)</f>
        <v>5</v>
      </c>
      <c r="L4" s="250">
        <f>IF('NOT Baremi'!K13=0," ",'NOT Baremi'!K13)</f>
        <v>5</v>
      </c>
      <c r="M4" s="250">
        <f>IF('NOT Baremi'!L13=0," ",'NOT Baremi'!L13)</f>
        <v>5</v>
      </c>
      <c r="N4" s="250">
        <f>IF('NOT Baremi'!M13=0," ",'NOT Baremi'!M13)</f>
        <v>5</v>
      </c>
      <c r="O4" s="250">
        <f>IF('NOT Baremi'!N13=0," ",'NOT Baremi'!N13)</f>
        <v>5</v>
      </c>
      <c r="P4" s="250">
        <f>IF('NOT Baremi'!O13=0," ",'NOT Baremi'!O13)</f>
        <v>5</v>
      </c>
      <c r="Q4" s="250">
        <f>IF('NOT Baremi'!P13=0," ",'NOT Baremi'!P13)</f>
        <v>5</v>
      </c>
      <c r="R4" s="250">
        <f>IF('NOT Baremi'!Q13=0," ",'NOT Baremi'!Q13)</f>
        <v>5</v>
      </c>
      <c r="S4" s="250">
        <f>IF('NOT Baremi'!R13=0," ",'NOT Baremi'!R13)</f>
        <v>5</v>
      </c>
      <c r="T4" s="250">
        <f>IF('NOT Baremi'!S13=0," ",'NOT Baremi'!S13)</f>
        <v>5</v>
      </c>
      <c r="U4" s="250">
        <f>IF('NOT Baremi'!T13=0," ",'NOT Baremi'!T13)</f>
        <v>5</v>
      </c>
      <c r="V4" s="250">
        <f>IF('NOT Baremi'!U13=0," ",'NOT Baremi'!U13)</f>
        <v>5</v>
      </c>
      <c r="W4" s="250">
        <f>IF('NOT Baremi'!V13=0," ",'NOT Baremi'!V13)</f>
        <v>5</v>
      </c>
      <c r="X4" s="250">
        <f>IF('NOT Baremi'!W13=0," ",'NOT Baremi'!W13)</f>
        <v>5</v>
      </c>
      <c r="Y4" s="250">
        <f>IF('NOT Baremi'!X13=0," ",'NOT Baremi'!X13)</f>
        <v>5</v>
      </c>
      <c r="Z4" s="182">
        <f>IF(SUM(F4:Y4)=0," ",SUM(F4:Y4))</f>
        <v>100</v>
      </c>
      <c r="AA4" s="661" t="s">
        <v>54</v>
      </c>
    </row>
    <row r="5" spans="1:55" ht="54.75">
      <c r="A5" s="217" t="s">
        <v>0</v>
      </c>
      <c r="B5" s="217" t="s">
        <v>23</v>
      </c>
      <c r="C5" s="662" t="s">
        <v>14</v>
      </c>
      <c r="D5" s="662"/>
      <c r="E5" s="662"/>
      <c r="F5" s="278" t="str">
        <f>IF('NOT Baremi'!E13&gt;0,'NOT Baremi'!E12&amp;"."&amp;"SORU"," ")</f>
        <v>1.SORU</v>
      </c>
      <c r="G5" s="278" t="str">
        <f>IF('NOT Baremi'!F13&gt;0,'NOT Baremi'!F12&amp;"."&amp;"SORU"," ")</f>
        <v>2.SORU</v>
      </c>
      <c r="H5" s="278" t="str">
        <f>IF('NOT Baremi'!G13&gt;0,'NOT Baremi'!G12&amp;"."&amp;"SORU"," ")</f>
        <v>3.SORU</v>
      </c>
      <c r="I5" s="278" t="str">
        <f>IF('NOT Baremi'!H13&gt;0,'NOT Baremi'!H12&amp;"."&amp;"SORU"," ")</f>
        <v>4.SORU</v>
      </c>
      <c r="J5" s="278" t="str">
        <f>IF('NOT Baremi'!I13&gt;0,'NOT Baremi'!I12&amp;"."&amp;"SORU"," ")</f>
        <v>5.SORU</v>
      </c>
      <c r="K5" s="278" t="str">
        <f>IF('NOT Baremi'!J13&gt;0,'NOT Baremi'!J12&amp;"."&amp;"SORU"," ")</f>
        <v>6.SORU</v>
      </c>
      <c r="L5" s="278" t="str">
        <f>IF('NOT Baremi'!K13&gt;0,'NOT Baremi'!K12&amp;"."&amp;"SORU"," ")</f>
        <v>7.SORU</v>
      </c>
      <c r="M5" s="278" t="str">
        <f>IF('NOT Baremi'!L13&gt;0,'NOT Baremi'!L12&amp;"."&amp;"SORU"," ")</f>
        <v>8.SORU</v>
      </c>
      <c r="N5" s="278" t="str">
        <f>IF('NOT Baremi'!M13&gt;0,'NOT Baremi'!M12&amp;"."&amp;"SORU"," ")</f>
        <v>9.SORU</v>
      </c>
      <c r="O5" s="278" t="str">
        <f>IF('NOT Baremi'!N13&gt;0,'NOT Baremi'!N12&amp;"."&amp;"SORU"," ")</f>
        <v>10.SORU</v>
      </c>
      <c r="P5" s="278" t="str">
        <f>IF('NOT Baremi'!O13&gt;0,'NOT Baremi'!O12&amp;"."&amp;"SORU"," ")</f>
        <v>11.SORU</v>
      </c>
      <c r="Q5" s="278" t="str">
        <f>IF('NOT Baremi'!P13&gt;0,'NOT Baremi'!P12&amp;"."&amp;"SORU"," ")</f>
        <v>12.SORU</v>
      </c>
      <c r="R5" s="278" t="str">
        <f>IF('NOT Baremi'!Q13&gt;0,'NOT Baremi'!Q12&amp;"."&amp;"SORU"," ")</f>
        <v>13.SORU</v>
      </c>
      <c r="S5" s="278" t="str">
        <f>IF('NOT Baremi'!R13&gt;0,'NOT Baremi'!R12&amp;"."&amp;"SORU"," ")</f>
        <v>14.SORU</v>
      </c>
      <c r="T5" s="278" t="str">
        <f>IF('NOT Baremi'!S13&gt;0,'NOT Baremi'!S12&amp;"."&amp;"SORU"," ")</f>
        <v>15.SORU</v>
      </c>
      <c r="U5" s="278" t="str">
        <f>IF('NOT Baremi'!T13&gt;0,'NOT Baremi'!T12&amp;"."&amp;"SORU"," ")</f>
        <v>16.SORU</v>
      </c>
      <c r="V5" s="278" t="str">
        <f>IF('NOT Baremi'!U13&gt;0,'NOT Baremi'!U12&amp;"."&amp;"SORU"," ")</f>
        <v>17.SORU</v>
      </c>
      <c r="W5" s="278" t="str">
        <f>IF('NOT Baremi'!V13&gt;0,'NOT Baremi'!V12&amp;"."&amp;"SORU"," ")</f>
        <v>18.SORU</v>
      </c>
      <c r="X5" s="278" t="str">
        <f>IF('NOT Baremi'!W13&gt;0,'NOT Baremi'!W12&amp;"."&amp;"SORU"," ")</f>
        <v>19.SORU</v>
      </c>
      <c r="Y5" s="278" t="str">
        <f>IF('NOT Baremi'!X13&gt;0,'NOT Baremi'!X12&amp;"."&amp;"SORU"," ")</f>
        <v>20.SORU</v>
      </c>
      <c r="Z5" s="237" t="s">
        <v>18</v>
      </c>
      <c r="AA5" s="661"/>
      <c r="AX5" s="541" t="s">
        <v>325</v>
      </c>
      <c r="AY5" s="541"/>
      <c r="AZ5" s="541"/>
      <c r="BA5" s="541"/>
      <c r="BB5" s="541"/>
      <c r="BC5" s="541"/>
    </row>
    <row r="6" spans="1:55" ht="15" customHeight="1">
      <c r="A6" s="215">
        <v>1</v>
      </c>
      <c r="B6" s="216">
        <f>Liste!C4</f>
        <v>100</v>
      </c>
      <c r="C6" s="652" t="str">
        <f>Liste!D4</f>
        <v>ARDA GÜNDÜZ</v>
      </c>
      <c r="D6" s="653"/>
      <c r="E6" s="654"/>
      <c r="F6" s="219">
        <v>5</v>
      </c>
      <c r="G6" s="219">
        <v>5</v>
      </c>
      <c r="H6" s="219">
        <v>5</v>
      </c>
      <c r="I6" s="219">
        <v>2</v>
      </c>
      <c r="J6" s="219">
        <v>5</v>
      </c>
      <c r="K6" s="219">
        <v>5</v>
      </c>
      <c r="L6" s="219">
        <v>5</v>
      </c>
      <c r="M6" s="219">
        <v>5</v>
      </c>
      <c r="N6" s="219">
        <v>5</v>
      </c>
      <c r="O6" s="219">
        <v>5</v>
      </c>
      <c r="P6" s="219">
        <v>5</v>
      </c>
      <c r="Q6" s="219">
        <v>5</v>
      </c>
      <c r="R6" s="219">
        <v>5</v>
      </c>
      <c r="S6" s="219">
        <v>5</v>
      </c>
      <c r="T6" s="219">
        <v>5</v>
      </c>
      <c r="U6" s="219">
        <v>5</v>
      </c>
      <c r="V6" s="219">
        <v>5</v>
      </c>
      <c r="W6" s="219">
        <v>5</v>
      </c>
      <c r="X6" s="219">
        <v>5</v>
      </c>
      <c r="Y6" s="219">
        <v>5</v>
      </c>
      <c r="Z6" s="218">
        <f t="shared" ref="Z6:Z49" si="0">IF(COUNTBLANK(F6:Y6)=COLUMNS(F6:Y6)," ",IF(SUM(F6:Y6)=0,0,SUM(F6:Y6)))</f>
        <v>97</v>
      </c>
      <c r="AA6" s="184" t="str">
        <f>IF(Z6=" "," ",IF(Z6&gt;=85,"Pekiyi",IF(Z6&gt;=70,"İyi",IF(Z6&gt;=55,"Orta",IF(Z6&gt;=50,"Geçer",IF(Z6&gt;=0,"Geçmez",0))))))</f>
        <v>Pekiyi</v>
      </c>
      <c r="AX6" s="541"/>
      <c r="AY6" s="541"/>
      <c r="AZ6" s="541"/>
      <c r="BA6" s="541"/>
      <c r="BB6" s="541"/>
      <c r="BC6" s="541"/>
    </row>
    <row r="7" spans="1:55" ht="15" customHeight="1">
      <c r="A7" s="215">
        <v>2</v>
      </c>
      <c r="B7" s="216">
        <f>Liste!C5</f>
        <v>101</v>
      </c>
      <c r="C7" s="652" t="str">
        <f>Liste!D5</f>
        <v>ATALAY SARICA</v>
      </c>
      <c r="D7" s="653"/>
      <c r="E7" s="654"/>
      <c r="F7" s="219">
        <v>2</v>
      </c>
      <c r="G7" s="219">
        <v>4</v>
      </c>
      <c r="H7" s="219">
        <v>4</v>
      </c>
      <c r="I7" s="219">
        <v>2</v>
      </c>
      <c r="J7" s="219">
        <v>3</v>
      </c>
      <c r="K7" s="219">
        <v>4</v>
      </c>
      <c r="L7" s="219">
        <v>4</v>
      </c>
      <c r="M7" s="219">
        <v>4</v>
      </c>
      <c r="N7" s="219">
        <v>4</v>
      </c>
      <c r="O7" s="219">
        <v>4</v>
      </c>
      <c r="P7" s="219">
        <v>4</v>
      </c>
      <c r="Q7" s="219">
        <v>4</v>
      </c>
      <c r="R7" s="219">
        <v>4</v>
      </c>
      <c r="S7" s="219">
        <v>5</v>
      </c>
      <c r="T7" s="219">
        <v>4</v>
      </c>
      <c r="U7" s="219">
        <v>1</v>
      </c>
      <c r="V7" s="219">
        <v>4</v>
      </c>
      <c r="W7" s="219">
        <v>4</v>
      </c>
      <c r="X7" s="219">
        <v>4</v>
      </c>
      <c r="Y7" s="219">
        <v>4</v>
      </c>
      <c r="Z7" s="218">
        <f t="shared" si="0"/>
        <v>73</v>
      </c>
      <c r="AA7" s="184" t="str">
        <f>IF(Z7=" "," ",IF(Z7&gt;=85,"Pekiyi",IF(Z7&gt;=70,"İyi",IF(Z7&gt;=55,"Orta",IF(Z7&gt;=50,"Geçer",IF(Z7&gt;=0,"Geçmez",0))))))</f>
        <v>İyi</v>
      </c>
      <c r="AX7" s="541"/>
      <c r="AY7" s="541"/>
      <c r="AZ7" s="541"/>
      <c r="BA7" s="541"/>
      <c r="BB7" s="541"/>
      <c r="BC7" s="541"/>
    </row>
    <row r="8" spans="1:55" ht="15" customHeight="1">
      <c r="A8" s="215">
        <v>3</v>
      </c>
      <c r="B8" s="216">
        <f>Liste!C6</f>
        <v>104</v>
      </c>
      <c r="C8" s="652" t="str">
        <f>Liste!D6</f>
        <v>BERKAY PANCARCI</v>
      </c>
      <c r="D8" s="653"/>
      <c r="E8" s="654"/>
      <c r="F8" s="219">
        <v>5</v>
      </c>
      <c r="G8" s="219">
        <v>5</v>
      </c>
      <c r="H8" s="219">
        <v>5</v>
      </c>
      <c r="I8" s="219">
        <v>2</v>
      </c>
      <c r="J8" s="219">
        <v>5</v>
      </c>
      <c r="K8" s="219">
        <v>5</v>
      </c>
      <c r="L8" s="219">
        <v>4</v>
      </c>
      <c r="M8" s="219">
        <v>4</v>
      </c>
      <c r="N8" s="219">
        <v>4</v>
      </c>
      <c r="O8" s="219">
        <v>4</v>
      </c>
      <c r="P8" s="219">
        <v>4</v>
      </c>
      <c r="Q8" s="219">
        <v>4</v>
      </c>
      <c r="R8" s="219">
        <v>4</v>
      </c>
      <c r="S8" s="219">
        <v>5</v>
      </c>
      <c r="T8" s="219">
        <v>3</v>
      </c>
      <c r="U8" s="219">
        <v>1</v>
      </c>
      <c r="V8" s="219">
        <v>3</v>
      </c>
      <c r="W8" s="219">
        <v>3</v>
      </c>
      <c r="X8" s="219">
        <v>3</v>
      </c>
      <c r="Y8" s="219">
        <v>3</v>
      </c>
      <c r="Z8" s="218">
        <f t="shared" si="0"/>
        <v>76</v>
      </c>
      <c r="AA8" s="184" t="str">
        <f t="shared" ref="AA8:AA43" si="1">IF(Z8=" "," ",IF(Z8&gt;=85,"Pekiyi",IF(Z8&gt;=70,"İyi",IF(Z8&gt;=55,"Orta",IF(Z8&gt;=50,"Geçer",IF(Z8&gt;=0,"Geçmez",0))))))</f>
        <v>İyi</v>
      </c>
      <c r="AX8" s="541"/>
      <c r="AY8" s="541"/>
      <c r="AZ8" s="541"/>
      <c r="BA8" s="541"/>
      <c r="BB8" s="541"/>
      <c r="BC8" s="541"/>
    </row>
    <row r="9" spans="1:55" ht="15" customHeight="1">
      <c r="A9" s="215">
        <v>4</v>
      </c>
      <c r="B9" s="216">
        <f>Liste!C7</f>
        <v>106</v>
      </c>
      <c r="C9" s="652" t="str">
        <f>Liste!D7</f>
        <v>CEMİLE NEVA ULAŞ</v>
      </c>
      <c r="D9" s="653"/>
      <c r="E9" s="654"/>
      <c r="F9" s="219">
        <v>4</v>
      </c>
      <c r="G9" s="219">
        <v>5</v>
      </c>
      <c r="H9" s="219">
        <v>5</v>
      </c>
      <c r="I9" s="219">
        <v>2</v>
      </c>
      <c r="J9" s="219">
        <v>5</v>
      </c>
      <c r="K9" s="219">
        <v>5</v>
      </c>
      <c r="L9" s="219">
        <v>5</v>
      </c>
      <c r="M9" s="219">
        <v>5</v>
      </c>
      <c r="N9" s="219">
        <v>5</v>
      </c>
      <c r="O9" s="219">
        <v>5</v>
      </c>
      <c r="P9" s="219">
        <v>5</v>
      </c>
      <c r="Q9" s="219">
        <v>4</v>
      </c>
      <c r="R9" s="219">
        <v>4</v>
      </c>
      <c r="S9" s="219">
        <v>5</v>
      </c>
      <c r="T9" s="219">
        <v>4</v>
      </c>
      <c r="U9" s="219">
        <v>1</v>
      </c>
      <c r="V9" s="219">
        <v>4</v>
      </c>
      <c r="W9" s="219">
        <v>1</v>
      </c>
      <c r="X9" s="219">
        <v>2</v>
      </c>
      <c r="Y9" s="219">
        <v>2</v>
      </c>
      <c r="Z9" s="218">
        <f t="shared" si="0"/>
        <v>78</v>
      </c>
      <c r="AA9" s="184" t="str">
        <f t="shared" si="1"/>
        <v>İyi</v>
      </c>
      <c r="AX9" s="541"/>
      <c r="AY9" s="541"/>
      <c r="AZ9" s="541"/>
      <c r="BA9" s="541"/>
      <c r="BB9" s="541"/>
      <c r="BC9" s="541"/>
    </row>
    <row r="10" spans="1:55" ht="15" customHeight="1">
      <c r="A10" s="215">
        <v>5</v>
      </c>
      <c r="B10" s="216">
        <f>Liste!C8</f>
        <v>107</v>
      </c>
      <c r="C10" s="652" t="str">
        <f>Liste!D8</f>
        <v>CEYLİN EKİM</v>
      </c>
      <c r="D10" s="653"/>
      <c r="E10" s="654"/>
      <c r="F10" s="219">
        <v>2</v>
      </c>
      <c r="G10" s="219">
        <v>4</v>
      </c>
      <c r="H10" s="219">
        <v>4</v>
      </c>
      <c r="I10" s="219">
        <v>2</v>
      </c>
      <c r="J10" s="219">
        <v>3</v>
      </c>
      <c r="K10" s="219">
        <v>4</v>
      </c>
      <c r="L10" s="219">
        <v>4</v>
      </c>
      <c r="M10" s="219">
        <v>4</v>
      </c>
      <c r="N10" s="219">
        <v>4</v>
      </c>
      <c r="O10" s="219">
        <v>4</v>
      </c>
      <c r="P10" s="219">
        <v>4</v>
      </c>
      <c r="Q10" s="219">
        <v>4</v>
      </c>
      <c r="R10" s="219">
        <v>4</v>
      </c>
      <c r="S10" s="219">
        <v>5</v>
      </c>
      <c r="T10" s="219">
        <v>4</v>
      </c>
      <c r="U10" s="219">
        <v>1</v>
      </c>
      <c r="V10" s="219">
        <v>4</v>
      </c>
      <c r="W10" s="219">
        <v>4</v>
      </c>
      <c r="X10" s="219">
        <v>4</v>
      </c>
      <c r="Y10" s="219">
        <v>4</v>
      </c>
      <c r="Z10" s="218">
        <f t="shared" si="0"/>
        <v>73</v>
      </c>
      <c r="AA10" s="184" t="str">
        <f t="shared" si="1"/>
        <v>İyi</v>
      </c>
    </row>
    <row r="11" spans="1:55" ht="15" customHeight="1">
      <c r="A11" s="215">
        <v>6</v>
      </c>
      <c r="B11" s="216">
        <f>Liste!C9</f>
        <v>108</v>
      </c>
      <c r="C11" s="652" t="str">
        <f>Liste!D9</f>
        <v>ENES BAŞAVCI</v>
      </c>
      <c r="D11" s="653"/>
      <c r="E11" s="654"/>
      <c r="F11" s="219">
        <v>5</v>
      </c>
      <c r="G11" s="219">
        <v>5</v>
      </c>
      <c r="H11" s="219">
        <v>5</v>
      </c>
      <c r="I11" s="219">
        <v>2</v>
      </c>
      <c r="J11" s="219">
        <v>5</v>
      </c>
      <c r="K11" s="219">
        <v>5</v>
      </c>
      <c r="L11" s="219">
        <v>5</v>
      </c>
      <c r="M11" s="219">
        <v>4</v>
      </c>
      <c r="N11" s="219">
        <v>4</v>
      </c>
      <c r="O11" s="219">
        <v>4</v>
      </c>
      <c r="P11" s="219">
        <v>4</v>
      </c>
      <c r="Q11" s="219">
        <v>4</v>
      </c>
      <c r="R11" s="219">
        <v>4</v>
      </c>
      <c r="S11" s="219">
        <v>5</v>
      </c>
      <c r="T11" s="219">
        <v>3</v>
      </c>
      <c r="U11" s="219">
        <v>1</v>
      </c>
      <c r="V11" s="219">
        <v>3</v>
      </c>
      <c r="W11" s="219">
        <v>3</v>
      </c>
      <c r="X11" s="219">
        <v>3</v>
      </c>
      <c r="Y11" s="219">
        <v>3</v>
      </c>
      <c r="Z11" s="218">
        <f t="shared" si="0"/>
        <v>77</v>
      </c>
      <c r="AA11" s="184" t="str">
        <f t="shared" si="1"/>
        <v>İyi</v>
      </c>
    </row>
    <row r="12" spans="1:55" ht="15" customHeight="1">
      <c r="A12" s="215">
        <v>7</v>
      </c>
      <c r="B12" s="216">
        <f>Liste!C10</f>
        <v>109</v>
      </c>
      <c r="C12" s="652" t="str">
        <f>Liste!D10</f>
        <v>ENES BAYRAM AKCAN</v>
      </c>
      <c r="D12" s="653"/>
      <c r="E12" s="654"/>
      <c r="F12" s="219">
        <v>4</v>
      </c>
      <c r="G12" s="219">
        <v>5</v>
      </c>
      <c r="H12" s="219">
        <v>5</v>
      </c>
      <c r="I12" s="219">
        <v>2</v>
      </c>
      <c r="J12" s="219">
        <v>5</v>
      </c>
      <c r="K12" s="219">
        <v>5</v>
      </c>
      <c r="L12" s="219">
        <v>5</v>
      </c>
      <c r="M12" s="219">
        <v>5</v>
      </c>
      <c r="N12" s="219">
        <v>5</v>
      </c>
      <c r="O12" s="219">
        <v>5</v>
      </c>
      <c r="P12" s="219">
        <v>5</v>
      </c>
      <c r="Q12" s="219">
        <v>4</v>
      </c>
      <c r="R12" s="219">
        <v>4</v>
      </c>
      <c r="S12" s="219">
        <v>5</v>
      </c>
      <c r="T12" s="219">
        <v>4</v>
      </c>
      <c r="U12" s="219">
        <v>1</v>
      </c>
      <c r="V12" s="219">
        <v>4</v>
      </c>
      <c r="W12" s="219">
        <v>1</v>
      </c>
      <c r="X12" s="219">
        <v>2</v>
      </c>
      <c r="Y12" s="219">
        <v>2</v>
      </c>
      <c r="Z12" s="218">
        <f t="shared" si="0"/>
        <v>78</v>
      </c>
      <c r="AA12" s="184" t="str">
        <f t="shared" si="1"/>
        <v>İyi</v>
      </c>
    </row>
    <row r="13" spans="1:55" ht="15" customHeight="1">
      <c r="A13" s="215">
        <v>8</v>
      </c>
      <c r="B13" s="216">
        <f>Liste!C11</f>
        <v>110</v>
      </c>
      <c r="C13" s="652" t="str">
        <f>Liste!D11</f>
        <v>YUSUF EMİR ÖZ</v>
      </c>
      <c r="D13" s="653"/>
      <c r="E13" s="654"/>
      <c r="F13" s="219">
        <v>2</v>
      </c>
      <c r="G13" s="219">
        <v>4</v>
      </c>
      <c r="H13" s="219">
        <v>4</v>
      </c>
      <c r="I13" s="219">
        <v>2</v>
      </c>
      <c r="J13" s="219">
        <v>3</v>
      </c>
      <c r="K13" s="219">
        <v>4</v>
      </c>
      <c r="L13" s="219">
        <v>4</v>
      </c>
      <c r="M13" s="219">
        <v>4</v>
      </c>
      <c r="N13" s="219">
        <v>4</v>
      </c>
      <c r="O13" s="219">
        <v>4</v>
      </c>
      <c r="P13" s="219">
        <v>4</v>
      </c>
      <c r="Q13" s="219">
        <v>4</v>
      </c>
      <c r="R13" s="219">
        <v>4</v>
      </c>
      <c r="S13" s="219">
        <v>5</v>
      </c>
      <c r="T13" s="219">
        <v>4</v>
      </c>
      <c r="U13" s="219">
        <v>1</v>
      </c>
      <c r="V13" s="219">
        <v>4</v>
      </c>
      <c r="W13" s="219">
        <v>4</v>
      </c>
      <c r="X13" s="219">
        <v>4</v>
      </c>
      <c r="Y13" s="219">
        <v>4</v>
      </c>
      <c r="Z13" s="218">
        <f t="shared" si="0"/>
        <v>73</v>
      </c>
      <c r="AA13" s="184" t="str">
        <f t="shared" si="1"/>
        <v>İyi</v>
      </c>
    </row>
    <row r="14" spans="1:55" ht="15" customHeight="1">
      <c r="A14" s="215">
        <v>9</v>
      </c>
      <c r="B14" s="216">
        <f>Liste!C12</f>
        <v>111</v>
      </c>
      <c r="C14" s="652" t="str">
        <f>Liste!D12</f>
        <v>EZGİ SEVİÇ</v>
      </c>
      <c r="D14" s="653"/>
      <c r="E14" s="654"/>
      <c r="F14" s="219">
        <v>5</v>
      </c>
      <c r="G14" s="219">
        <v>6</v>
      </c>
      <c r="H14" s="219">
        <v>7</v>
      </c>
      <c r="I14" s="219">
        <v>2</v>
      </c>
      <c r="J14" s="219">
        <v>6</v>
      </c>
      <c r="K14" s="219">
        <v>4</v>
      </c>
      <c r="L14" s="219">
        <v>4</v>
      </c>
      <c r="M14" s="219">
        <v>4</v>
      </c>
      <c r="N14" s="219">
        <v>4</v>
      </c>
      <c r="O14" s="219">
        <v>4</v>
      </c>
      <c r="P14" s="219">
        <v>4</v>
      </c>
      <c r="Q14" s="219">
        <v>4</v>
      </c>
      <c r="R14" s="219">
        <v>4</v>
      </c>
      <c r="S14" s="219">
        <v>5</v>
      </c>
      <c r="T14" s="219">
        <v>3</v>
      </c>
      <c r="U14" s="219">
        <v>1</v>
      </c>
      <c r="V14" s="219">
        <v>3</v>
      </c>
      <c r="W14" s="219">
        <v>3</v>
      </c>
      <c r="X14" s="219">
        <v>3</v>
      </c>
      <c r="Y14" s="219">
        <v>3</v>
      </c>
      <c r="Z14" s="218">
        <f t="shared" si="0"/>
        <v>79</v>
      </c>
      <c r="AA14" s="184" t="str">
        <f t="shared" si="1"/>
        <v>İyi</v>
      </c>
    </row>
    <row r="15" spans="1:55" ht="15" customHeight="1">
      <c r="A15" s="215">
        <v>10</v>
      </c>
      <c r="B15" s="216">
        <f>Liste!C13</f>
        <v>112</v>
      </c>
      <c r="C15" s="652" t="str">
        <f>Liste!D13</f>
        <v>FATMAGÜL ZEHRA ERDOĞAN</v>
      </c>
      <c r="D15" s="653"/>
      <c r="E15" s="654"/>
      <c r="F15" s="219">
        <v>4</v>
      </c>
      <c r="G15" s="219">
        <v>5</v>
      </c>
      <c r="H15" s="219">
        <v>5</v>
      </c>
      <c r="I15" s="219">
        <v>2</v>
      </c>
      <c r="J15" s="219">
        <v>5</v>
      </c>
      <c r="K15" s="219">
        <v>5</v>
      </c>
      <c r="L15" s="219">
        <v>5</v>
      </c>
      <c r="M15" s="219">
        <v>5</v>
      </c>
      <c r="N15" s="219">
        <v>5</v>
      </c>
      <c r="O15" s="219">
        <v>5</v>
      </c>
      <c r="P15" s="219">
        <v>5</v>
      </c>
      <c r="Q15" s="219">
        <v>4</v>
      </c>
      <c r="R15" s="219">
        <v>4</v>
      </c>
      <c r="S15" s="219">
        <v>5</v>
      </c>
      <c r="T15" s="219">
        <v>4</v>
      </c>
      <c r="U15" s="219">
        <v>1</v>
      </c>
      <c r="V15" s="219">
        <v>4</v>
      </c>
      <c r="W15" s="219">
        <v>1</v>
      </c>
      <c r="X15" s="219">
        <v>2</v>
      </c>
      <c r="Y15" s="219">
        <v>2</v>
      </c>
      <c r="Z15" s="218">
        <f t="shared" si="0"/>
        <v>78</v>
      </c>
      <c r="AA15" s="184" t="str">
        <f t="shared" si="1"/>
        <v>İyi</v>
      </c>
    </row>
    <row r="16" spans="1:55" ht="15" customHeight="1">
      <c r="A16" s="215">
        <v>11</v>
      </c>
      <c r="B16" s="216">
        <f>Liste!C14</f>
        <v>113</v>
      </c>
      <c r="C16" s="652" t="str">
        <f>Liste!D14</f>
        <v>GİZEM DOĞAN</v>
      </c>
      <c r="D16" s="653"/>
      <c r="E16" s="654"/>
      <c r="F16" s="219">
        <v>2</v>
      </c>
      <c r="G16" s="219">
        <v>4</v>
      </c>
      <c r="H16" s="219">
        <v>4</v>
      </c>
      <c r="I16" s="219">
        <v>2</v>
      </c>
      <c r="J16" s="219">
        <v>3</v>
      </c>
      <c r="K16" s="219">
        <v>4</v>
      </c>
      <c r="L16" s="219">
        <v>4</v>
      </c>
      <c r="M16" s="219">
        <v>4</v>
      </c>
      <c r="N16" s="219">
        <v>4</v>
      </c>
      <c r="O16" s="219">
        <v>4</v>
      </c>
      <c r="P16" s="219">
        <v>4</v>
      </c>
      <c r="Q16" s="219">
        <v>4</v>
      </c>
      <c r="R16" s="219">
        <v>4</v>
      </c>
      <c r="S16" s="219">
        <v>5</v>
      </c>
      <c r="T16" s="219">
        <v>4</v>
      </c>
      <c r="U16" s="219">
        <v>1</v>
      </c>
      <c r="V16" s="219">
        <v>4</v>
      </c>
      <c r="W16" s="219">
        <v>4</v>
      </c>
      <c r="X16" s="219">
        <v>4</v>
      </c>
      <c r="Y16" s="219">
        <v>4</v>
      </c>
      <c r="Z16" s="218">
        <f t="shared" si="0"/>
        <v>73</v>
      </c>
      <c r="AA16" s="184" t="str">
        <f t="shared" si="1"/>
        <v>İyi</v>
      </c>
    </row>
    <row r="17" spans="1:51" ht="15" customHeight="1">
      <c r="A17" s="215">
        <v>12</v>
      </c>
      <c r="B17" s="216">
        <f>Liste!C15</f>
        <v>114</v>
      </c>
      <c r="C17" s="652" t="str">
        <f>Liste!D15</f>
        <v>GÖKHAN TOPRAK</v>
      </c>
      <c r="D17" s="653"/>
      <c r="E17" s="654"/>
      <c r="F17" s="219">
        <v>5</v>
      </c>
      <c r="G17" s="219">
        <v>5</v>
      </c>
      <c r="H17" s="219">
        <v>5</v>
      </c>
      <c r="I17" s="219">
        <v>2</v>
      </c>
      <c r="J17" s="219">
        <v>5</v>
      </c>
      <c r="K17" s="219">
        <v>4</v>
      </c>
      <c r="L17" s="219">
        <v>4</v>
      </c>
      <c r="M17" s="219">
        <v>4</v>
      </c>
      <c r="N17" s="219">
        <v>4</v>
      </c>
      <c r="O17" s="219">
        <v>4</v>
      </c>
      <c r="P17" s="219">
        <v>4</v>
      </c>
      <c r="Q17" s="219">
        <v>4</v>
      </c>
      <c r="R17" s="219">
        <v>4</v>
      </c>
      <c r="S17" s="219">
        <v>5</v>
      </c>
      <c r="T17" s="219">
        <v>3</v>
      </c>
      <c r="U17" s="219">
        <v>1</v>
      </c>
      <c r="V17" s="219">
        <v>3</v>
      </c>
      <c r="W17" s="219">
        <v>3</v>
      </c>
      <c r="X17" s="219">
        <v>3</v>
      </c>
      <c r="Y17" s="219">
        <v>3</v>
      </c>
      <c r="Z17" s="218">
        <f t="shared" si="0"/>
        <v>75</v>
      </c>
      <c r="AA17" s="184" t="str">
        <f>IF(Z17=" "," ",IF(Z17&gt;=85,"Pekiyi",IF(Z17&gt;=70,"İyi",IF(Z17&gt;=55,"Orta",IF(Z17&gt;=50,"Geçer",IF(Z17&gt;=0,"Geçmez",0))))))</f>
        <v>İyi</v>
      </c>
    </row>
    <row r="18" spans="1:51" ht="15" customHeight="1">
      <c r="A18" s="215">
        <v>13</v>
      </c>
      <c r="B18" s="216">
        <f>Liste!C16</f>
        <v>118</v>
      </c>
      <c r="C18" s="652" t="str">
        <f>Liste!D16</f>
        <v>VELİ EKİM</v>
      </c>
      <c r="D18" s="653"/>
      <c r="E18" s="654"/>
      <c r="F18" s="219">
        <v>4</v>
      </c>
      <c r="G18" s="219">
        <v>5</v>
      </c>
      <c r="H18" s="219">
        <v>5</v>
      </c>
      <c r="I18" s="219">
        <v>2</v>
      </c>
      <c r="J18" s="219">
        <v>5</v>
      </c>
      <c r="K18" s="219">
        <v>5</v>
      </c>
      <c r="L18" s="219">
        <v>5</v>
      </c>
      <c r="M18" s="219">
        <v>5</v>
      </c>
      <c r="N18" s="219">
        <v>5</v>
      </c>
      <c r="O18" s="219">
        <v>5</v>
      </c>
      <c r="P18" s="219">
        <v>5</v>
      </c>
      <c r="Q18" s="219">
        <v>4</v>
      </c>
      <c r="R18" s="219">
        <v>4</v>
      </c>
      <c r="S18" s="219">
        <v>5</v>
      </c>
      <c r="T18" s="219">
        <v>4</v>
      </c>
      <c r="U18" s="219">
        <v>1</v>
      </c>
      <c r="V18" s="219">
        <v>4</v>
      </c>
      <c r="W18" s="219">
        <v>1</v>
      </c>
      <c r="X18" s="219">
        <v>2</v>
      </c>
      <c r="Y18" s="219">
        <v>2</v>
      </c>
      <c r="Z18" s="218">
        <f t="shared" si="0"/>
        <v>78</v>
      </c>
      <c r="AA18" s="184" t="str">
        <f>IF(Z18=" "," ",IF(Z18&gt;=85,"Pekiyi",IF(Z18&gt;=70,"İyi",IF(Z18&gt;=55,"Orta",IF(Z18&gt;=50,"Geçer",IF(Z18&gt;=0,"Geçmez",0))))))</f>
        <v>İyi</v>
      </c>
    </row>
    <row r="19" spans="1:51" ht="15" customHeight="1">
      <c r="A19" s="215">
        <v>14</v>
      </c>
      <c r="B19" s="216">
        <f>Liste!C17</f>
        <v>119</v>
      </c>
      <c r="C19" s="652" t="str">
        <f>Liste!D17</f>
        <v>YAĞMUR ACER</v>
      </c>
      <c r="D19" s="653"/>
      <c r="E19" s="654"/>
      <c r="F19" s="219">
        <v>2</v>
      </c>
      <c r="G19" s="219">
        <v>4</v>
      </c>
      <c r="H19" s="219">
        <v>4</v>
      </c>
      <c r="I19" s="219">
        <v>2</v>
      </c>
      <c r="J19" s="219">
        <v>3</v>
      </c>
      <c r="K19" s="219">
        <v>4</v>
      </c>
      <c r="L19" s="219">
        <v>4</v>
      </c>
      <c r="M19" s="219">
        <v>4</v>
      </c>
      <c r="N19" s="219">
        <v>4</v>
      </c>
      <c r="O19" s="219">
        <v>4</v>
      </c>
      <c r="P19" s="219">
        <v>4</v>
      </c>
      <c r="Q19" s="219">
        <v>4</v>
      </c>
      <c r="R19" s="219">
        <v>4</v>
      </c>
      <c r="S19" s="219">
        <v>5</v>
      </c>
      <c r="T19" s="219">
        <v>4</v>
      </c>
      <c r="U19" s="219">
        <v>1</v>
      </c>
      <c r="V19" s="219">
        <v>4</v>
      </c>
      <c r="W19" s="219">
        <v>4</v>
      </c>
      <c r="X19" s="219">
        <v>4</v>
      </c>
      <c r="Y19" s="219">
        <v>4</v>
      </c>
      <c r="Z19" s="218">
        <f t="shared" si="0"/>
        <v>73</v>
      </c>
      <c r="AA19" s="184" t="str">
        <f t="shared" si="1"/>
        <v>İyi</v>
      </c>
    </row>
    <row r="20" spans="1:51" ht="15" customHeight="1">
      <c r="A20" s="215">
        <v>15</v>
      </c>
      <c r="B20" s="216">
        <f>Liste!C18</f>
        <v>120</v>
      </c>
      <c r="C20" s="652" t="str">
        <f>Liste!D18</f>
        <v>YİĞİT CAN ERDOĞAN</v>
      </c>
      <c r="D20" s="653"/>
      <c r="E20" s="654"/>
      <c r="F20" s="219">
        <v>5</v>
      </c>
      <c r="G20" s="219">
        <v>6</v>
      </c>
      <c r="H20" s="219">
        <v>7</v>
      </c>
      <c r="I20" s="219">
        <v>2</v>
      </c>
      <c r="J20" s="219">
        <v>6</v>
      </c>
      <c r="K20" s="219">
        <v>4</v>
      </c>
      <c r="L20" s="219">
        <v>4</v>
      </c>
      <c r="M20" s="219">
        <v>4</v>
      </c>
      <c r="N20" s="219">
        <v>4</v>
      </c>
      <c r="O20" s="219">
        <v>4</v>
      </c>
      <c r="P20" s="219">
        <v>4</v>
      </c>
      <c r="Q20" s="219">
        <v>4</v>
      </c>
      <c r="R20" s="219">
        <v>4</v>
      </c>
      <c r="S20" s="219">
        <v>5</v>
      </c>
      <c r="T20" s="219">
        <v>3</v>
      </c>
      <c r="U20" s="219">
        <v>1</v>
      </c>
      <c r="V20" s="219">
        <v>3</v>
      </c>
      <c r="W20" s="219">
        <v>3</v>
      </c>
      <c r="X20" s="219">
        <v>3</v>
      </c>
      <c r="Y20" s="219">
        <v>3</v>
      </c>
      <c r="Z20" s="218">
        <f t="shared" si="0"/>
        <v>79</v>
      </c>
      <c r="AA20" s="184" t="str">
        <f t="shared" si="1"/>
        <v>İyi</v>
      </c>
    </row>
    <row r="21" spans="1:51" ht="15" customHeight="1">
      <c r="A21" s="215">
        <v>16</v>
      </c>
      <c r="B21" s="216">
        <f>Liste!C19</f>
        <v>122</v>
      </c>
      <c r="C21" s="652" t="str">
        <f>Liste!D19</f>
        <v>YUNUS EMRE SARICA</v>
      </c>
      <c r="D21" s="653"/>
      <c r="E21" s="654"/>
      <c r="F21" s="219">
        <v>4</v>
      </c>
      <c r="G21" s="219">
        <v>5</v>
      </c>
      <c r="H21" s="219">
        <v>5</v>
      </c>
      <c r="I21" s="219">
        <v>2</v>
      </c>
      <c r="J21" s="219">
        <v>5</v>
      </c>
      <c r="K21" s="219">
        <v>5</v>
      </c>
      <c r="L21" s="219">
        <v>5</v>
      </c>
      <c r="M21" s="219">
        <v>5</v>
      </c>
      <c r="N21" s="219">
        <v>5</v>
      </c>
      <c r="O21" s="219">
        <v>5</v>
      </c>
      <c r="P21" s="219">
        <v>5</v>
      </c>
      <c r="Q21" s="219">
        <v>4</v>
      </c>
      <c r="R21" s="219">
        <v>4</v>
      </c>
      <c r="S21" s="219">
        <v>5</v>
      </c>
      <c r="T21" s="219">
        <v>4</v>
      </c>
      <c r="U21" s="219">
        <v>1</v>
      </c>
      <c r="V21" s="219">
        <v>4</v>
      </c>
      <c r="W21" s="219">
        <v>1</v>
      </c>
      <c r="X21" s="219">
        <v>2</v>
      </c>
      <c r="Y21" s="219">
        <v>2</v>
      </c>
      <c r="Z21" s="218">
        <f t="shared" si="0"/>
        <v>78</v>
      </c>
      <c r="AA21" s="184" t="str">
        <f t="shared" si="1"/>
        <v>İyi</v>
      </c>
      <c r="AR21" s="288"/>
      <c r="AS21" s="288"/>
      <c r="AT21" s="288"/>
      <c r="AU21" s="288"/>
      <c r="AV21" s="288"/>
      <c r="AW21" s="288"/>
    </row>
    <row r="22" spans="1:51" ht="15" customHeight="1">
      <c r="A22" s="215">
        <v>17</v>
      </c>
      <c r="B22" s="216">
        <f>Liste!C20</f>
        <v>123</v>
      </c>
      <c r="C22" s="652" t="str">
        <f>Liste!D20</f>
        <v>YUNUS EMRE SERT</v>
      </c>
      <c r="D22" s="653"/>
      <c r="E22" s="654"/>
      <c r="F22" s="219">
        <v>3</v>
      </c>
      <c r="G22" s="219">
        <v>3</v>
      </c>
      <c r="H22" s="219">
        <v>3</v>
      </c>
      <c r="I22" s="219">
        <v>2</v>
      </c>
      <c r="J22" s="219">
        <v>3</v>
      </c>
      <c r="K22" s="219">
        <v>3</v>
      </c>
      <c r="L22" s="219">
        <v>3</v>
      </c>
      <c r="M22" s="219">
        <v>3</v>
      </c>
      <c r="N22" s="219">
        <v>3</v>
      </c>
      <c r="O22" s="219">
        <v>3</v>
      </c>
      <c r="P22" s="219">
        <v>3</v>
      </c>
      <c r="Q22" s="219">
        <v>3</v>
      </c>
      <c r="R22" s="219">
        <v>3</v>
      </c>
      <c r="S22" s="219">
        <v>5</v>
      </c>
      <c r="T22" s="219">
        <v>3</v>
      </c>
      <c r="U22" s="219">
        <v>1</v>
      </c>
      <c r="V22" s="219">
        <v>3</v>
      </c>
      <c r="W22" s="219">
        <v>4</v>
      </c>
      <c r="X22" s="219">
        <v>2</v>
      </c>
      <c r="Y22" s="219">
        <v>2</v>
      </c>
      <c r="Z22" s="218">
        <f t="shared" si="0"/>
        <v>58</v>
      </c>
      <c r="AA22" s="184" t="str">
        <f t="shared" si="1"/>
        <v>Orta</v>
      </c>
      <c r="AR22" s="288"/>
      <c r="AS22" s="288"/>
      <c r="AT22" s="288"/>
      <c r="AU22" s="288"/>
      <c r="AV22" s="288"/>
      <c r="AW22" s="288"/>
    </row>
    <row r="23" spans="1:51" ht="15" customHeight="1">
      <c r="A23" s="215">
        <v>18</v>
      </c>
      <c r="B23" s="216">
        <f>Liste!C21</f>
        <v>124</v>
      </c>
      <c r="C23" s="652" t="str">
        <f>Liste!D21</f>
        <v>YUSUF AÇIKGÖZ</v>
      </c>
      <c r="D23" s="653"/>
      <c r="E23" s="654"/>
      <c r="F23" s="219">
        <v>2</v>
      </c>
      <c r="G23" s="219">
        <v>2</v>
      </c>
      <c r="H23" s="219">
        <v>2</v>
      </c>
      <c r="I23" s="219">
        <v>2</v>
      </c>
      <c r="J23" s="219">
        <v>2</v>
      </c>
      <c r="K23" s="219">
        <v>2</v>
      </c>
      <c r="L23" s="219">
        <v>2</v>
      </c>
      <c r="M23" s="219">
        <v>2</v>
      </c>
      <c r="N23" s="219">
        <v>2</v>
      </c>
      <c r="O23" s="219">
        <v>2</v>
      </c>
      <c r="P23" s="219">
        <v>2</v>
      </c>
      <c r="Q23" s="219">
        <v>2</v>
      </c>
      <c r="R23" s="219">
        <v>2</v>
      </c>
      <c r="S23" s="219">
        <v>5</v>
      </c>
      <c r="T23" s="219">
        <v>2</v>
      </c>
      <c r="U23" s="219">
        <v>1</v>
      </c>
      <c r="V23" s="219">
        <v>5</v>
      </c>
      <c r="W23" s="219">
        <v>5</v>
      </c>
      <c r="X23" s="219">
        <v>4</v>
      </c>
      <c r="Y23" s="219">
        <v>2</v>
      </c>
      <c r="Z23" s="218">
        <f t="shared" si="0"/>
        <v>50</v>
      </c>
      <c r="AA23" s="184" t="str">
        <f t="shared" si="1"/>
        <v>Geçer</v>
      </c>
      <c r="AR23" s="288"/>
      <c r="AS23" s="288"/>
      <c r="AT23" s="288"/>
      <c r="AU23" s="288"/>
      <c r="AV23" s="288"/>
      <c r="AW23" s="288"/>
    </row>
    <row r="24" spans="1:51" ht="15" customHeight="1">
      <c r="A24" s="215">
        <v>19</v>
      </c>
      <c r="B24" s="216">
        <f>Liste!C22</f>
        <v>125</v>
      </c>
      <c r="C24" s="652" t="str">
        <f>Liste!D22</f>
        <v>YUSUF ATAR</v>
      </c>
      <c r="D24" s="653"/>
      <c r="E24" s="654"/>
      <c r="F24" s="219">
        <v>1</v>
      </c>
      <c r="G24" s="219">
        <v>1</v>
      </c>
      <c r="H24" s="219">
        <v>1</v>
      </c>
      <c r="I24" s="219">
        <v>2</v>
      </c>
      <c r="J24" s="219">
        <v>1</v>
      </c>
      <c r="K24" s="219">
        <v>1</v>
      </c>
      <c r="L24" s="219">
        <v>1</v>
      </c>
      <c r="M24" s="219">
        <v>1</v>
      </c>
      <c r="N24" s="219">
        <v>1</v>
      </c>
      <c r="O24" s="219">
        <v>1</v>
      </c>
      <c r="P24" s="219">
        <v>1</v>
      </c>
      <c r="Q24" s="219">
        <v>1</v>
      </c>
      <c r="R24" s="219">
        <v>1</v>
      </c>
      <c r="S24" s="219">
        <v>5</v>
      </c>
      <c r="T24" s="219">
        <v>1</v>
      </c>
      <c r="U24" s="219">
        <v>1</v>
      </c>
      <c r="V24" s="219">
        <v>1</v>
      </c>
      <c r="W24" s="219">
        <v>1</v>
      </c>
      <c r="X24" s="219">
        <v>1</v>
      </c>
      <c r="Y24" s="219">
        <v>1</v>
      </c>
      <c r="Z24" s="218">
        <f t="shared" si="0"/>
        <v>25</v>
      </c>
      <c r="AA24" s="184" t="str">
        <f t="shared" si="1"/>
        <v>Geçmez</v>
      </c>
      <c r="AR24" s="288"/>
      <c r="AS24" s="541"/>
      <c r="AT24" s="541"/>
      <c r="AU24" s="541"/>
      <c r="AV24" s="541"/>
      <c r="AW24" s="541"/>
      <c r="AX24" s="541"/>
    </row>
    <row r="25" spans="1:51" ht="15" customHeight="1">
      <c r="A25" s="215">
        <v>20</v>
      </c>
      <c r="B25" s="216">
        <f>Liste!C23</f>
        <v>126</v>
      </c>
      <c r="C25" s="652" t="str">
        <f>Liste!D23</f>
        <v>YUSUF DEVELİ</v>
      </c>
      <c r="D25" s="653"/>
      <c r="E25" s="654"/>
      <c r="F25" s="219">
        <v>2</v>
      </c>
      <c r="G25" s="219">
        <v>3</v>
      </c>
      <c r="H25" s="219">
        <v>5</v>
      </c>
      <c r="I25" s="219">
        <v>2</v>
      </c>
      <c r="J25" s="219">
        <v>5</v>
      </c>
      <c r="K25" s="219">
        <v>5</v>
      </c>
      <c r="L25" s="219">
        <v>5</v>
      </c>
      <c r="M25" s="219">
        <v>5</v>
      </c>
      <c r="N25" s="219">
        <v>5</v>
      </c>
      <c r="O25" s="219">
        <v>5</v>
      </c>
      <c r="P25" s="219">
        <v>5</v>
      </c>
      <c r="Q25" s="219">
        <v>5</v>
      </c>
      <c r="R25" s="219">
        <v>5</v>
      </c>
      <c r="S25" s="219">
        <v>5</v>
      </c>
      <c r="T25" s="219">
        <v>5</v>
      </c>
      <c r="U25" s="219">
        <v>1</v>
      </c>
      <c r="V25" s="219">
        <v>6</v>
      </c>
      <c r="W25" s="219">
        <v>4</v>
      </c>
      <c r="X25" s="219">
        <v>4</v>
      </c>
      <c r="Y25" s="219">
        <v>4</v>
      </c>
      <c r="Z25" s="218">
        <f t="shared" si="0"/>
        <v>86</v>
      </c>
      <c r="AA25" s="184" t="str">
        <f t="shared" si="1"/>
        <v>Pekiyi</v>
      </c>
      <c r="AR25" s="288"/>
      <c r="AS25" s="541"/>
      <c r="AT25" s="541"/>
      <c r="AU25" s="541"/>
      <c r="AV25" s="541"/>
      <c r="AW25" s="541"/>
      <c r="AX25" s="541"/>
    </row>
    <row r="26" spans="1:51" ht="15" customHeight="1">
      <c r="A26" s="215">
        <v>21</v>
      </c>
      <c r="B26" s="216">
        <f>Liste!C24</f>
        <v>334</v>
      </c>
      <c r="C26" s="652" t="str">
        <f>Liste!D24</f>
        <v>BEYTULLAH CAN</v>
      </c>
      <c r="D26" s="653"/>
      <c r="E26" s="654"/>
      <c r="F26" s="219">
        <v>2</v>
      </c>
      <c r="G26" s="219">
        <v>4</v>
      </c>
      <c r="H26" s="219">
        <v>4</v>
      </c>
      <c r="I26" s="219">
        <v>2</v>
      </c>
      <c r="J26" s="219">
        <v>4</v>
      </c>
      <c r="K26" s="219">
        <v>4</v>
      </c>
      <c r="L26" s="219">
        <v>4</v>
      </c>
      <c r="M26" s="219">
        <v>4</v>
      </c>
      <c r="N26" s="219">
        <v>2</v>
      </c>
      <c r="O26" s="219">
        <v>5</v>
      </c>
      <c r="P26" s="219">
        <v>0</v>
      </c>
      <c r="Q26" s="219">
        <v>4</v>
      </c>
      <c r="R26" s="219">
        <v>2</v>
      </c>
      <c r="S26" s="219">
        <v>5</v>
      </c>
      <c r="T26" s="219">
        <v>4</v>
      </c>
      <c r="U26" s="219">
        <v>1</v>
      </c>
      <c r="V26" s="219">
        <v>4</v>
      </c>
      <c r="W26" s="219">
        <v>4</v>
      </c>
      <c r="X26" s="219">
        <v>4</v>
      </c>
      <c r="Y26" s="219">
        <v>4</v>
      </c>
      <c r="Z26" s="218">
        <f t="shared" si="0"/>
        <v>67</v>
      </c>
      <c r="AA26" s="184" t="str">
        <f t="shared" si="1"/>
        <v>Orta</v>
      </c>
      <c r="AS26" s="541"/>
      <c r="AT26" s="541"/>
      <c r="AU26" s="541"/>
      <c r="AV26" s="541"/>
      <c r="AW26" s="541"/>
      <c r="AX26" s="541"/>
      <c r="AY26" s="288"/>
    </row>
    <row r="27" spans="1:51" ht="15" customHeight="1">
      <c r="A27" s="215">
        <v>22</v>
      </c>
      <c r="B27" s="216">
        <f>Liste!C25</f>
        <v>0</v>
      </c>
      <c r="C27" s="652">
        <f>Liste!D25</f>
        <v>0</v>
      </c>
      <c r="D27" s="653"/>
      <c r="E27" s="654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183"/>
      <c r="Q27" s="183"/>
      <c r="R27" s="183"/>
      <c r="S27" s="183"/>
      <c r="T27" s="185"/>
      <c r="U27" s="185"/>
      <c r="V27" s="185"/>
      <c r="W27" s="185"/>
      <c r="X27" s="185"/>
      <c r="Y27" s="185"/>
      <c r="Z27" s="218" t="str">
        <f t="shared" si="0"/>
        <v xml:space="preserve"> </v>
      </c>
      <c r="AA27" s="184" t="str">
        <f>IF(Z27=" "," ",IF(Z27&gt;=85,"Pekiyi",IF(Z27&gt;=70,"İyi",IF(Z27&gt;=55,"Orta",IF(Z27&gt;=50,"Geçer",IF(Z27&gt;=0,"Geçmez",0))))))</f>
        <v xml:space="preserve"> </v>
      </c>
      <c r="AS27" s="541"/>
      <c r="AT27" s="541"/>
      <c r="AU27" s="541"/>
      <c r="AV27" s="541"/>
      <c r="AW27" s="541"/>
      <c r="AX27" s="541"/>
      <c r="AY27" s="288"/>
    </row>
    <row r="28" spans="1:51" ht="15" customHeight="1">
      <c r="A28" s="215">
        <v>23</v>
      </c>
      <c r="B28" s="216">
        <f>Liste!C26</f>
        <v>0</v>
      </c>
      <c r="C28" s="652">
        <f>Liste!D26</f>
        <v>0</v>
      </c>
      <c r="D28" s="653"/>
      <c r="E28" s="654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183"/>
      <c r="Q28" s="183"/>
      <c r="R28" s="183"/>
      <c r="S28" s="183"/>
      <c r="T28" s="185"/>
      <c r="U28" s="185"/>
      <c r="V28" s="185"/>
      <c r="W28" s="185"/>
      <c r="X28" s="185"/>
      <c r="Y28" s="185"/>
      <c r="Z28" s="218" t="str">
        <f t="shared" si="0"/>
        <v xml:space="preserve"> </v>
      </c>
      <c r="AA28" s="184" t="str">
        <f t="shared" si="1"/>
        <v xml:space="preserve"> </v>
      </c>
      <c r="AS28" s="541"/>
      <c r="AT28" s="541"/>
      <c r="AU28" s="541"/>
      <c r="AV28" s="541"/>
      <c r="AW28" s="541"/>
      <c r="AX28" s="541"/>
      <c r="AY28" s="288"/>
    </row>
    <row r="29" spans="1:51" ht="15" customHeight="1">
      <c r="A29" s="215">
        <v>24</v>
      </c>
      <c r="B29" s="216">
        <f>Liste!C27</f>
        <v>0</v>
      </c>
      <c r="C29" s="652">
        <f>Liste!D27</f>
        <v>0</v>
      </c>
      <c r="D29" s="653"/>
      <c r="E29" s="654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183"/>
      <c r="Q29" s="183"/>
      <c r="R29" s="183"/>
      <c r="S29" s="183"/>
      <c r="T29" s="185"/>
      <c r="U29" s="185"/>
      <c r="V29" s="185"/>
      <c r="W29" s="185"/>
      <c r="X29" s="185"/>
      <c r="Y29" s="185"/>
      <c r="Z29" s="218" t="str">
        <f t="shared" si="0"/>
        <v xml:space="preserve"> </v>
      </c>
      <c r="AA29" s="184" t="str">
        <f t="shared" si="1"/>
        <v xml:space="preserve"> </v>
      </c>
      <c r="AT29" s="288"/>
      <c r="AU29" s="288"/>
      <c r="AV29" s="288"/>
      <c r="AW29" s="288"/>
      <c r="AX29" s="288"/>
      <c r="AY29" s="288"/>
    </row>
    <row r="30" spans="1:51" ht="15" customHeight="1">
      <c r="A30" s="215">
        <v>25</v>
      </c>
      <c r="B30" s="216">
        <f>Liste!C28</f>
        <v>0</v>
      </c>
      <c r="C30" s="652">
        <f>Liste!D28</f>
        <v>0</v>
      </c>
      <c r="D30" s="653"/>
      <c r="E30" s="654"/>
      <c r="F30" s="219"/>
      <c r="G30" s="219"/>
      <c r="H30" s="219"/>
      <c r="I30" s="219"/>
      <c r="J30" s="219"/>
      <c r="K30" s="219"/>
      <c r="L30" s="219"/>
      <c r="M30" s="219"/>
      <c r="N30" s="219"/>
      <c r="O30" s="219"/>
      <c r="P30" s="183"/>
      <c r="Q30" s="183"/>
      <c r="R30" s="183"/>
      <c r="S30" s="183"/>
      <c r="T30" s="185"/>
      <c r="U30" s="185"/>
      <c r="V30" s="185"/>
      <c r="W30" s="185"/>
      <c r="X30" s="185"/>
      <c r="Y30" s="185"/>
      <c r="Z30" s="218" t="str">
        <f t="shared" si="0"/>
        <v xml:space="preserve"> </v>
      </c>
      <c r="AA30" s="184" t="str">
        <f t="shared" si="1"/>
        <v xml:space="preserve"> </v>
      </c>
      <c r="AT30" s="288"/>
      <c r="AU30" s="288"/>
      <c r="AV30" s="288"/>
      <c r="AW30" s="288"/>
      <c r="AX30" s="288"/>
      <c r="AY30" s="288"/>
    </row>
    <row r="31" spans="1:51" ht="15" customHeight="1">
      <c r="A31" s="215">
        <v>26</v>
      </c>
      <c r="B31" s="216">
        <f>Liste!C29</f>
        <v>0</v>
      </c>
      <c r="C31" s="652">
        <f>Liste!D29</f>
        <v>0</v>
      </c>
      <c r="D31" s="653"/>
      <c r="E31" s="654"/>
      <c r="F31" s="219"/>
      <c r="G31" s="219"/>
      <c r="H31" s="219"/>
      <c r="I31" s="219"/>
      <c r="J31" s="219"/>
      <c r="K31" s="219"/>
      <c r="L31" s="219"/>
      <c r="M31" s="219"/>
      <c r="N31" s="219"/>
      <c r="O31" s="219"/>
      <c r="P31" s="183"/>
      <c r="Q31" s="183"/>
      <c r="R31" s="183"/>
      <c r="S31" s="183"/>
      <c r="T31" s="185"/>
      <c r="U31" s="185"/>
      <c r="V31" s="185"/>
      <c r="W31" s="185"/>
      <c r="X31" s="185"/>
      <c r="Y31" s="185"/>
      <c r="Z31" s="218" t="str">
        <f t="shared" si="0"/>
        <v xml:space="preserve"> </v>
      </c>
      <c r="AA31" s="184" t="str">
        <f t="shared" si="1"/>
        <v xml:space="preserve"> </v>
      </c>
    </row>
    <row r="32" spans="1:51" ht="15" customHeight="1">
      <c r="A32" s="215">
        <v>27</v>
      </c>
      <c r="B32" s="216">
        <f>Liste!C30</f>
        <v>0</v>
      </c>
      <c r="C32" s="652">
        <f>Liste!D30</f>
        <v>0</v>
      </c>
      <c r="D32" s="653"/>
      <c r="E32" s="654"/>
      <c r="F32" s="219"/>
      <c r="G32" s="219"/>
      <c r="H32" s="219"/>
      <c r="I32" s="219"/>
      <c r="J32" s="219"/>
      <c r="K32" s="219"/>
      <c r="L32" s="219"/>
      <c r="M32" s="219"/>
      <c r="N32" s="219"/>
      <c r="O32" s="219"/>
      <c r="P32" s="183"/>
      <c r="Q32" s="183"/>
      <c r="R32" s="183"/>
      <c r="S32" s="183"/>
      <c r="T32" s="185"/>
      <c r="U32" s="185"/>
      <c r="V32" s="185"/>
      <c r="W32" s="185"/>
      <c r="X32" s="185"/>
      <c r="Y32" s="185"/>
      <c r="Z32" s="218" t="str">
        <f t="shared" si="0"/>
        <v xml:space="preserve"> </v>
      </c>
      <c r="AA32" s="184" t="str">
        <f t="shared" si="1"/>
        <v xml:space="preserve"> </v>
      </c>
      <c r="AS32" s="541"/>
      <c r="AT32" s="541"/>
      <c r="AU32" s="541"/>
      <c r="AV32" s="541"/>
      <c r="AW32" s="541"/>
      <c r="AX32" s="541"/>
    </row>
    <row r="33" spans="1:50" ht="15" customHeight="1">
      <c r="A33" s="215">
        <v>28</v>
      </c>
      <c r="B33" s="216">
        <f>Liste!C31</f>
        <v>0</v>
      </c>
      <c r="C33" s="652">
        <f>Liste!D31</f>
        <v>0</v>
      </c>
      <c r="D33" s="653"/>
      <c r="E33" s="654"/>
      <c r="F33" s="219"/>
      <c r="G33" s="219"/>
      <c r="H33" s="219"/>
      <c r="I33" s="219"/>
      <c r="J33" s="219"/>
      <c r="K33" s="219"/>
      <c r="L33" s="219"/>
      <c r="M33" s="219"/>
      <c r="N33" s="219"/>
      <c r="O33" s="219"/>
      <c r="P33" s="183"/>
      <c r="Q33" s="183"/>
      <c r="R33" s="183"/>
      <c r="S33" s="183"/>
      <c r="T33" s="185"/>
      <c r="U33" s="185"/>
      <c r="V33" s="185"/>
      <c r="W33" s="185"/>
      <c r="X33" s="185"/>
      <c r="Y33" s="185"/>
      <c r="Z33" s="218" t="str">
        <f t="shared" si="0"/>
        <v xml:space="preserve"> </v>
      </c>
      <c r="AA33" s="184" t="str">
        <f t="shared" si="1"/>
        <v xml:space="preserve"> </v>
      </c>
      <c r="AS33" s="541"/>
      <c r="AT33" s="541"/>
      <c r="AU33" s="541"/>
      <c r="AV33" s="541"/>
      <c r="AW33" s="541"/>
      <c r="AX33" s="541"/>
    </row>
    <row r="34" spans="1:50" ht="15" customHeight="1">
      <c r="A34" s="215">
        <v>29</v>
      </c>
      <c r="B34" s="216">
        <f>Liste!C32</f>
        <v>0</v>
      </c>
      <c r="C34" s="652">
        <f>Liste!D32</f>
        <v>0</v>
      </c>
      <c r="D34" s="653"/>
      <c r="E34" s="654"/>
      <c r="F34" s="219"/>
      <c r="G34" s="219"/>
      <c r="H34" s="219"/>
      <c r="I34" s="219"/>
      <c r="J34" s="219"/>
      <c r="K34" s="219"/>
      <c r="L34" s="219"/>
      <c r="M34" s="219"/>
      <c r="N34" s="219"/>
      <c r="O34" s="219"/>
      <c r="P34" s="183"/>
      <c r="Q34" s="183"/>
      <c r="R34" s="183"/>
      <c r="S34" s="183"/>
      <c r="T34" s="185"/>
      <c r="U34" s="185"/>
      <c r="V34" s="185"/>
      <c r="W34" s="185"/>
      <c r="X34" s="185"/>
      <c r="Y34" s="185"/>
      <c r="Z34" s="218" t="str">
        <f t="shared" si="0"/>
        <v xml:space="preserve"> </v>
      </c>
      <c r="AA34" s="184" t="str">
        <f t="shared" si="1"/>
        <v xml:space="preserve"> </v>
      </c>
      <c r="AS34" s="541"/>
      <c r="AT34" s="541"/>
      <c r="AU34" s="541"/>
      <c r="AV34" s="541"/>
      <c r="AW34" s="541"/>
      <c r="AX34" s="541"/>
    </row>
    <row r="35" spans="1:50" ht="15" customHeight="1">
      <c r="A35" s="215">
        <v>30</v>
      </c>
      <c r="B35" s="216">
        <f>Liste!C33</f>
        <v>0</v>
      </c>
      <c r="C35" s="652">
        <f>Liste!D33</f>
        <v>0</v>
      </c>
      <c r="D35" s="653"/>
      <c r="E35" s="654"/>
      <c r="F35" s="219"/>
      <c r="G35" s="219"/>
      <c r="H35" s="219"/>
      <c r="I35" s="219"/>
      <c r="J35" s="219"/>
      <c r="K35" s="219"/>
      <c r="L35" s="219"/>
      <c r="M35" s="219"/>
      <c r="N35" s="219"/>
      <c r="O35" s="219"/>
      <c r="P35" s="183"/>
      <c r="Q35" s="183"/>
      <c r="R35" s="183"/>
      <c r="S35" s="183"/>
      <c r="T35" s="185"/>
      <c r="U35" s="185"/>
      <c r="V35" s="185"/>
      <c r="W35" s="185"/>
      <c r="X35" s="185"/>
      <c r="Y35" s="185"/>
      <c r="Z35" s="218" t="str">
        <f t="shared" si="0"/>
        <v xml:space="preserve"> </v>
      </c>
      <c r="AA35" s="184" t="str">
        <f t="shared" si="1"/>
        <v xml:space="preserve"> </v>
      </c>
      <c r="AS35" s="541"/>
      <c r="AT35" s="541"/>
      <c r="AU35" s="541"/>
      <c r="AV35" s="541"/>
      <c r="AW35" s="541"/>
      <c r="AX35" s="541"/>
    </row>
    <row r="36" spans="1:50" ht="15" customHeight="1">
      <c r="A36" s="215">
        <v>31</v>
      </c>
      <c r="B36" s="216">
        <f>Liste!C34</f>
        <v>0</v>
      </c>
      <c r="C36" s="652">
        <f>Liste!D34</f>
        <v>0</v>
      </c>
      <c r="D36" s="653"/>
      <c r="E36" s="654"/>
      <c r="F36" s="219"/>
      <c r="G36" s="219"/>
      <c r="H36" s="219"/>
      <c r="I36" s="219"/>
      <c r="J36" s="219"/>
      <c r="K36" s="219"/>
      <c r="L36" s="219"/>
      <c r="M36" s="219"/>
      <c r="N36" s="219"/>
      <c r="O36" s="219"/>
      <c r="P36" s="183"/>
      <c r="Q36" s="183"/>
      <c r="R36" s="183"/>
      <c r="S36" s="183"/>
      <c r="T36" s="185"/>
      <c r="U36" s="185"/>
      <c r="V36" s="185"/>
      <c r="W36" s="185"/>
      <c r="X36" s="185"/>
      <c r="Y36" s="185"/>
      <c r="Z36" s="218" t="str">
        <f t="shared" si="0"/>
        <v xml:space="preserve"> </v>
      </c>
      <c r="AA36" s="184" t="str">
        <f t="shared" si="1"/>
        <v xml:space="preserve"> </v>
      </c>
      <c r="AS36" s="541"/>
      <c r="AT36" s="541"/>
      <c r="AU36" s="541"/>
      <c r="AV36" s="541"/>
      <c r="AW36" s="541"/>
      <c r="AX36" s="541"/>
    </row>
    <row r="37" spans="1:50" ht="15" customHeight="1">
      <c r="A37" s="215">
        <v>32</v>
      </c>
      <c r="B37" s="216">
        <f>Liste!C35</f>
        <v>0</v>
      </c>
      <c r="C37" s="652">
        <f>Liste!D35</f>
        <v>0</v>
      </c>
      <c r="D37" s="653"/>
      <c r="E37" s="654"/>
      <c r="F37" s="219"/>
      <c r="G37" s="219"/>
      <c r="H37" s="219"/>
      <c r="I37" s="219"/>
      <c r="J37" s="219"/>
      <c r="K37" s="219"/>
      <c r="L37" s="219"/>
      <c r="M37" s="219"/>
      <c r="N37" s="219"/>
      <c r="O37" s="219"/>
      <c r="P37" s="183"/>
      <c r="Q37" s="183"/>
      <c r="R37" s="183"/>
      <c r="S37" s="183"/>
      <c r="T37" s="185"/>
      <c r="U37" s="185"/>
      <c r="V37" s="185"/>
      <c r="W37" s="185"/>
      <c r="X37" s="185"/>
      <c r="Y37" s="185"/>
      <c r="Z37" s="218" t="str">
        <f t="shared" si="0"/>
        <v xml:space="preserve"> </v>
      </c>
      <c r="AA37" s="184" t="str">
        <f t="shared" si="1"/>
        <v xml:space="preserve"> </v>
      </c>
    </row>
    <row r="38" spans="1:50" ht="15" customHeight="1">
      <c r="A38" s="215">
        <v>33</v>
      </c>
      <c r="B38" s="216">
        <f>Liste!C36</f>
        <v>0</v>
      </c>
      <c r="C38" s="652">
        <f>Liste!D36</f>
        <v>0</v>
      </c>
      <c r="D38" s="653"/>
      <c r="E38" s="654"/>
      <c r="F38" s="219"/>
      <c r="G38" s="219"/>
      <c r="H38" s="219"/>
      <c r="I38" s="219"/>
      <c r="J38" s="219"/>
      <c r="K38" s="219"/>
      <c r="L38" s="219"/>
      <c r="M38" s="219"/>
      <c r="N38" s="219"/>
      <c r="O38" s="219"/>
      <c r="P38" s="183"/>
      <c r="Q38" s="183"/>
      <c r="R38" s="183"/>
      <c r="S38" s="183"/>
      <c r="T38" s="185"/>
      <c r="U38" s="185"/>
      <c r="V38" s="185"/>
      <c r="W38" s="185"/>
      <c r="X38" s="185"/>
      <c r="Y38" s="185"/>
      <c r="Z38" s="218" t="str">
        <f t="shared" si="0"/>
        <v xml:space="preserve"> </v>
      </c>
      <c r="AA38" s="184" t="str">
        <f t="shared" si="1"/>
        <v xml:space="preserve"> </v>
      </c>
    </row>
    <row r="39" spans="1:50" ht="15" customHeight="1">
      <c r="A39" s="215">
        <v>34</v>
      </c>
      <c r="B39" s="216">
        <f>Liste!C37</f>
        <v>0</v>
      </c>
      <c r="C39" s="652">
        <f>Liste!D37</f>
        <v>0</v>
      </c>
      <c r="D39" s="653"/>
      <c r="E39" s="654"/>
      <c r="F39" s="219"/>
      <c r="G39" s="219"/>
      <c r="H39" s="219"/>
      <c r="I39" s="219"/>
      <c r="J39" s="219"/>
      <c r="K39" s="219"/>
      <c r="L39" s="219"/>
      <c r="M39" s="219"/>
      <c r="N39" s="219"/>
      <c r="O39" s="219"/>
      <c r="P39" s="183"/>
      <c r="Q39" s="183"/>
      <c r="R39" s="183"/>
      <c r="S39" s="183"/>
      <c r="T39" s="185"/>
      <c r="U39" s="185"/>
      <c r="V39" s="185"/>
      <c r="W39" s="185"/>
      <c r="X39" s="185"/>
      <c r="Y39" s="185"/>
      <c r="Z39" s="218" t="str">
        <f t="shared" si="0"/>
        <v xml:space="preserve"> </v>
      </c>
      <c r="AA39" s="184" t="str">
        <f t="shared" si="1"/>
        <v xml:space="preserve"> </v>
      </c>
    </row>
    <row r="40" spans="1:50" ht="15" customHeight="1">
      <c r="A40" s="215">
        <v>35</v>
      </c>
      <c r="B40" s="216">
        <f>Liste!C38</f>
        <v>0</v>
      </c>
      <c r="C40" s="652">
        <f>Liste!D38</f>
        <v>0</v>
      </c>
      <c r="D40" s="653"/>
      <c r="E40" s="654"/>
      <c r="F40" s="219"/>
      <c r="G40" s="219"/>
      <c r="H40" s="219"/>
      <c r="I40" s="219"/>
      <c r="J40" s="219"/>
      <c r="K40" s="219"/>
      <c r="L40" s="219"/>
      <c r="M40" s="219"/>
      <c r="N40" s="219"/>
      <c r="O40" s="219"/>
      <c r="P40" s="183"/>
      <c r="Q40" s="183"/>
      <c r="R40" s="183"/>
      <c r="S40" s="183"/>
      <c r="T40" s="185"/>
      <c r="U40" s="185"/>
      <c r="V40" s="185"/>
      <c r="W40" s="185"/>
      <c r="X40" s="185"/>
      <c r="Y40" s="185"/>
      <c r="Z40" s="218" t="str">
        <f t="shared" si="0"/>
        <v xml:space="preserve"> </v>
      </c>
      <c r="AA40" s="184" t="str">
        <f>IF(Z40=" "," ",IF(Z40&gt;=85,"Pekiyi",IF(Z40&gt;=70,"İyi",IF(Z40&gt;=55,"Orta",IF(Z40&gt;=50,"Geçer",IF(Z40&gt;=0,"Geçmez",0))))))</f>
        <v xml:space="preserve"> </v>
      </c>
    </row>
    <row r="41" spans="1:50" ht="15" customHeight="1">
      <c r="A41" s="215">
        <v>36</v>
      </c>
      <c r="B41" s="216">
        <f>Liste!C39</f>
        <v>0</v>
      </c>
      <c r="C41" s="652">
        <f>Liste!D39</f>
        <v>0</v>
      </c>
      <c r="D41" s="653"/>
      <c r="E41" s="654"/>
      <c r="F41" s="219"/>
      <c r="G41" s="219"/>
      <c r="H41" s="219"/>
      <c r="I41" s="219"/>
      <c r="J41" s="219"/>
      <c r="K41" s="219"/>
      <c r="L41" s="219"/>
      <c r="M41" s="219"/>
      <c r="N41" s="219"/>
      <c r="O41" s="219"/>
      <c r="P41" s="183"/>
      <c r="Q41" s="183"/>
      <c r="R41" s="183"/>
      <c r="S41" s="183"/>
      <c r="T41" s="185"/>
      <c r="U41" s="185"/>
      <c r="V41" s="185"/>
      <c r="W41" s="185"/>
      <c r="X41" s="185"/>
      <c r="Y41" s="185"/>
      <c r="Z41" s="218" t="str">
        <f t="shared" si="0"/>
        <v xml:space="preserve"> </v>
      </c>
      <c r="AA41" s="184" t="str">
        <f t="shared" si="1"/>
        <v xml:space="preserve"> </v>
      </c>
    </row>
    <row r="42" spans="1:50" ht="15" customHeight="1">
      <c r="A42" s="215">
        <v>37</v>
      </c>
      <c r="B42" s="216">
        <f>Liste!C40</f>
        <v>0</v>
      </c>
      <c r="C42" s="652">
        <f>Liste!D40</f>
        <v>0</v>
      </c>
      <c r="D42" s="653"/>
      <c r="E42" s="654"/>
      <c r="F42" s="219"/>
      <c r="G42" s="219"/>
      <c r="H42" s="219"/>
      <c r="I42" s="219"/>
      <c r="J42" s="219"/>
      <c r="K42" s="219"/>
      <c r="L42" s="219"/>
      <c r="M42" s="219"/>
      <c r="N42" s="219"/>
      <c r="O42" s="219"/>
      <c r="P42" s="183"/>
      <c r="Q42" s="183"/>
      <c r="R42" s="183"/>
      <c r="S42" s="183"/>
      <c r="T42" s="185"/>
      <c r="U42" s="185"/>
      <c r="V42" s="185"/>
      <c r="W42" s="185"/>
      <c r="X42" s="185"/>
      <c r="Y42" s="185"/>
      <c r="Z42" s="218" t="str">
        <f t="shared" si="0"/>
        <v xml:space="preserve"> </v>
      </c>
      <c r="AA42" s="184" t="str">
        <f t="shared" si="1"/>
        <v xml:space="preserve"> </v>
      </c>
    </row>
    <row r="43" spans="1:50" ht="15" customHeight="1">
      <c r="A43" s="215">
        <v>38</v>
      </c>
      <c r="B43" s="216">
        <f>Liste!C41</f>
        <v>0</v>
      </c>
      <c r="C43" s="652">
        <f>Liste!D41</f>
        <v>0</v>
      </c>
      <c r="D43" s="653"/>
      <c r="E43" s="654"/>
      <c r="F43" s="219"/>
      <c r="G43" s="219"/>
      <c r="H43" s="219"/>
      <c r="I43" s="219"/>
      <c r="J43" s="219"/>
      <c r="K43" s="219"/>
      <c r="L43" s="219"/>
      <c r="M43" s="219"/>
      <c r="N43" s="219"/>
      <c r="O43" s="219"/>
      <c r="P43" s="183"/>
      <c r="Q43" s="183"/>
      <c r="R43" s="183"/>
      <c r="S43" s="183"/>
      <c r="T43" s="185"/>
      <c r="U43" s="185"/>
      <c r="V43" s="185"/>
      <c r="W43" s="185"/>
      <c r="X43" s="185"/>
      <c r="Y43" s="185"/>
      <c r="Z43" s="218" t="str">
        <f t="shared" si="0"/>
        <v xml:space="preserve"> </v>
      </c>
      <c r="AA43" s="184" t="str">
        <f t="shared" si="1"/>
        <v xml:space="preserve"> </v>
      </c>
    </row>
    <row r="44" spans="1:50" ht="15" customHeight="1">
      <c r="A44" s="215">
        <v>39</v>
      </c>
      <c r="B44" s="216">
        <f>Liste!C42</f>
        <v>0</v>
      </c>
      <c r="C44" s="652">
        <f>Liste!D42</f>
        <v>0</v>
      </c>
      <c r="D44" s="653"/>
      <c r="E44" s="654"/>
      <c r="F44" s="219"/>
      <c r="G44" s="219"/>
      <c r="H44" s="219"/>
      <c r="I44" s="219"/>
      <c r="J44" s="219"/>
      <c r="K44" s="219"/>
      <c r="L44" s="219"/>
      <c r="M44" s="219"/>
      <c r="N44" s="219"/>
      <c r="O44" s="219"/>
      <c r="P44" s="183"/>
      <c r="Q44" s="183"/>
      <c r="R44" s="183"/>
      <c r="S44" s="183"/>
      <c r="T44" s="185"/>
      <c r="U44" s="185"/>
      <c r="V44" s="185"/>
      <c r="W44" s="185"/>
      <c r="X44" s="185"/>
      <c r="Y44" s="185"/>
      <c r="Z44" s="218" t="str">
        <f t="shared" si="0"/>
        <v xml:space="preserve"> </v>
      </c>
      <c r="AA44" s="184" t="str">
        <f>IF(Z44=" "," ",IF(Z44&gt;=85,"Pekiyi",IF(Z44&gt;=70,"İyi",IF(Z44&gt;=55,"Orta",IF(Z44&gt;=50,"Geçer",IF(Z44&gt;=0,"Geçmez",0))))))</f>
        <v xml:space="preserve"> </v>
      </c>
    </row>
    <row r="45" spans="1:50" ht="15" customHeight="1">
      <c r="A45" s="215">
        <v>40</v>
      </c>
      <c r="B45" s="216">
        <f>Liste!C43</f>
        <v>0</v>
      </c>
      <c r="C45" s="238">
        <f>Liste!D43</f>
        <v>0</v>
      </c>
      <c r="D45" s="239"/>
      <c r="E45" s="240"/>
      <c r="F45" s="219"/>
      <c r="G45" s="219"/>
      <c r="H45" s="219"/>
      <c r="I45" s="219"/>
      <c r="J45" s="219"/>
      <c r="K45" s="219"/>
      <c r="L45" s="219"/>
      <c r="M45" s="219"/>
      <c r="N45" s="219"/>
      <c r="O45" s="219"/>
      <c r="P45" s="183"/>
      <c r="Q45" s="183"/>
      <c r="R45" s="183"/>
      <c r="S45" s="183"/>
      <c r="T45" s="185"/>
      <c r="U45" s="185"/>
      <c r="V45" s="185"/>
      <c r="W45" s="185"/>
      <c r="X45" s="185"/>
      <c r="Y45" s="185"/>
      <c r="Z45" s="218" t="str">
        <f t="shared" si="0"/>
        <v xml:space="preserve"> </v>
      </c>
      <c r="AA45" s="184" t="str">
        <f t="shared" ref="AA45:AA50" si="2">IF(Z45=" "," ",IF(Z45&gt;=85,"Pekiyi",IF(Z45&gt;=70,"İyi",IF(Z45&gt;=55,"Orta",IF(Z45&gt;=50,"Geçer",IF(Z45&gt;=0,"Geçmez",0))))))</f>
        <v xml:space="preserve"> </v>
      </c>
    </row>
    <row r="46" spans="1:50" ht="15" customHeight="1">
      <c r="A46" s="215">
        <v>41</v>
      </c>
      <c r="B46" s="216">
        <f>Liste!C44</f>
        <v>0</v>
      </c>
      <c r="C46" s="238">
        <f>Liste!D44</f>
        <v>0</v>
      </c>
      <c r="D46" s="239"/>
      <c r="E46" s="240"/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183"/>
      <c r="Q46" s="183"/>
      <c r="R46" s="183"/>
      <c r="S46" s="183"/>
      <c r="T46" s="185"/>
      <c r="U46" s="185"/>
      <c r="V46" s="185"/>
      <c r="W46" s="185"/>
      <c r="X46" s="185"/>
      <c r="Y46" s="185"/>
      <c r="Z46" s="218" t="str">
        <f t="shared" si="0"/>
        <v xml:space="preserve"> </v>
      </c>
      <c r="AA46" s="184" t="str">
        <f t="shared" si="2"/>
        <v xml:space="preserve"> </v>
      </c>
    </row>
    <row r="47" spans="1:50" ht="15" customHeight="1">
      <c r="A47" s="215">
        <v>42</v>
      </c>
      <c r="B47" s="216">
        <f>Liste!C45</f>
        <v>0</v>
      </c>
      <c r="C47" s="238">
        <f>Liste!D45</f>
        <v>0</v>
      </c>
      <c r="D47" s="239"/>
      <c r="E47" s="240"/>
      <c r="F47" s="219"/>
      <c r="G47" s="219"/>
      <c r="H47" s="219"/>
      <c r="I47" s="219"/>
      <c r="J47" s="219"/>
      <c r="K47" s="219"/>
      <c r="L47" s="219"/>
      <c r="M47" s="219"/>
      <c r="N47" s="219"/>
      <c r="O47" s="219"/>
      <c r="P47" s="183"/>
      <c r="Q47" s="183"/>
      <c r="R47" s="183"/>
      <c r="S47" s="183"/>
      <c r="T47" s="185"/>
      <c r="U47" s="185"/>
      <c r="V47" s="185"/>
      <c r="W47" s="185"/>
      <c r="X47" s="185"/>
      <c r="Y47" s="185"/>
      <c r="Z47" s="218" t="str">
        <f>IF(COUNTBLANK(F47:Y47)=COLUMNS(F47:Y47)," ",IF(SUM(F47:Y47)=0,0,SUM(F47:Y47)))</f>
        <v xml:space="preserve"> </v>
      </c>
      <c r="AA47" s="184" t="str">
        <f t="shared" si="2"/>
        <v xml:space="preserve"> </v>
      </c>
    </row>
    <row r="48" spans="1:50" ht="15" customHeight="1">
      <c r="A48" s="215">
        <v>43</v>
      </c>
      <c r="B48" s="216">
        <f>Liste!C46</f>
        <v>0</v>
      </c>
      <c r="C48" s="238">
        <f>Liste!D46</f>
        <v>0</v>
      </c>
      <c r="D48" s="239"/>
      <c r="E48" s="240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183"/>
      <c r="Q48" s="183"/>
      <c r="R48" s="183"/>
      <c r="S48" s="183"/>
      <c r="T48" s="185"/>
      <c r="U48" s="185"/>
      <c r="V48" s="185"/>
      <c r="W48" s="185"/>
      <c r="X48" s="185"/>
      <c r="Y48" s="185"/>
      <c r="Z48" s="218" t="str">
        <f t="shared" si="0"/>
        <v xml:space="preserve"> </v>
      </c>
      <c r="AA48" s="184" t="str">
        <f t="shared" si="2"/>
        <v xml:space="preserve"> </v>
      </c>
    </row>
    <row r="49" spans="1:56" ht="15" customHeight="1">
      <c r="A49" s="215">
        <v>44</v>
      </c>
      <c r="B49" s="216">
        <f>Liste!C47</f>
        <v>0</v>
      </c>
      <c r="C49" s="238">
        <f>Liste!D47</f>
        <v>0</v>
      </c>
      <c r="D49" s="239"/>
      <c r="E49" s="240"/>
      <c r="F49" s="219"/>
      <c r="G49" s="219"/>
      <c r="H49" s="219"/>
      <c r="I49" s="219"/>
      <c r="J49" s="219"/>
      <c r="K49" s="219"/>
      <c r="L49" s="219"/>
      <c r="M49" s="219"/>
      <c r="N49" s="219"/>
      <c r="O49" s="219"/>
      <c r="P49" s="183"/>
      <c r="Q49" s="183"/>
      <c r="R49" s="183"/>
      <c r="S49" s="183"/>
      <c r="T49" s="185"/>
      <c r="U49" s="185"/>
      <c r="V49" s="185"/>
      <c r="W49" s="185"/>
      <c r="X49" s="185"/>
      <c r="Y49" s="185"/>
      <c r="Z49" s="218" t="str">
        <f t="shared" si="0"/>
        <v xml:space="preserve"> </v>
      </c>
      <c r="AA49" s="184" t="str">
        <f>IF(Z49=" "," ",IF(Z49&gt;=85,"Pekiyi",IF(Z49&gt;=70,"İyi",IF(Z49&gt;=55,"Orta",IF(Z49&gt;=50,"Geçer",IF(Z49&gt;=0,"Geçmez",0))))))</f>
        <v xml:space="preserve"> </v>
      </c>
    </row>
    <row r="50" spans="1:56" ht="15" customHeight="1">
      <c r="A50" s="215">
        <v>45</v>
      </c>
      <c r="B50" s="216">
        <f>Liste!C43</f>
        <v>0</v>
      </c>
      <c r="C50" s="652">
        <f>Liste!D48</f>
        <v>0</v>
      </c>
      <c r="D50" s="653"/>
      <c r="E50" s="654"/>
      <c r="F50" s="219"/>
      <c r="G50" s="219"/>
      <c r="H50" s="219"/>
      <c r="I50" s="219"/>
      <c r="J50" s="219"/>
      <c r="K50" s="219"/>
      <c r="L50" s="219"/>
      <c r="M50" s="219"/>
      <c r="N50" s="219"/>
      <c r="O50" s="219"/>
      <c r="P50" s="183"/>
      <c r="Q50" s="183"/>
      <c r="R50" s="183"/>
      <c r="S50" s="183"/>
      <c r="T50" s="185"/>
      <c r="U50" s="185"/>
      <c r="V50" s="185"/>
      <c r="W50" s="185"/>
      <c r="X50" s="185"/>
      <c r="Y50" s="185"/>
      <c r="Z50" s="218" t="str">
        <f>IF(COUNTBLANK(F50:Y50)=COLUMNS(F50:Y50)," ",IF(SUM(F50:Y50)=0,0,SUM(F50:Y50)))</f>
        <v xml:space="preserve"> </v>
      </c>
      <c r="AA50" s="184" t="str">
        <f t="shared" si="2"/>
        <v xml:space="preserve"> </v>
      </c>
    </row>
    <row r="51" spans="1:56" s="270" customFormat="1" ht="62.25" customHeight="1">
      <c r="A51" s="655" t="s">
        <v>12</v>
      </c>
      <c r="B51" s="656"/>
      <c r="C51" s="656"/>
      <c r="D51" s="656"/>
      <c r="E51" s="657"/>
      <c r="F51" s="272" t="str">
        <f>F5</f>
        <v>1.SORU</v>
      </c>
      <c r="G51" s="272" t="str">
        <f t="shared" ref="G51:Y51" si="3">G5</f>
        <v>2.SORU</v>
      </c>
      <c r="H51" s="272" t="str">
        <f t="shared" si="3"/>
        <v>3.SORU</v>
      </c>
      <c r="I51" s="272" t="str">
        <f t="shared" si="3"/>
        <v>4.SORU</v>
      </c>
      <c r="J51" s="272" t="str">
        <f t="shared" si="3"/>
        <v>5.SORU</v>
      </c>
      <c r="K51" s="272" t="str">
        <f t="shared" si="3"/>
        <v>6.SORU</v>
      </c>
      <c r="L51" s="272" t="str">
        <f t="shared" si="3"/>
        <v>7.SORU</v>
      </c>
      <c r="M51" s="272" t="str">
        <f t="shared" si="3"/>
        <v>8.SORU</v>
      </c>
      <c r="N51" s="272" t="str">
        <f t="shared" si="3"/>
        <v>9.SORU</v>
      </c>
      <c r="O51" s="272" t="str">
        <f t="shared" si="3"/>
        <v>10.SORU</v>
      </c>
      <c r="P51" s="272" t="str">
        <f t="shared" si="3"/>
        <v>11.SORU</v>
      </c>
      <c r="Q51" s="272" t="str">
        <f t="shared" si="3"/>
        <v>12.SORU</v>
      </c>
      <c r="R51" s="272" t="str">
        <f t="shared" si="3"/>
        <v>13.SORU</v>
      </c>
      <c r="S51" s="272" t="str">
        <f t="shared" si="3"/>
        <v>14.SORU</v>
      </c>
      <c r="T51" s="272" t="str">
        <f t="shared" si="3"/>
        <v>15.SORU</v>
      </c>
      <c r="U51" s="272" t="str">
        <f t="shared" si="3"/>
        <v>16.SORU</v>
      </c>
      <c r="V51" s="272" t="str">
        <f t="shared" si="3"/>
        <v>17.SORU</v>
      </c>
      <c r="W51" s="272" t="str">
        <f t="shared" si="3"/>
        <v>18.SORU</v>
      </c>
      <c r="X51" s="272" t="str">
        <f t="shared" si="3"/>
        <v>19.SORU</v>
      </c>
      <c r="Y51" s="272" t="str">
        <f t="shared" si="3"/>
        <v>20.SORU</v>
      </c>
      <c r="Z51" s="273"/>
      <c r="AA51" s="273"/>
      <c r="AQ51" s="271"/>
      <c r="AR51" s="271"/>
      <c r="AS51" s="271"/>
      <c r="AT51" s="271"/>
      <c r="AU51" s="271"/>
      <c r="AV51" s="271"/>
      <c r="AW51" s="271"/>
      <c r="AX51" s="271"/>
      <c r="AY51" s="271"/>
      <c r="AZ51" s="271"/>
      <c r="BA51" s="271"/>
      <c r="BB51" s="271"/>
      <c r="BC51" s="271"/>
      <c r="BD51" s="271"/>
    </row>
    <row r="52" spans="1:56" ht="33.75" customHeight="1">
      <c r="A52" s="658" t="s">
        <v>17</v>
      </c>
      <c r="B52" s="658"/>
      <c r="C52" s="658"/>
      <c r="D52" s="658"/>
      <c r="E52" s="658"/>
      <c r="F52" s="274">
        <f t="shared" ref="F52:Y52" si="4">IF(COUNTBLANK(F6:F50)=ROWS(F6:F50)," ",SUM(F6:F50))</f>
        <v>70</v>
      </c>
      <c r="G52" s="274">
        <f t="shared" si="4"/>
        <v>90</v>
      </c>
      <c r="H52" s="274">
        <f t="shared" si="4"/>
        <v>94</v>
      </c>
      <c r="I52" s="274">
        <f t="shared" si="4"/>
        <v>42</v>
      </c>
      <c r="J52" s="274">
        <f t="shared" si="4"/>
        <v>87</v>
      </c>
      <c r="K52" s="274">
        <f t="shared" si="4"/>
        <v>87</v>
      </c>
      <c r="L52" s="274">
        <f t="shared" si="4"/>
        <v>86</v>
      </c>
      <c r="M52" s="274">
        <f t="shared" si="4"/>
        <v>85</v>
      </c>
      <c r="N52" s="274">
        <f t="shared" si="4"/>
        <v>83</v>
      </c>
      <c r="O52" s="274">
        <f t="shared" si="4"/>
        <v>86</v>
      </c>
      <c r="P52" s="275">
        <f t="shared" si="4"/>
        <v>81</v>
      </c>
      <c r="Q52" s="275">
        <f t="shared" si="4"/>
        <v>80</v>
      </c>
      <c r="R52" s="275">
        <f t="shared" si="4"/>
        <v>78</v>
      </c>
      <c r="S52" s="275">
        <f t="shared" si="4"/>
        <v>105</v>
      </c>
      <c r="T52" s="275">
        <f t="shared" si="4"/>
        <v>75</v>
      </c>
      <c r="U52" s="275">
        <f t="shared" si="4"/>
        <v>25</v>
      </c>
      <c r="V52" s="275">
        <f t="shared" si="4"/>
        <v>79</v>
      </c>
      <c r="W52" s="275">
        <f t="shared" si="4"/>
        <v>63</v>
      </c>
      <c r="X52" s="275">
        <f t="shared" si="4"/>
        <v>65</v>
      </c>
      <c r="Y52" s="275">
        <f t="shared" si="4"/>
        <v>63</v>
      </c>
      <c r="Z52" s="73"/>
      <c r="AA52" s="4"/>
    </row>
    <row r="53" spans="1:56" s="94" customFormat="1" ht="30" customHeight="1">
      <c r="A53" s="659" t="s">
        <v>31</v>
      </c>
      <c r="B53" s="659"/>
      <c r="C53" s="659"/>
      <c r="D53" s="659"/>
      <c r="E53" s="659"/>
      <c r="F53" s="220">
        <f t="shared" ref="F53:Y53" si="5">IF(COUNTBLANK(F6:F50)=ROWS(F6:F50)," ",AVERAGE(F6:F50))</f>
        <v>3.3333333333333335</v>
      </c>
      <c r="G53" s="220">
        <f t="shared" si="5"/>
        <v>4.2857142857142856</v>
      </c>
      <c r="H53" s="220">
        <f t="shared" si="5"/>
        <v>4.4761904761904763</v>
      </c>
      <c r="I53" s="220">
        <f t="shared" si="5"/>
        <v>2</v>
      </c>
      <c r="J53" s="220">
        <f t="shared" si="5"/>
        <v>4.1428571428571432</v>
      </c>
      <c r="K53" s="220">
        <f t="shared" si="5"/>
        <v>4.1428571428571432</v>
      </c>
      <c r="L53" s="220">
        <f t="shared" si="5"/>
        <v>4.0952380952380949</v>
      </c>
      <c r="M53" s="220">
        <f t="shared" si="5"/>
        <v>4.0476190476190474</v>
      </c>
      <c r="N53" s="220">
        <f t="shared" si="5"/>
        <v>3.9523809523809526</v>
      </c>
      <c r="O53" s="220">
        <f t="shared" si="5"/>
        <v>4.0952380952380949</v>
      </c>
      <c r="P53" s="92">
        <f t="shared" si="5"/>
        <v>3.8571428571428572</v>
      </c>
      <c r="Q53" s="92">
        <f t="shared" si="5"/>
        <v>3.8095238095238093</v>
      </c>
      <c r="R53" s="92">
        <f t="shared" si="5"/>
        <v>3.7142857142857144</v>
      </c>
      <c r="S53" s="92">
        <f t="shared" si="5"/>
        <v>5</v>
      </c>
      <c r="T53" s="92">
        <f t="shared" si="5"/>
        <v>3.5714285714285716</v>
      </c>
      <c r="U53" s="92">
        <f t="shared" si="5"/>
        <v>1.1904761904761905</v>
      </c>
      <c r="V53" s="92">
        <f t="shared" si="5"/>
        <v>3.7619047619047619</v>
      </c>
      <c r="W53" s="92">
        <f t="shared" si="5"/>
        <v>3</v>
      </c>
      <c r="X53" s="92">
        <f t="shared" si="5"/>
        <v>3.0952380952380953</v>
      </c>
      <c r="Y53" s="92">
        <f t="shared" si="5"/>
        <v>3</v>
      </c>
      <c r="Z53" s="279">
        <f>IF(COUNTIF(Z6:Z50," ")=ROWS(Z6:Z50)," ",AVERAGE(Z6:Z50))</f>
        <v>72.571428571428569</v>
      </c>
      <c r="AA53" s="93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</row>
    <row r="54" spans="1:56" ht="42" customHeight="1">
      <c r="A54" s="648" t="s">
        <v>19</v>
      </c>
      <c r="B54" s="648"/>
      <c r="C54" s="648"/>
      <c r="D54" s="648"/>
      <c r="E54" s="648"/>
      <c r="F54" s="276">
        <f t="shared" ref="F54:Y54" si="6">IF(COUNTBLANK(F6:F50)=ROWS(F6:F50)," ",IF(COUNTIF(F6:F50,F4)=0,"YOK",COUNTIF(F6:F50,F4)))</f>
        <v>6</v>
      </c>
      <c r="G54" s="276">
        <f t="shared" si="6"/>
        <v>9</v>
      </c>
      <c r="H54" s="276">
        <f t="shared" si="6"/>
        <v>10</v>
      </c>
      <c r="I54" s="276" t="str">
        <f t="shared" si="6"/>
        <v>YOK</v>
      </c>
      <c r="J54" s="276">
        <f t="shared" si="6"/>
        <v>10</v>
      </c>
      <c r="K54" s="276">
        <f t="shared" si="6"/>
        <v>9</v>
      </c>
      <c r="L54" s="276">
        <f t="shared" si="6"/>
        <v>8</v>
      </c>
      <c r="M54" s="276">
        <f t="shared" si="6"/>
        <v>7</v>
      </c>
      <c r="N54" s="276">
        <f t="shared" si="6"/>
        <v>7</v>
      </c>
      <c r="O54" s="276">
        <f t="shared" si="6"/>
        <v>8</v>
      </c>
      <c r="P54" s="277">
        <f t="shared" si="6"/>
        <v>7</v>
      </c>
      <c r="Q54" s="277">
        <f t="shared" si="6"/>
        <v>2</v>
      </c>
      <c r="R54" s="277">
        <f t="shared" si="6"/>
        <v>2</v>
      </c>
      <c r="S54" s="277">
        <f t="shared" si="6"/>
        <v>21</v>
      </c>
      <c r="T54" s="277">
        <f t="shared" si="6"/>
        <v>2</v>
      </c>
      <c r="U54" s="277">
        <f t="shared" si="6"/>
        <v>1</v>
      </c>
      <c r="V54" s="277">
        <f t="shared" si="6"/>
        <v>2</v>
      </c>
      <c r="W54" s="277">
        <f t="shared" si="6"/>
        <v>2</v>
      </c>
      <c r="X54" s="277">
        <f t="shared" si="6"/>
        <v>1</v>
      </c>
      <c r="Y54" s="277">
        <f t="shared" si="6"/>
        <v>1</v>
      </c>
      <c r="Z54" s="145"/>
      <c r="AA54" s="146"/>
    </row>
    <row r="55" spans="1:56" ht="39" customHeight="1">
      <c r="A55" s="648" t="s">
        <v>21</v>
      </c>
      <c r="B55" s="648"/>
      <c r="C55" s="648"/>
      <c r="D55" s="648"/>
      <c r="E55" s="648"/>
      <c r="F55" s="222">
        <f t="shared" ref="F55:Y55" si="7">IF(COUNTBLANK(F6:F50)=ROWS(F6:F50)," ",IF(F54="YOK",0,100*F54/COUNTA(F6:F50)))</f>
        <v>28.571428571428573</v>
      </c>
      <c r="G55" s="222">
        <f t="shared" si="7"/>
        <v>42.857142857142854</v>
      </c>
      <c r="H55" s="222">
        <f t="shared" si="7"/>
        <v>47.61904761904762</v>
      </c>
      <c r="I55" s="222">
        <f t="shared" si="7"/>
        <v>0</v>
      </c>
      <c r="J55" s="222">
        <f t="shared" si="7"/>
        <v>47.61904761904762</v>
      </c>
      <c r="K55" s="222">
        <f t="shared" si="7"/>
        <v>42.857142857142854</v>
      </c>
      <c r="L55" s="222">
        <f t="shared" si="7"/>
        <v>38.095238095238095</v>
      </c>
      <c r="M55" s="222">
        <f t="shared" si="7"/>
        <v>33.333333333333336</v>
      </c>
      <c r="N55" s="222">
        <f t="shared" si="7"/>
        <v>33.333333333333336</v>
      </c>
      <c r="O55" s="222">
        <f t="shared" si="7"/>
        <v>38.095238095238095</v>
      </c>
      <c r="P55" s="71">
        <f t="shared" si="7"/>
        <v>33.333333333333336</v>
      </c>
      <c r="Q55" s="71">
        <f t="shared" si="7"/>
        <v>9.5238095238095237</v>
      </c>
      <c r="R55" s="71">
        <f t="shared" si="7"/>
        <v>9.5238095238095237</v>
      </c>
      <c r="S55" s="71">
        <f t="shared" si="7"/>
        <v>100</v>
      </c>
      <c r="T55" s="71">
        <f t="shared" si="7"/>
        <v>9.5238095238095237</v>
      </c>
      <c r="U55" s="71">
        <f t="shared" si="7"/>
        <v>4.7619047619047619</v>
      </c>
      <c r="V55" s="71">
        <f t="shared" si="7"/>
        <v>9.5238095238095237</v>
      </c>
      <c r="W55" s="71">
        <f t="shared" si="7"/>
        <v>9.5238095238095237</v>
      </c>
      <c r="X55" s="71">
        <f t="shared" si="7"/>
        <v>4.7619047619047619</v>
      </c>
      <c r="Y55" s="71">
        <f t="shared" si="7"/>
        <v>4.7619047619047619</v>
      </c>
      <c r="Z55" s="646"/>
      <c r="AA55" s="647"/>
    </row>
    <row r="56" spans="1:56" ht="14.25" customHeight="1">
      <c r="A56" s="648"/>
      <c r="B56" s="648"/>
      <c r="C56" s="648"/>
      <c r="D56" s="648"/>
      <c r="E56" s="648"/>
      <c r="F56" s="223" t="str">
        <f>IF(F55&lt;&gt;" ","%"," ")</f>
        <v>%</v>
      </c>
      <c r="G56" s="223" t="str">
        <f t="shared" ref="G56:Y56" si="8">IF(G55&lt;&gt;" ","%"," ")</f>
        <v>%</v>
      </c>
      <c r="H56" s="223" t="str">
        <f t="shared" si="8"/>
        <v>%</v>
      </c>
      <c r="I56" s="223" t="str">
        <f t="shared" si="8"/>
        <v>%</v>
      </c>
      <c r="J56" s="223" t="str">
        <f t="shared" si="8"/>
        <v>%</v>
      </c>
      <c r="K56" s="223" t="str">
        <f t="shared" si="8"/>
        <v>%</v>
      </c>
      <c r="L56" s="223" t="str">
        <f t="shared" si="8"/>
        <v>%</v>
      </c>
      <c r="M56" s="223" t="str">
        <f t="shared" si="8"/>
        <v>%</v>
      </c>
      <c r="N56" s="223" t="str">
        <f t="shared" si="8"/>
        <v>%</v>
      </c>
      <c r="O56" s="223" t="str">
        <f t="shared" si="8"/>
        <v>%</v>
      </c>
      <c r="P56" s="72" t="str">
        <f t="shared" si="8"/>
        <v>%</v>
      </c>
      <c r="Q56" s="72" t="str">
        <f t="shared" si="8"/>
        <v>%</v>
      </c>
      <c r="R56" s="72" t="str">
        <f t="shared" si="8"/>
        <v>%</v>
      </c>
      <c r="S56" s="72" t="str">
        <f t="shared" si="8"/>
        <v>%</v>
      </c>
      <c r="T56" s="72" t="str">
        <f t="shared" si="8"/>
        <v>%</v>
      </c>
      <c r="U56" s="72" t="str">
        <f t="shared" si="8"/>
        <v>%</v>
      </c>
      <c r="V56" s="72" t="str">
        <f t="shared" si="8"/>
        <v>%</v>
      </c>
      <c r="W56" s="72" t="str">
        <f t="shared" si="8"/>
        <v>%</v>
      </c>
      <c r="X56" s="72" t="str">
        <f t="shared" si="8"/>
        <v>%</v>
      </c>
      <c r="Y56" s="72" t="str">
        <f t="shared" si="8"/>
        <v>%</v>
      </c>
      <c r="Z56" s="646"/>
      <c r="AA56" s="647"/>
    </row>
    <row r="57" spans="1:56" ht="35.25" customHeight="1">
      <c r="A57" s="648" t="s">
        <v>20</v>
      </c>
      <c r="B57" s="648"/>
      <c r="C57" s="648"/>
      <c r="D57" s="648"/>
      <c r="E57" s="648"/>
      <c r="F57" s="221" t="str">
        <f t="shared" ref="F57:Y57" si="9">IF(COUNTBLANK(F6:F50)=ROWS(F6:F50)," ",IF(COUNTIF(F6:F50,0)=0,"YOK",COUNTIF(F6:F50,0)))</f>
        <v>YOK</v>
      </c>
      <c r="G57" s="221" t="str">
        <f t="shared" si="9"/>
        <v>YOK</v>
      </c>
      <c r="H57" s="221" t="str">
        <f t="shared" si="9"/>
        <v>YOK</v>
      </c>
      <c r="I57" s="221" t="str">
        <f t="shared" si="9"/>
        <v>YOK</v>
      </c>
      <c r="J57" s="221" t="str">
        <f t="shared" si="9"/>
        <v>YOK</v>
      </c>
      <c r="K57" s="221" t="str">
        <f t="shared" si="9"/>
        <v>YOK</v>
      </c>
      <c r="L57" s="221" t="str">
        <f t="shared" si="9"/>
        <v>YOK</v>
      </c>
      <c r="M57" s="221" t="str">
        <f t="shared" si="9"/>
        <v>YOK</v>
      </c>
      <c r="N57" s="221" t="str">
        <f t="shared" si="9"/>
        <v>YOK</v>
      </c>
      <c r="O57" s="221" t="str">
        <f t="shared" si="9"/>
        <v>YOK</v>
      </c>
      <c r="P57" s="144">
        <f t="shared" si="9"/>
        <v>1</v>
      </c>
      <c r="Q57" s="144" t="str">
        <f t="shared" si="9"/>
        <v>YOK</v>
      </c>
      <c r="R57" s="144" t="str">
        <f t="shared" si="9"/>
        <v>YOK</v>
      </c>
      <c r="S57" s="144" t="str">
        <f t="shared" si="9"/>
        <v>YOK</v>
      </c>
      <c r="T57" s="144" t="str">
        <f t="shared" si="9"/>
        <v>YOK</v>
      </c>
      <c r="U57" s="144" t="str">
        <f t="shared" si="9"/>
        <v>YOK</v>
      </c>
      <c r="V57" s="144" t="str">
        <f t="shared" si="9"/>
        <v>YOK</v>
      </c>
      <c r="W57" s="144" t="str">
        <f t="shared" si="9"/>
        <v>YOK</v>
      </c>
      <c r="X57" s="144" t="str">
        <f t="shared" si="9"/>
        <v>YOK</v>
      </c>
      <c r="Y57" s="144" t="str">
        <f t="shared" si="9"/>
        <v>YOK</v>
      </c>
      <c r="Z57" s="145"/>
      <c r="AA57" s="146"/>
    </row>
    <row r="58" spans="1:56" ht="28.5" customHeight="1">
      <c r="A58" s="648" t="s">
        <v>22</v>
      </c>
      <c r="B58" s="648"/>
      <c r="C58" s="648"/>
      <c r="D58" s="648"/>
      <c r="E58" s="648"/>
      <c r="F58" s="222">
        <f t="shared" ref="F58:Y58" si="10">IF(COUNTBLANK(F6:F50)=ROWS(F6:F50)," ",IF(F57="YOK",0,100*F57/COUNTA(F6:F50)))</f>
        <v>0</v>
      </c>
      <c r="G58" s="222">
        <f t="shared" si="10"/>
        <v>0</v>
      </c>
      <c r="H58" s="222">
        <f t="shared" si="10"/>
        <v>0</v>
      </c>
      <c r="I58" s="222">
        <f t="shared" si="10"/>
        <v>0</v>
      </c>
      <c r="J58" s="222">
        <f t="shared" si="10"/>
        <v>0</v>
      </c>
      <c r="K58" s="222">
        <f t="shared" si="10"/>
        <v>0</v>
      </c>
      <c r="L58" s="222">
        <f t="shared" si="10"/>
        <v>0</v>
      </c>
      <c r="M58" s="222">
        <f t="shared" si="10"/>
        <v>0</v>
      </c>
      <c r="N58" s="222">
        <f t="shared" si="10"/>
        <v>0</v>
      </c>
      <c r="O58" s="222">
        <f t="shared" si="10"/>
        <v>0</v>
      </c>
      <c r="P58" s="71">
        <f t="shared" si="10"/>
        <v>4.7619047619047619</v>
      </c>
      <c r="Q58" s="71">
        <f t="shared" si="10"/>
        <v>0</v>
      </c>
      <c r="R58" s="71">
        <f t="shared" si="10"/>
        <v>0</v>
      </c>
      <c r="S58" s="71">
        <f t="shared" si="10"/>
        <v>0</v>
      </c>
      <c r="T58" s="71">
        <f t="shared" si="10"/>
        <v>0</v>
      </c>
      <c r="U58" s="71">
        <f t="shared" si="10"/>
        <v>0</v>
      </c>
      <c r="V58" s="71">
        <f t="shared" si="10"/>
        <v>0</v>
      </c>
      <c r="W58" s="71">
        <f t="shared" si="10"/>
        <v>0</v>
      </c>
      <c r="X58" s="71">
        <f t="shared" si="10"/>
        <v>0</v>
      </c>
      <c r="Y58" s="71">
        <f t="shared" si="10"/>
        <v>0</v>
      </c>
      <c r="Z58" s="646"/>
      <c r="AA58" s="647"/>
    </row>
    <row r="59" spans="1:56" ht="12.75" customHeight="1">
      <c r="A59" s="649"/>
      <c r="B59" s="649"/>
      <c r="C59" s="649"/>
      <c r="D59" s="649"/>
      <c r="E59" s="649"/>
      <c r="F59" s="224" t="str">
        <f>IF(F58&lt;&gt;" ","%"," ")</f>
        <v>%</v>
      </c>
      <c r="G59" s="224" t="str">
        <f t="shared" ref="G59:Y59" si="11">IF(G58&lt;&gt;" ","%"," ")</f>
        <v>%</v>
      </c>
      <c r="H59" s="224" t="str">
        <f t="shared" si="11"/>
        <v>%</v>
      </c>
      <c r="I59" s="224" t="str">
        <f t="shared" si="11"/>
        <v>%</v>
      </c>
      <c r="J59" s="224" t="str">
        <f t="shared" si="11"/>
        <v>%</v>
      </c>
      <c r="K59" s="224" t="str">
        <f t="shared" si="11"/>
        <v>%</v>
      </c>
      <c r="L59" s="224" t="str">
        <f t="shared" si="11"/>
        <v>%</v>
      </c>
      <c r="M59" s="224" t="str">
        <f t="shared" si="11"/>
        <v>%</v>
      </c>
      <c r="N59" s="224" t="str">
        <f t="shared" si="11"/>
        <v>%</v>
      </c>
      <c r="O59" s="224" t="str">
        <f t="shared" si="11"/>
        <v>%</v>
      </c>
      <c r="P59" s="139" t="str">
        <f t="shared" si="11"/>
        <v>%</v>
      </c>
      <c r="Q59" s="139" t="str">
        <f t="shared" si="11"/>
        <v>%</v>
      </c>
      <c r="R59" s="139" t="str">
        <f t="shared" si="11"/>
        <v>%</v>
      </c>
      <c r="S59" s="139" t="str">
        <f t="shared" si="11"/>
        <v>%</v>
      </c>
      <c r="T59" s="139" t="str">
        <f t="shared" si="11"/>
        <v>%</v>
      </c>
      <c r="U59" s="139" t="str">
        <f t="shared" si="11"/>
        <v>%</v>
      </c>
      <c r="V59" s="139" t="str">
        <f t="shared" si="11"/>
        <v>%</v>
      </c>
      <c r="W59" s="139" t="str">
        <f t="shared" si="11"/>
        <v>%</v>
      </c>
      <c r="X59" s="139" t="str">
        <f t="shared" si="11"/>
        <v>%</v>
      </c>
      <c r="Y59" s="139" t="str">
        <f t="shared" si="11"/>
        <v>%</v>
      </c>
      <c r="Z59" s="650"/>
      <c r="AA59" s="651"/>
    </row>
    <row r="60" spans="1:56" ht="34.5" customHeight="1">
      <c r="A60" s="643" t="s">
        <v>16</v>
      </c>
      <c r="B60" s="643"/>
      <c r="C60" s="643"/>
      <c r="D60" s="643"/>
      <c r="E60" s="643"/>
      <c r="F60" s="225">
        <f t="shared" ref="F60:Y60" si="12">IF(F4=" "," ",IF(COUNTBLANK(F6:F50)=ROWS(F6:F50)," ",F53*100/F4))</f>
        <v>66.666666666666671</v>
      </c>
      <c r="G60" s="225">
        <f t="shared" si="12"/>
        <v>85.714285714285708</v>
      </c>
      <c r="H60" s="225">
        <f t="shared" si="12"/>
        <v>89.523809523809533</v>
      </c>
      <c r="I60" s="225">
        <f t="shared" si="12"/>
        <v>40</v>
      </c>
      <c r="J60" s="225">
        <f t="shared" si="12"/>
        <v>82.857142857142861</v>
      </c>
      <c r="K60" s="225">
        <f t="shared" si="12"/>
        <v>82.857142857142861</v>
      </c>
      <c r="L60" s="225">
        <f t="shared" si="12"/>
        <v>81.904761904761898</v>
      </c>
      <c r="M60" s="225">
        <f t="shared" si="12"/>
        <v>80.952380952380949</v>
      </c>
      <c r="N60" s="225">
        <f t="shared" si="12"/>
        <v>79.047619047619051</v>
      </c>
      <c r="O60" s="225">
        <f t="shared" si="12"/>
        <v>81.904761904761898</v>
      </c>
      <c r="P60" s="143">
        <f t="shared" si="12"/>
        <v>77.142857142857139</v>
      </c>
      <c r="Q60" s="143">
        <f t="shared" si="12"/>
        <v>76.190476190476176</v>
      </c>
      <c r="R60" s="143">
        <f t="shared" si="12"/>
        <v>74.285714285714292</v>
      </c>
      <c r="S60" s="143">
        <f t="shared" si="12"/>
        <v>100</v>
      </c>
      <c r="T60" s="143">
        <f t="shared" si="12"/>
        <v>71.428571428571431</v>
      </c>
      <c r="U60" s="143">
        <f t="shared" si="12"/>
        <v>23.80952380952381</v>
      </c>
      <c r="V60" s="143">
        <f t="shared" si="12"/>
        <v>75.238095238095241</v>
      </c>
      <c r="W60" s="143">
        <f t="shared" si="12"/>
        <v>60</v>
      </c>
      <c r="X60" s="143">
        <f t="shared" si="12"/>
        <v>61.904761904761905</v>
      </c>
      <c r="Y60" s="143">
        <f t="shared" si="12"/>
        <v>60</v>
      </c>
      <c r="Z60" s="644"/>
      <c r="AA60" s="645"/>
    </row>
    <row r="61" spans="1:56" ht="30" customHeight="1">
      <c r="A61" s="643"/>
      <c r="B61" s="643"/>
      <c r="C61" s="643"/>
      <c r="D61" s="643"/>
      <c r="E61" s="643"/>
      <c r="F61" s="226" t="str">
        <f>IF(F60&lt;&gt;" ","%"," ")</f>
        <v>%</v>
      </c>
      <c r="G61" s="226" t="str">
        <f t="shared" ref="G61:Y61" si="13">IF(G60&lt;&gt;" ","%"," ")</f>
        <v>%</v>
      </c>
      <c r="H61" s="226" t="str">
        <f t="shared" si="13"/>
        <v>%</v>
      </c>
      <c r="I61" s="226" t="str">
        <f t="shared" si="13"/>
        <v>%</v>
      </c>
      <c r="J61" s="226" t="str">
        <f t="shared" si="13"/>
        <v>%</v>
      </c>
      <c r="K61" s="226" t="str">
        <f t="shared" si="13"/>
        <v>%</v>
      </c>
      <c r="L61" s="226" t="str">
        <f t="shared" si="13"/>
        <v>%</v>
      </c>
      <c r="M61" s="226" t="str">
        <f t="shared" si="13"/>
        <v>%</v>
      </c>
      <c r="N61" s="226" t="str">
        <f t="shared" si="13"/>
        <v>%</v>
      </c>
      <c r="O61" s="226" t="str">
        <f t="shared" si="13"/>
        <v>%</v>
      </c>
      <c r="P61" s="143" t="str">
        <f t="shared" si="13"/>
        <v>%</v>
      </c>
      <c r="Q61" s="143" t="str">
        <f t="shared" si="13"/>
        <v>%</v>
      </c>
      <c r="R61" s="143" t="str">
        <f t="shared" si="13"/>
        <v>%</v>
      </c>
      <c r="S61" s="143" t="str">
        <f t="shared" si="13"/>
        <v>%</v>
      </c>
      <c r="T61" s="143" t="str">
        <f t="shared" si="13"/>
        <v>%</v>
      </c>
      <c r="U61" s="143" t="str">
        <f t="shared" si="13"/>
        <v>%</v>
      </c>
      <c r="V61" s="143" t="str">
        <f t="shared" si="13"/>
        <v>%</v>
      </c>
      <c r="W61" s="143" t="str">
        <f t="shared" si="13"/>
        <v>%</v>
      </c>
      <c r="X61" s="143" t="str">
        <f t="shared" si="13"/>
        <v>%</v>
      </c>
      <c r="Y61" s="143" t="str">
        <f t="shared" si="13"/>
        <v>%</v>
      </c>
      <c r="Z61" s="644"/>
      <c r="AA61" s="645"/>
    </row>
    <row r="62" spans="1:56" s="142" customFormat="1" ht="18" customHeight="1">
      <c r="A62" s="140"/>
      <c r="B62" s="140"/>
      <c r="C62" s="140"/>
      <c r="D62" s="140"/>
      <c r="E62" s="140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</row>
    <row r="63" spans="1:56">
      <c r="A63" s="24"/>
      <c r="B63" s="24"/>
      <c r="C63" s="24"/>
      <c r="D63" s="24"/>
      <c r="E63" s="24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</row>
    <row r="64" spans="1:56" ht="9.75" customHeight="1">
      <c r="A64" s="24"/>
      <c r="B64" s="24"/>
      <c r="C64" s="24"/>
      <c r="D64" s="24"/>
      <c r="E64" s="24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</row>
    <row r="65" spans="1:42" ht="9.75" customHeight="1">
      <c r="A65" s="24"/>
      <c r="B65" s="24"/>
      <c r="C65" s="24"/>
      <c r="D65" s="24"/>
      <c r="E65" s="24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</row>
    <row r="66" spans="1:42" ht="9.75" customHeight="1">
      <c r="A66" s="24"/>
      <c r="B66" s="24"/>
      <c r="C66" s="24"/>
      <c r="D66" s="24"/>
      <c r="E66" s="24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</row>
    <row r="67" spans="1:42" ht="9.75" customHeight="1">
      <c r="A67" s="24"/>
      <c r="B67" s="24"/>
      <c r="C67" s="24"/>
      <c r="D67" s="24"/>
      <c r="E67" s="24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</row>
    <row r="68" spans="1:42" ht="9.75" customHeight="1">
      <c r="A68" s="24"/>
      <c r="B68" s="24"/>
      <c r="C68" s="24"/>
      <c r="D68" s="24"/>
      <c r="E68" s="24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</row>
    <row r="69" spans="1:42" ht="9.75" customHeight="1">
      <c r="A69" s="24"/>
      <c r="B69" s="24"/>
      <c r="C69" s="24"/>
      <c r="D69" s="24"/>
      <c r="E69" s="24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</row>
    <row r="70" spans="1:42" s="56" customFormat="1" ht="9.75" customHeight="1">
      <c r="A70" s="24"/>
      <c r="B70" s="24"/>
      <c r="C70" s="24"/>
      <c r="D70" s="24"/>
      <c r="E70" s="24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</row>
    <row r="71" spans="1:42" s="56" customFormat="1" ht="9.75" customHeight="1">
      <c r="A71" s="24"/>
      <c r="B71" s="24"/>
      <c r="C71" s="24"/>
      <c r="D71" s="24"/>
      <c r="E71" s="24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</row>
    <row r="72" spans="1:42" s="56" customFormat="1" ht="9.75" customHeight="1">
      <c r="A72" s="24"/>
      <c r="B72" s="24"/>
      <c r="C72" s="24"/>
      <c r="D72" s="24"/>
      <c r="E72" s="24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</row>
    <row r="73" spans="1:42" s="56" customFormat="1" ht="9.75" customHeight="1">
      <c r="A73" s="27"/>
      <c r="B73" s="27"/>
      <c r="C73" s="27"/>
      <c r="D73" s="27"/>
      <c r="E73" s="27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</row>
    <row r="74" spans="1:42" s="56" customFormat="1" ht="22.5" customHeight="1">
      <c r="A74" s="27"/>
      <c r="B74" s="27"/>
      <c r="C74" s="27"/>
      <c r="D74" s="27"/>
      <c r="E74" s="27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</row>
    <row r="75" spans="1:42" s="56" customFormat="1" ht="21" customHeight="1">
      <c r="A75" s="27"/>
      <c r="B75" s="27"/>
      <c r="C75" s="27"/>
      <c r="D75" s="27"/>
      <c r="E75" s="27"/>
      <c r="F75" s="28"/>
      <c r="G75" s="28"/>
      <c r="H75" s="28"/>
      <c r="I75" s="28"/>
      <c r="J75" s="28"/>
      <c r="K75" s="28"/>
      <c r="L75" s="574" t="str">
        <f>'K. Bilgiler'!G18&amp;".SINAV NOT DAĞILIMININ ÖĞRENCİ SAYISI BAZINDA GÖSTERİMİ"</f>
        <v>2.SINAV NOT DAĞILIMININ ÖĞRENCİ SAYISI BAZINDA GÖSTERİMİ</v>
      </c>
      <c r="M75" s="575"/>
      <c r="N75" s="575"/>
      <c r="O75" s="575"/>
      <c r="P75" s="575"/>
      <c r="Q75" s="575"/>
      <c r="R75" s="575"/>
      <c r="S75" s="575"/>
      <c r="T75" s="575"/>
      <c r="U75" s="575"/>
      <c r="V75" s="575"/>
      <c r="W75" s="575"/>
      <c r="X75" s="575"/>
      <c r="Y75" s="575"/>
      <c r="Z75" s="575"/>
      <c r="AA75" s="575"/>
      <c r="AB75" s="575"/>
      <c r="AC75" s="575"/>
      <c r="AD75" s="575"/>
      <c r="AE75" s="575"/>
      <c r="AF75" s="575"/>
      <c r="AG75" s="576" t="s">
        <v>36</v>
      </c>
      <c r="AH75" s="576"/>
      <c r="AI75" s="576"/>
      <c r="AJ75" s="576"/>
      <c r="AK75" s="576"/>
      <c r="AL75" s="576"/>
      <c r="AM75" s="576"/>
      <c r="AN75" s="576"/>
      <c r="AO75" s="576"/>
      <c r="AP75" s="576"/>
    </row>
    <row r="76" spans="1:42" s="56" customFormat="1" ht="12" customHeight="1">
      <c r="A76" s="550" t="str">
        <f>'K. Bilgiler'!G18&amp;". SINAV NOT DAĞILIM ÇİZELGESİ"</f>
        <v>2. SINAV NOT DAĞILIM ÇİZELGESİ</v>
      </c>
      <c r="B76" s="551"/>
      <c r="C76" s="551"/>
      <c r="D76" s="551"/>
      <c r="E76" s="551"/>
      <c r="F76" s="551"/>
      <c r="G76" s="551"/>
      <c r="H76" s="551"/>
      <c r="I76" s="551"/>
      <c r="J76" s="551"/>
      <c r="K76" s="55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  <c r="Z76" s="242"/>
      <c r="AA76" s="242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242"/>
      <c r="AP76" s="242"/>
    </row>
    <row r="77" spans="1:42" s="56" customFormat="1" ht="14.1" customHeight="1">
      <c r="A77" s="635" t="s">
        <v>24</v>
      </c>
      <c r="B77" s="635"/>
      <c r="C77" s="635"/>
      <c r="D77" s="89" t="s">
        <v>48</v>
      </c>
      <c r="E77" s="241">
        <f>IF(COUNTIF(AA6:AA50," ")=ROWS(AA6:AA50)," ",COUNTIF(AA6:AA50,"Pekiyi"))</f>
        <v>2</v>
      </c>
      <c r="F77" s="637" t="str">
        <f t="shared" ref="F77:F82" si="14">IF(E77&lt;&gt;" ","KİŞİ"," ")</f>
        <v>KİŞİ</v>
      </c>
      <c r="G77" s="637"/>
      <c r="H77" s="74" t="str">
        <f>IF(E77=" "," ","%")</f>
        <v>%</v>
      </c>
      <c r="I77" s="638">
        <f>IF(E77=" "," ",100*E77/E82)</f>
        <v>9.5238095238095237</v>
      </c>
      <c r="J77" s="638"/>
      <c r="K77" s="639"/>
      <c r="L77" s="242"/>
      <c r="M77" s="242"/>
      <c r="N77" s="242"/>
      <c r="O77" s="242"/>
      <c r="P77" s="242"/>
      <c r="Q77" s="242"/>
      <c r="R77" s="242"/>
      <c r="S77" s="242"/>
      <c r="T77" s="242"/>
      <c r="U77" s="242"/>
      <c r="V77" s="242"/>
      <c r="W77" s="242"/>
      <c r="X77" s="242"/>
      <c r="Y77" s="242"/>
      <c r="Z77" s="242"/>
      <c r="AA77" s="242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242"/>
      <c r="AP77" s="242"/>
    </row>
    <row r="78" spans="1:42" s="56" customFormat="1" ht="14.1" customHeight="1">
      <c r="A78" s="635" t="s">
        <v>53</v>
      </c>
      <c r="B78" s="635"/>
      <c r="C78" s="635"/>
      <c r="D78" s="89" t="s">
        <v>49</v>
      </c>
      <c r="E78" s="241">
        <f>IF(COUNTIF(AA6:AA50," ")=ROWS(AA6:AA50)," ",COUNTIF(AA6:AA50,"İyi"))</f>
        <v>15</v>
      </c>
      <c r="F78" s="637" t="str">
        <f t="shared" si="14"/>
        <v>KİŞİ</v>
      </c>
      <c r="G78" s="637"/>
      <c r="H78" s="74" t="str">
        <f>IF(E77=" "," ","%")</f>
        <v>%</v>
      </c>
      <c r="I78" s="638">
        <f>IF(E78=" "," ",100*E78/E82)</f>
        <v>71.428571428571431</v>
      </c>
      <c r="J78" s="638"/>
      <c r="K78" s="639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  <c r="Z78" s="242"/>
      <c r="AA78" s="242"/>
      <c r="AB78" s="242"/>
      <c r="AC78" s="242"/>
      <c r="AD78" s="242"/>
      <c r="AE78" s="242"/>
      <c r="AF78" s="584"/>
      <c r="AG78" s="584"/>
      <c r="AH78" s="584"/>
      <c r="AI78" s="584"/>
      <c r="AJ78" s="584"/>
      <c r="AK78" s="584"/>
      <c r="AL78" s="584"/>
      <c r="AM78" s="584"/>
      <c r="AN78" s="584"/>
      <c r="AO78" s="242"/>
      <c r="AP78" s="242"/>
    </row>
    <row r="79" spans="1:42" s="56" customFormat="1" ht="14.1" customHeight="1">
      <c r="A79" s="635" t="s">
        <v>55</v>
      </c>
      <c r="B79" s="635"/>
      <c r="C79" s="635"/>
      <c r="D79" s="89" t="s">
        <v>50</v>
      </c>
      <c r="E79" s="241">
        <f>IF(COUNTIF(AA6:AA50," ")=ROWS(AA6:AA50)," ",COUNTIF(AA6:AA50,"Orta"))</f>
        <v>2</v>
      </c>
      <c r="F79" s="637" t="str">
        <f t="shared" si="14"/>
        <v>KİŞİ</v>
      </c>
      <c r="G79" s="637"/>
      <c r="H79" s="74" t="str">
        <f>IF(E77=" "," ","%")</f>
        <v>%</v>
      </c>
      <c r="I79" s="638">
        <f>IF(E79=" "," ",100*E79/E82)</f>
        <v>9.5238095238095237</v>
      </c>
      <c r="J79" s="638"/>
      <c r="K79" s="639"/>
      <c r="L79" s="242"/>
      <c r="M79" s="242"/>
      <c r="N79" s="242"/>
      <c r="O79" s="242"/>
      <c r="P79" s="242"/>
      <c r="Q79" s="242"/>
      <c r="R79" s="242"/>
      <c r="S79" s="242"/>
      <c r="T79" s="242"/>
      <c r="U79" s="242"/>
      <c r="V79" s="242"/>
      <c r="W79" s="242"/>
      <c r="X79" s="242"/>
      <c r="Y79" s="242"/>
      <c r="Z79" s="242"/>
      <c r="AA79" s="242"/>
      <c r="AB79" s="242"/>
      <c r="AC79" s="242"/>
      <c r="AD79" s="242"/>
      <c r="AE79" s="242"/>
      <c r="AF79" s="242"/>
      <c r="AG79" s="242"/>
      <c r="AH79" s="242"/>
      <c r="AI79" s="242"/>
      <c r="AJ79" s="242"/>
      <c r="AK79" s="242"/>
      <c r="AL79" s="242"/>
      <c r="AM79" s="242"/>
      <c r="AN79" s="242"/>
      <c r="AO79" s="242"/>
      <c r="AP79" s="242"/>
    </row>
    <row r="80" spans="1:42" s="56" customFormat="1" ht="14.1" customHeight="1">
      <c r="A80" s="635" t="s">
        <v>135</v>
      </c>
      <c r="B80" s="635"/>
      <c r="C80" s="635"/>
      <c r="D80" s="89" t="s">
        <v>51</v>
      </c>
      <c r="E80" s="241">
        <f>IF(COUNTIF(AA6:AA50," ")=ROWS(AA6:AA50)," ",COUNTIF(AA6:AA50,"Geçer"))</f>
        <v>1</v>
      </c>
      <c r="F80" s="637" t="str">
        <f t="shared" si="14"/>
        <v>KİŞİ</v>
      </c>
      <c r="G80" s="637"/>
      <c r="H80" s="74" t="str">
        <f>IF(E77=" "," ","%")</f>
        <v>%</v>
      </c>
      <c r="I80" s="638">
        <f>IF(E80=" "," ",100*E80/E82)</f>
        <v>4.7619047619047619</v>
      </c>
      <c r="J80" s="638"/>
      <c r="K80" s="639"/>
      <c r="L80" s="242"/>
      <c r="M80" s="242"/>
      <c r="N80" s="242"/>
      <c r="O80" s="242"/>
      <c r="P80" s="242"/>
      <c r="Q80" s="242"/>
      <c r="R80" s="242"/>
      <c r="S80" s="242"/>
      <c r="T80" s="242"/>
      <c r="U80" s="242"/>
      <c r="V80" s="242"/>
      <c r="W80" s="242"/>
      <c r="X80" s="242"/>
      <c r="Y80" s="242"/>
      <c r="Z80" s="242"/>
      <c r="AA80" s="242"/>
      <c r="AB80" s="242"/>
      <c r="AC80" s="242"/>
      <c r="AD80" s="242"/>
      <c r="AE80" s="242"/>
      <c r="AF80" s="242"/>
      <c r="AG80" s="242"/>
      <c r="AH80" s="242"/>
      <c r="AI80" s="242"/>
      <c r="AJ80" s="242"/>
      <c r="AK80" s="242"/>
      <c r="AL80" s="242"/>
      <c r="AM80" s="242"/>
      <c r="AN80" s="242"/>
      <c r="AO80" s="242"/>
      <c r="AP80" s="242"/>
    </row>
    <row r="81" spans="1:42" s="56" customFormat="1" ht="14.1" customHeight="1">
      <c r="A81" s="635" t="s">
        <v>136</v>
      </c>
      <c r="B81" s="635"/>
      <c r="C81" s="635"/>
      <c r="D81" s="90" t="s">
        <v>52</v>
      </c>
      <c r="E81" s="241">
        <f>IF(COUNTIF(AA6:AA50," ")=ROWS(AA6:AA50)," ",COUNTIF(AA6:AA50,"Geçmez"))</f>
        <v>1</v>
      </c>
      <c r="F81" s="637" t="str">
        <f t="shared" si="14"/>
        <v>KİŞİ</v>
      </c>
      <c r="G81" s="637"/>
      <c r="H81" s="74" t="str">
        <f>IF(E77=" "," ","%")</f>
        <v>%</v>
      </c>
      <c r="I81" s="638">
        <f>IF(E81=" "," ",100*E81/E82)</f>
        <v>4.7619047619047619</v>
      </c>
      <c r="J81" s="638"/>
      <c r="K81" s="639"/>
      <c r="L81" s="242"/>
      <c r="M81" s="242"/>
      <c r="N81" s="242"/>
      <c r="O81" s="242"/>
      <c r="P81" s="242"/>
      <c r="Q81" s="242"/>
      <c r="R81" s="242"/>
      <c r="S81" s="242"/>
      <c r="T81" s="242"/>
      <c r="U81" s="242"/>
      <c r="V81" s="242"/>
      <c r="W81" s="242"/>
      <c r="X81" s="242"/>
      <c r="Y81" s="242"/>
      <c r="Z81" s="242"/>
      <c r="AA81" s="242"/>
      <c r="AB81" s="242"/>
      <c r="AC81" s="242"/>
      <c r="AD81" s="242"/>
      <c r="AE81" s="242"/>
      <c r="AF81" s="242"/>
      <c r="AG81" s="242"/>
      <c r="AH81" s="242"/>
      <c r="AI81" s="242"/>
      <c r="AJ81" s="242"/>
      <c r="AK81" s="242"/>
      <c r="AL81" s="242"/>
      <c r="AM81" s="242"/>
      <c r="AN81" s="242"/>
      <c r="AO81" s="242"/>
      <c r="AP81" s="242"/>
    </row>
    <row r="82" spans="1:42" s="56" customFormat="1" ht="14.1" customHeight="1">
      <c r="A82" s="640" t="s">
        <v>25</v>
      </c>
      <c r="B82" s="640"/>
      <c r="C82" s="640"/>
      <c r="D82" s="640"/>
      <c r="E82" s="241">
        <f>IF(SUM(E77:E81)=0," ",SUM(E77:E81))</f>
        <v>21</v>
      </c>
      <c r="F82" s="641" t="str">
        <f t="shared" si="14"/>
        <v>KİŞİ</v>
      </c>
      <c r="G82" s="642"/>
      <c r="H82" s="75"/>
      <c r="I82" s="75"/>
      <c r="J82" s="75"/>
      <c r="K82" s="75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</row>
    <row r="83" spans="1:42" s="56" customFormat="1" ht="12" customHeight="1">
      <c r="A83" s="27"/>
      <c r="B83" s="27"/>
      <c r="C83" s="27"/>
      <c r="D83" s="27"/>
      <c r="E83" s="27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</row>
    <row r="84" spans="1:42" s="56" customFormat="1" ht="14.25" customHeight="1">
      <c r="A84" s="27"/>
      <c r="B84" s="27"/>
      <c r="C84" s="27"/>
      <c r="D84" s="27"/>
      <c r="E84" s="27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</row>
    <row r="85" spans="1:42" s="56" customFormat="1" ht="21.75" customHeight="1">
      <c r="A85" s="636" t="s">
        <v>26</v>
      </c>
      <c r="B85" s="636"/>
      <c r="C85" s="636"/>
      <c r="D85" s="148">
        <f>IF(COUNTIF(Z6:Z50," ")=ROWS(Z6:Z50)," ",LARGE(Z6:Z50,1))</f>
        <v>97</v>
      </c>
      <c r="E85" s="585"/>
      <c r="F85" s="586"/>
      <c r="G85" s="586"/>
      <c r="H85" s="586"/>
      <c r="I85" s="586"/>
      <c r="J85" s="586"/>
      <c r="K85" s="586"/>
      <c r="L85" s="575" t="str">
        <f>'K. Bilgiler'!G18&amp;". SINAV SINIF BAŞARISININ YÜZDELİK GÖSTERİMİ"</f>
        <v>2. SINAV SINIF BAŞARISININ YÜZDELİK GÖSTERİMİ</v>
      </c>
      <c r="M85" s="575"/>
      <c r="N85" s="575"/>
      <c r="O85" s="575"/>
      <c r="P85" s="575"/>
      <c r="Q85" s="575"/>
      <c r="R85" s="575"/>
      <c r="S85" s="575"/>
      <c r="T85" s="575"/>
      <c r="U85" s="575"/>
      <c r="V85" s="575"/>
      <c r="W85" s="575"/>
      <c r="X85" s="575"/>
      <c r="Y85" s="575"/>
      <c r="Z85" s="575"/>
      <c r="AA85" s="575"/>
      <c r="AB85" s="575"/>
      <c r="AC85" s="575"/>
      <c r="AD85" s="575"/>
      <c r="AE85" s="575"/>
      <c r="AF85" s="28"/>
      <c r="AG85" s="30"/>
      <c r="AH85" s="30"/>
      <c r="AI85" s="30"/>
      <c r="AJ85" s="30"/>
      <c r="AK85" s="30"/>
      <c r="AL85" s="30"/>
      <c r="AM85" s="30"/>
      <c r="AN85" s="30"/>
      <c r="AO85" s="30"/>
      <c r="AP85" s="242"/>
    </row>
    <row r="86" spans="1:42" s="56" customFormat="1" ht="19.5" customHeight="1">
      <c r="A86" s="636" t="s">
        <v>27</v>
      </c>
      <c r="B86" s="636"/>
      <c r="C86" s="636"/>
      <c r="D86" s="148">
        <f>IF(COUNTIF(Z6:Z50," ")=ROWS(Z6:Z50)," ",SMALL(Z6:Z50,1))</f>
        <v>25</v>
      </c>
      <c r="E86" s="585"/>
      <c r="F86" s="586"/>
      <c r="G86" s="586"/>
      <c r="H86" s="586"/>
      <c r="I86" s="586"/>
      <c r="J86" s="586"/>
      <c r="K86" s="586"/>
      <c r="L86" s="243"/>
      <c r="M86" s="243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30"/>
      <c r="AH86" s="30"/>
      <c r="AI86" s="30"/>
      <c r="AJ86" s="30"/>
      <c r="AK86" s="30"/>
      <c r="AL86" s="30"/>
      <c r="AM86" s="30"/>
      <c r="AN86" s="30"/>
      <c r="AO86" s="30"/>
      <c r="AP86" s="1"/>
    </row>
    <row r="87" spans="1:42" s="56" customFormat="1" ht="21.75" customHeight="1">
      <c r="A87" s="636" t="s">
        <v>28</v>
      </c>
      <c r="B87" s="636"/>
      <c r="C87" s="636"/>
      <c r="D87" s="149">
        <f>Z53</f>
        <v>72.571428571428569</v>
      </c>
      <c r="E87" s="587"/>
      <c r="F87" s="588"/>
      <c r="G87" s="588"/>
      <c r="H87" s="588"/>
      <c r="I87" s="588"/>
      <c r="J87" s="588"/>
      <c r="K87" s="588"/>
      <c r="L87" s="244"/>
      <c r="M87" s="244"/>
      <c r="N87" s="6"/>
      <c r="O87" s="6"/>
      <c r="P87" s="6"/>
      <c r="Q87" s="6"/>
      <c r="R87" s="6"/>
      <c r="S87" s="6"/>
      <c r="T87" s="6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578" t="s">
        <v>32</v>
      </c>
      <c r="AH87" s="579"/>
      <c r="AI87" s="579"/>
      <c r="AJ87" s="579"/>
      <c r="AK87" s="579"/>
      <c r="AL87" s="579"/>
      <c r="AM87" s="579"/>
      <c r="AN87" s="579"/>
      <c r="AO87" s="580"/>
      <c r="AP87" s="8"/>
    </row>
    <row r="88" spans="1:42" s="56" customFormat="1" ht="15" customHeight="1">
      <c r="A88" s="32"/>
      <c r="B88" s="32"/>
      <c r="C88" s="32"/>
      <c r="D88" s="33"/>
      <c r="E88" s="244"/>
      <c r="F88" s="33"/>
      <c r="G88" s="33"/>
      <c r="H88" s="33"/>
      <c r="I88" s="33"/>
      <c r="J88" s="33"/>
      <c r="K88" s="33"/>
      <c r="L88" s="33"/>
      <c r="M88" s="33"/>
      <c r="N88" s="6"/>
      <c r="O88" s="6"/>
      <c r="P88" s="6"/>
      <c r="Q88" s="6"/>
      <c r="R88" s="6"/>
      <c r="S88" s="6"/>
      <c r="T88" s="6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581">
        <f ca="1">TODAY()</f>
        <v>45283</v>
      </c>
      <c r="AH88" s="582"/>
      <c r="AI88" s="582"/>
      <c r="AJ88" s="582"/>
      <c r="AK88" s="582"/>
      <c r="AL88" s="582"/>
      <c r="AM88" s="582"/>
      <c r="AN88" s="582"/>
      <c r="AO88" s="583"/>
      <c r="AP88" s="7"/>
    </row>
    <row r="89" spans="1:42" s="56" customFormat="1" ht="17.25" customHeight="1">
      <c r="A89" s="546" t="s">
        <v>29</v>
      </c>
      <c r="B89" s="547"/>
      <c r="C89" s="547"/>
      <c r="D89" s="547"/>
      <c r="E89" s="147">
        <f>IF(COUNTIF(Z6:Z50," ")=ROWS(Z6:Z50)," ",SUM(E77:E80))</f>
        <v>20</v>
      </c>
      <c r="F89" s="548" t="str">
        <f>IF(E89&lt;&gt;" ","KİŞİ"," ")</f>
        <v>KİŞİ</v>
      </c>
      <c r="G89" s="549"/>
      <c r="H89" s="214" t="str">
        <f>IF(I89=" "," ","%")</f>
        <v>%</v>
      </c>
      <c r="I89" s="211">
        <f>IF(E89=" "," ",100*E89/E82)</f>
        <v>95.238095238095241</v>
      </c>
      <c r="J89" s="212"/>
      <c r="K89" s="212"/>
      <c r="L89" s="34"/>
      <c r="M89" s="34"/>
      <c r="N89" s="9"/>
      <c r="O89" s="9"/>
      <c r="P89" s="9"/>
      <c r="Q89" s="9"/>
      <c r="R89" s="9"/>
      <c r="S89" s="9"/>
      <c r="T89" s="9"/>
      <c r="U89" s="9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571" t="str">
        <f>'K. Bilgiler'!G20</f>
        <v>Muammer ASLAN</v>
      </c>
      <c r="AH89" s="572"/>
      <c r="AI89" s="572"/>
      <c r="AJ89" s="572"/>
      <c r="AK89" s="572"/>
      <c r="AL89" s="572"/>
      <c r="AM89" s="572"/>
      <c r="AN89" s="572"/>
      <c r="AO89" s="573"/>
      <c r="AP89" s="10"/>
    </row>
    <row r="90" spans="1:42" s="56" customFormat="1" ht="16.5" customHeight="1">
      <c r="A90" s="546" t="s">
        <v>30</v>
      </c>
      <c r="B90" s="547"/>
      <c r="C90" s="547"/>
      <c r="D90" s="547"/>
      <c r="E90" s="147">
        <f>IF(COUNTIF(Z6:Z50," ")=ROWS(Z6:Z50)," ",SUM(E81:E81))</f>
        <v>1</v>
      </c>
      <c r="F90" s="548" t="str">
        <f>IF(E90&lt;&gt;" ","KİŞİ"," ")</f>
        <v>KİŞİ</v>
      </c>
      <c r="G90" s="549"/>
      <c r="H90" s="214" t="str">
        <f>IF(I90=" "," ","%")</f>
        <v>%</v>
      </c>
      <c r="I90" s="211">
        <f>IF(E90=" "," ",100*E90/E82)</f>
        <v>4.7619047619047619</v>
      </c>
      <c r="J90" s="212"/>
      <c r="K90" s="212"/>
      <c r="L90" s="34"/>
      <c r="M90" s="34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561" t="str">
        <f>'K. Bilgiler'!G22</f>
        <v>İnkılap Tarihi Öğretmeni</v>
      </c>
      <c r="AH90" s="562"/>
      <c r="AI90" s="562"/>
      <c r="AJ90" s="562"/>
      <c r="AK90" s="562"/>
      <c r="AL90" s="562"/>
      <c r="AM90" s="562"/>
      <c r="AN90" s="562"/>
      <c r="AO90" s="563"/>
      <c r="AP90" s="9"/>
    </row>
    <row r="91" spans="1:42" s="56" customFormat="1" ht="13.5" thickBot="1">
      <c r="A91" s="30"/>
      <c r="B91" s="30"/>
      <c r="C91" s="30"/>
      <c r="D91" s="30"/>
      <c r="E91" s="30"/>
      <c r="F91" s="30"/>
      <c r="G91" s="30"/>
      <c r="H91" s="30"/>
      <c r="I91" s="30"/>
      <c r="J91" s="213"/>
      <c r="K91" s="213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564"/>
      <c r="AH91" s="565"/>
      <c r="AI91" s="565"/>
      <c r="AJ91" s="565"/>
      <c r="AK91" s="565"/>
      <c r="AL91" s="565"/>
      <c r="AM91" s="565"/>
      <c r="AN91" s="565"/>
      <c r="AO91" s="566"/>
      <c r="AP91" s="36"/>
    </row>
    <row r="92" spans="1:42" s="56" customFormat="1" ht="12.75" customHeight="1">
      <c r="A92" s="597" t="s">
        <v>56</v>
      </c>
      <c r="B92" s="600" t="s">
        <v>57</v>
      </c>
      <c r="C92" s="601"/>
      <c r="D92" s="43">
        <f>COUNTIF(Z6:Z50,"&lt;10")</f>
        <v>0</v>
      </c>
      <c r="E92" s="44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</row>
    <row r="93" spans="1:42" s="56" customFormat="1" ht="15">
      <c r="A93" s="598"/>
      <c r="B93" s="602" t="s">
        <v>59</v>
      </c>
      <c r="C93" s="603"/>
      <c r="D93" s="46">
        <f>COUNTIF(Z6:Z50,"11")+COUNTIF(Z6:Z50,"12")+COUNTIF(Z6:Z50,"13")+COUNTIF(Z6:Z50,"14")+COUNTIF(Z6:Z50,"15")+COUNTIF(Z6:Z50,"16")+COUNTIF(Z6:Z50,"17")+COUNTIF(Z6:Z50,"18")+COUNTIF(Z6:Z50,"19")+COUNTIF(Z6:Z50,"20")</f>
        <v>0</v>
      </c>
      <c r="E93" s="45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</row>
    <row r="94" spans="1:42" s="56" customFormat="1" ht="15">
      <c r="A94" s="598"/>
      <c r="B94" s="604" t="s">
        <v>60</v>
      </c>
      <c r="C94" s="605"/>
      <c r="D94" s="47">
        <f>COUNTIF(Z6:Z50,"21")+COUNTIF(Z6:Z50,"22")+COUNTIF(Z6:Z50,"23")+COUNTIF(Z6:Z50,"24")+COUNTIF(Z6:Z50,"25")+COUNTIF(Z6:Z50,"26")+COUNTIF(Z6:Z50,"27")+COUNTIF(Z6:Z50,"28")+COUNTIF(Z6:Z50,"29")+COUNTIF(Z6:Z50,"30")</f>
        <v>1</v>
      </c>
      <c r="E94" s="44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</row>
    <row r="95" spans="1:42" s="56" customFormat="1" ht="15">
      <c r="A95" s="598"/>
      <c r="B95" s="604" t="s">
        <v>61</v>
      </c>
      <c r="C95" s="605"/>
      <c r="D95" s="47">
        <f>COUNTIF(Z6:Z50,"31")+COUNTIF(Z6:Z50,"32")+COUNTIF(Z6:Z50,"33")+COUNTIF(Z6:Z50,"34")+COUNTIF(Z6:Z50,"35")+COUNTIF(Z6:Z50,"36")+COUNTIF(Z6:Z50,"37")+COUNTIF(Z6:Z50,"38")+COUNTIF(Z6:Z50,"39")+COUNTIF(Z6:Z50,"40")</f>
        <v>0</v>
      </c>
      <c r="E95" s="44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</row>
    <row r="96" spans="1:42" s="56" customFormat="1" ht="15">
      <c r="A96" s="598"/>
      <c r="B96" s="604" t="s">
        <v>66</v>
      </c>
      <c r="C96" s="605"/>
      <c r="D96" s="47">
        <f>COUNTIF(Z6:Z50,"41")+COUNTIF(Z6:Z50,"42")+COUNTIF(Z6:Z50,"43")+COUNTIF(Z6:Z50,"44")+COUNTIF(Z6:Z50,"45")+COUNTIF(Z6:Z50,"46")+COUNTIF(Z6:Z50,"47")+COUNTIF(Z6:Z50,"48")+COUNTIF(Z6:Z50,"49")+COUNTIF(Z6:Z50,"50")</f>
        <v>1</v>
      </c>
      <c r="E96" s="44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</row>
    <row r="97" spans="1:42" s="56" customFormat="1" ht="15">
      <c r="A97" s="598"/>
      <c r="B97" s="604" t="s">
        <v>62</v>
      </c>
      <c r="C97" s="605"/>
      <c r="D97" s="47">
        <f>COUNTIF(Z6:Z50,"51")+COUNTIF(Z6:Z50,"52")+COUNTIF(Z6:Z50,"53")+COUNTIF(Z6:Z50,"54")+COUNTIF(Z6:Z50,"55")+COUNTIF(Z6:Z50,"56")+COUNTIF(Z6:Z50,"57")+COUNTIF(Z6:Z50,"58")+COUNTIF(Z6:Z50,"59")+COUNTIF(Z6:Z50,"60")</f>
        <v>1</v>
      </c>
      <c r="E97" s="44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</row>
    <row r="98" spans="1:42" s="56" customFormat="1" ht="15">
      <c r="A98" s="598"/>
      <c r="B98" s="604" t="s">
        <v>63</v>
      </c>
      <c r="C98" s="605"/>
      <c r="D98" s="47">
        <f>COUNTIF(Z6:Z50,"61")+COUNTIF(Z6:Z50,"62")+COUNTIF(Z6:Z50,"63")+COUNTIF(Z6:Z50,"64")+COUNTIF(Z6:Z50,"65")+COUNTIF(Z6:Z50,"66")+COUNTIF(Z6:Z50,"67")+COUNTIF(Z6:Z50,"68")+COUNTIF(Z6:Z50,"69")+COUNTIF(Z6:Z50,"70")</f>
        <v>1</v>
      </c>
      <c r="E98" s="44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</row>
    <row r="99" spans="1:42" s="56" customFormat="1" ht="15">
      <c r="A99" s="598"/>
      <c r="B99" s="604" t="s">
        <v>64</v>
      </c>
      <c r="C99" s="605"/>
      <c r="D99" s="47">
        <f>COUNTIF(Z6:Z50,"71")+COUNTIF(Z6:Z50,"72")+COUNTIF(Z6:Z50,"73")+COUNTIF(Z6:Z50,"74")+COUNTIF(Z6:Z50,"75")+COUNTIF(Z6:Z50,"76")+COUNTIF(Z6:Z50,"77")+COUNTIF(Z6:Z50,"78")+COUNTIF(Z6:Z50,"79")+COUNTIF(Z6:Z50,"80")</f>
        <v>15</v>
      </c>
      <c r="E99" s="44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</row>
    <row r="100" spans="1:42" s="56" customFormat="1" ht="15">
      <c r="A100" s="598"/>
      <c r="B100" s="604" t="s">
        <v>65</v>
      </c>
      <c r="C100" s="605"/>
      <c r="D100" s="48">
        <f>COUNTIF(Z6:Z50,"81")+COUNTIF(Z6:Z50,"82")+COUNTIF(Z6:Z50,"83")+COUNTIF(Z6:Z50,"84")+COUNTIF(Z6:Z50,"85")+COUNTIF(Z6:Z50,"86")+COUNTIF(Z6:Z50,"87")+COUNTIF(Z6:Z50,"88")+COUNTIF(Z6:Z50,"89")+COUNTIF(Z6:Z50,"90")</f>
        <v>1</v>
      </c>
      <c r="E100" s="44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</row>
    <row r="101" spans="1:42" s="56" customFormat="1" ht="15.75" thickBot="1">
      <c r="A101" s="599"/>
      <c r="B101" s="606" t="s">
        <v>58</v>
      </c>
      <c r="C101" s="607"/>
      <c r="D101" s="43">
        <f>COUNTIF(Z6:Z50,"&gt;90")</f>
        <v>1</v>
      </c>
      <c r="E101" s="44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</row>
    <row r="102" spans="1:42" ht="15">
      <c r="A102" s="532" t="s">
        <v>68</v>
      </c>
      <c r="B102" s="533"/>
      <c r="C102" s="533"/>
      <c r="D102" s="534"/>
    </row>
    <row r="103" spans="1:42" ht="18">
      <c r="A103" s="535">
        <f>IF(ISERROR(_xlfn.STDEV.P(Z6:Z50)),0,(_xlfn.STDEV.P(Z6:Z50)))</f>
        <v>13.90639259844338</v>
      </c>
      <c r="B103" s="536"/>
      <c r="C103" s="536"/>
      <c r="D103" s="537"/>
    </row>
    <row r="105" spans="1:42" ht="72.75" customHeight="1">
      <c r="V105" s="162"/>
      <c r="W105" s="162"/>
      <c r="X105" s="162"/>
      <c r="Y105" s="162"/>
      <c r="Z105" s="162"/>
    </row>
    <row r="106" spans="1:42" ht="18">
      <c r="L106" s="514" t="s">
        <v>32</v>
      </c>
      <c r="M106" s="514"/>
      <c r="N106" s="514"/>
      <c r="O106" s="514"/>
      <c r="P106" s="514"/>
      <c r="Q106" s="514"/>
      <c r="R106" s="514"/>
      <c r="S106" s="514"/>
      <c r="T106" s="514"/>
      <c r="U106" s="245"/>
      <c r="V106" s="514" t="s">
        <v>34</v>
      </c>
      <c r="W106" s="514"/>
      <c r="X106" s="514"/>
      <c r="Y106" s="514"/>
      <c r="Z106" s="514"/>
    </row>
    <row r="107" spans="1:42" ht="18">
      <c r="L107" s="595">
        <f ca="1">TODAY()</f>
        <v>45283</v>
      </c>
      <c r="M107" s="595"/>
      <c r="N107" s="595"/>
      <c r="O107" s="595"/>
      <c r="P107" s="595"/>
      <c r="Q107" s="595"/>
      <c r="R107" s="595"/>
      <c r="S107" s="595"/>
      <c r="T107" s="595"/>
      <c r="U107" s="246"/>
      <c r="V107" s="515" t="str">
        <f ca="1">CONCATENATE("…. / …. /",YEAR(TODAY()))</f>
        <v>…. / …. /2023</v>
      </c>
      <c r="W107" s="515"/>
      <c r="X107" s="515"/>
      <c r="Y107" s="515"/>
      <c r="Z107" s="515"/>
    </row>
    <row r="108" spans="1:42" ht="18">
      <c r="L108" s="516" t="str">
        <f>'K. Bilgiler'!G20</f>
        <v>Muammer ASLAN</v>
      </c>
      <c r="M108" s="516"/>
      <c r="N108" s="516"/>
      <c r="O108" s="516"/>
      <c r="P108" s="516"/>
      <c r="Q108" s="516"/>
      <c r="R108" s="516"/>
      <c r="S108" s="516"/>
      <c r="T108" s="516"/>
      <c r="U108" s="247"/>
      <c r="V108" s="516" t="str">
        <f>'K. Bilgiler'!G24</f>
        <v>SOSYAL BİLGİLER DÜNYASI</v>
      </c>
      <c r="W108" s="516"/>
      <c r="X108" s="516"/>
      <c r="Y108" s="516"/>
      <c r="Z108" s="516"/>
    </row>
    <row r="109" spans="1:42" ht="18">
      <c r="L109" s="593" t="str">
        <f>'K. Bilgiler'!G22</f>
        <v>İnkılap Tarihi Öğretmeni</v>
      </c>
      <c r="M109" s="593"/>
      <c r="N109" s="593"/>
      <c r="O109" s="593"/>
      <c r="P109" s="593"/>
      <c r="Q109" s="593"/>
      <c r="R109" s="593"/>
      <c r="S109" s="593"/>
      <c r="T109" s="593"/>
      <c r="U109" s="248"/>
      <c r="V109" s="517" t="s">
        <v>35</v>
      </c>
      <c r="W109" s="517"/>
      <c r="X109" s="517"/>
      <c r="Y109" s="517"/>
      <c r="Z109" s="517"/>
    </row>
    <row r="110" spans="1:42" ht="18">
      <c r="L110" s="593"/>
      <c r="M110" s="593"/>
      <c r="N110" s="593"/>
      <c r="O110" s="593"/>
      <c r="P110" s="593"/>
      <c r="Q110" s="593"/>
      <c r="R110" s="593"/>
      <c r="S110" s="593"/>
      <c r="T110" s="593"/>
      <c r="U110" s="249"/>
      <c r="V110" s="518"/>
      <c r="W110" s="518"/>
      <c r="X110" s="518"/>
      <c r="Y110" s="518"/>
      <c r="Z110" s="518"/>
      <c r="AA110" s="162"/>
    </row>
  </sheetData>
  <sheetProtection algorithmName="SHA-512" hashValue="XzRXRgPWHsIgaDcuG6UxotjS+39VhXMjEHgdfRm2ODpmt0c/yCk6HASrSnfbD9UmkIf7a26MYs1iTj/ke40DZg==" saltValue="BvMdJ2PAERYjFC/dtXE93w==" spinCount="100000" sheet="1" objects="1" scenarios="1"/>
  <mergeCells count="124">
    <mergeCell ref="A1:Y1"/>
    <mergeCell ref="Z1:AA1"/>
    <mergeCell ref="Z2:AA2"/>
    <mergeCell ref="A3:E3"/>
    <mergeCell ref="Z3:AA3"/>
    <mergeCell ref="C9:E9"/>
    <mergeCell ref="C10:E10"/>
    <mergeCell ref="C11:E11"/>
    <mergeCell ref="C12:E12"/>
    <mergeCell ref="C13:E13"/>
    <mergeCell ref="C14:E14"/>
    <mergeCell ref="A4:E4"/>
    <mergeCell ref="AA4:AA5"/>
    <mergeCell ref="C5:E5"/>
    <mergeCell ref="C6:E6"/>
    <mergeCell ref="C7:E7"/>
    <mergeCell ref="C8:E8"/>
    <mergeCell ref="C21:E21"/>
    <mergeCell ref="C22:E22"/>
    <mergeCell ref="C23:E23"/>
    <mergeCell ref="C24:E24"/>
    <mergeCell ref="C25:E25"/>
    <mergeCell ref="C26:E26"/>
    <mergeCell ref="C15:E15"/>
    <mergeCell ref="C16:E16"/>
    <mergeCell ref="C17:E17"/>
    <mergeCell ref="C18:E18"/>
    <mergeCell ref="C19:E19"/>
    <mergeCell ref="C20:E20"/>
    <mergeCell ref="C33:E33"/>
    <mergeCell ref="C34:E34"/>
    <mergeCell ref="C35:E35"/>
    <mergeCell ref="C36:E36"/>
    <mergeCell ref="C37:E37"/>
    <mergeCell ref="C38:E38"/>
    <mergeCell ref="C27:E27"/>
    <mergeCell ref="C28:E28"/>
    <mergeCell ref="C29:E29"/>
    <mergeCell ref="C30:E30"/>
    <mergeCell ref="C31:E31"/>
    <mergeCell ref="C32:E32"/>
    <mergeCell ref="C50:E50"/>
    <mergeCell ref="A51:E51"/>
    <mergeCell ref="A52:E52"/>
    <mergeCell ref="A53:E53"/>
    <mergeCell ref="A54:E54"/>
    <mergeCell ref="A55:E56"/>
    <mergeCell ref="C39:E39"/>
    <mergeCell ref="C40:E40"/>
    <mergeCell ref="C41:E41"/>
    <mergeCell ref="C42:E42"/>
    <mergeCell ref="C43:E43"/>
    <mergeCell ref="C44:E44"/>
    <mergeCell ref="A60:E61"/>
    <mergeCell ref="Z60:Z61"/>
    <mergeCell ref="AA60:AA61"/>
    <mergeCell ref="L75:AF75"/>
    <mergeCell ref="AG75:AP75"/>
    <mergeCell ref="A76:K76"/>
    <mergeCell ref="Z55:Z56"/>
    <mergeCell ref="AA55:AA56"/>
    <mergeCell ref="A57:E57"/>
    <mergeCell ref="A58:E59"/>
    <mergeCell ref="Z58:Z59"/>
    <mergeCell ref="AA58:AA59"/>
    <mergeCell ref="AF78:AN78"/>
    <mergeCell ref="A79:C79"/>
    <mergeCell ref="F79:G79"/>
    <mergeCell ref="I79:K79"/>
    <mergeCell ref="A80:C80"/>
    <mergeCell ref="F80:G80"/>
    <mergeCell ref="I80:K80"/>
    <mergeCell ref="A77:C77"/>
    <mergeCell ref="F77:G77"/>
    <mergeCell ref="I77:K77"/>
    <mergeCell ref="A78:C78"/>
    <mergeCell ref="F78:G78"/>
    <mergeCell ref="I78:K78"/>
    <mergeCell ref="B99:C99"/>
    <mergeCell ref="B100:C100"/>
    <mergeCell ref="A81:C81"/>
    <mergeCell ref="AG88:AO88"/>
    <mergeCell ref="A89:D89"/>
    <mergeCell ref="F89:G89"/>
    <mergeCell ref="AG89:AO89"/>
    <mergeCell ref="A90:D90"/>
    <mergeCell ref="F90:G90"/>
    <mergeCell ref="AG90:AO91"/>
    <mergeCell ref="A86:C86"/>
    <mergeCell ref="E86:K86"/>
    <mergeCell ref="A87:C87"/>
    <mergeCell ref="E87:K87"/>
    <mergeCell ref="AG87:AO87"/>
    <mergeCell ref="F81:G81"/>
    <mergeCell ref="I81:K81"/>
    <mergeCell ref="A82:D82"/>
    <mergeCell ref="F82:G82"/>
    <mergeCell ref="A85:C85"/>
    <mergeCell ref="E85:K85"/>
    <mergeCell ref="L85:AE85"/>
    <mergeCell ref="AS32:AX36"/>
    <mergeCell ref="AS24:AX28"/>
    <mergeCell ref="AX5:BC9"/>
    <mergeCell ref="L108:T108"/>
    <mergeCell ref="V108:Z108"/>
    <mergeCell ref="L109:T110"/>
    <mergeCell ref="V109:Z109"/>
    <mergeCell ref="V110:Z110"/>
    <mergeCell ref="A2:Y2"/>
    <mergeCell ref="B101:C101"/>
    <mergeCell ref="A102:D102"/>
    <mergeCell ref="A103:D103"/>
    <mergeCell ref="L106:T106"/>
    <mergeCell ref="V106:Z106"/>
    <mergeCell ref="L107:T107"/>
    <mergeCell ref="V107:Z107"/>
    <mergeCell ref="A92:A101"/>
    <mergeCell ref="B92:C92"/>
    <mergeCell ref="B93:C93"/>
    <mergeCell ref="B94:C94"/>
    <mergeCell ref="B95:C95"/>
    <mergeCell ref="B96:C96"/>
    <mergeCell ref="B97:C97"/>
    <mergeCell ref="B98:C98"/>
  </mergeCells>
  <conditionalFormatting sqref="F60:Y60">
    <cfRule type="cellIs" dxfId="4" priority="7" stopIfTrue="1" operator="lessThan">
      <formula>50</formula>
    </cfRule>
  </conditionalFormatting>
  <conditionalFormatting sqref="F3:Y3">
    <cfRule type="expression" dxfId="3" priority="6">
      <formula>F53&gt;(F4*0.5)</formula>
    </cfRule>
  </conditionalFormatting>
  <conditionalFormatting sqref="A92:D101">
    <cfRule type="dataBar" priority="5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{31046C55-DF1F-4B27-A50C-D553F4EA9CD5}</x14:id>
        </ext>
      </extLst>
    </cfRule>
  </conditionalFormatting>
  <conditionalFormatting sqref="D77:E81">
    <cfRule type="iconSet" priority="4">
      <iconSet iconSet="5Rating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I77:K81">
    <cfRule type="iconSet" priority="2">
      <iconSet iconSet="5Quarter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Z6:AA50">
    <cfRule type="dataBar" priority="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{BB3C4836-DDDB-4F09-B836-248776698083}</x14:id>
        </ext>
      </extLst>
    </cfRule>
  </conditionalFormatting>
  <dataValidations count="2">
    <dataValidation allowBlank="1" showInputMessage="1" showErrorMessage="1" prompt="Sorunun konusunu giriniz." sqref="F3:Y3"/>
    <dataValidation allowBlank="1" showInputMessage="1" showErrorMessage="1" prompt="Öğrencinin sorudan aldığı puan değerini giriniz." sqref="F6:Y50"/>
  </dataValidations>
  <printOptions horizontalCentered="1"/>
  <pageMargins left="0.31496062992125984" right="0.19685039370078741" top="0.19685039370078741" bottom="0.11811023622047245" header="0.23622047244094491" footer="0.15748031496062992"/>
  <pageSetup paperSize="9" scale="35" orientation="portrait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1046C55-DF1F-4B27-A50C-D553F4EA9CD5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A92:D101</xm:sqref>
        </x14:conditionalFormatting>
        <x14:conditionalFormatting xmlns:xm="http://schemas.microsoft.com/office/excel/2006/main">
          <x14:cfRule type="dataBar" id="{BB3C4836-DDDB-4F09-B836-24877669808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Z6:AA50</xm:sqref>
        </x14:conditionalFormatting>
        <x14:conditionalFormatting xmlns:xm="http://schemas.microsoft.com/office/excel/2006/main">
          <x14:cfRule type="iconSet" priority="3" id="{1996495E-B00C-434D-91AC-A1B2688F193B}">
            <x14:iconSet iconSet="3Triangles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D85:D87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  <pageSetUpPr fitToPage="1"/>
  </sheetPr>
  <dimension ref="A2:AH254"/>
  <sheetViews>
    <sheetView view="pageBreakPreview" zoomScale="66" zoomScaleNormal="66" zoomScaleSheetLayoutView="66" zoomScalePageLayoutView="26" workbookViewId="0"/>
  </sheetViews>
  <sheetFormatPr defaultColWidth="9.140625" defaultRowHeight="14.25"/>
  <cols>
    <col min="1" max="1" width="17.85546875" style="165" customWidth="1"/>
    <col min="2" max="2" width="8.85546875" style="166" customWidth="1"/>
    <col min="3" max="3" width="11.140625" style="166" customWidth="1"/>
    <col min="4" max="4" width="63.85546875" style="166" bestFit="1" customWidth="1"/>
    <col min="5" max="5" width="58.85546875" style="166" customWidth="1"/>
    <col min="6" max="6" width="9.140625" style="165" customWidth="1"/>
    <col min="7" max="8" width="9.140625" style="165"/>
    <col min="9" max="9" width="9.140625" style="165" customWidth="1"/>
    <col min="10" max="26" width="9.140625" style="165"/>
    <col min="27" max="34" width="9.140625" style="167"/>
    <col min="35" max="16384" width="9.140625" style="166"/>
  </cols>
  <sheetData>
    <row r="2" spans="2:14" s="165" customFormat="1" ht="27" customHeight="1">
      <c r="B2" s="773" t="str">
        <f>'K. Bilgiler'!G6&amp;" "&amp;'K. Bilgiler'!G14&amp;" EĞİTİM ÖĞRETİM YILI"</f>
        <v>SBD FACEBOOK ORTAOKULU 2023-2024 EĞİTİM ÖĞRETİM YILI</v>
      </c>
      <c r="C2" s="773"/>
      <c r="D2" s="773"/>
      <c r="E2" s="773"/>
      <c r="F2" s="772"/>
    </row>
    <row r="3" spans="2:14" s="165" customFormat="1" ht="19.5" customHeight="1">
      <c r="B3" s="774"/>
      <c r="C3" s="774"/>
      <c r="D3" s="774"/>
      <c r="E3" s="774"/>
      <c r="F3" s="771"/>
    </row>
    <row r="4" spans="2:14" s="168" customFormat="1" ht="36" customHeight="1">
      <c r="B4" s="768" t="s">
        <v>318</v>
      </c>
      <c r="C4" s="769"/>
      <c r="D4" s="769"/>
      <c r="E4" s="770"/>
      <c r="F4" s="189"/>
    </row>
    <row r="5" spans="2:14" s="168" customFormat="1" ht="26.25" customHeight="1">
      <c r="B5" s="617" t="s">
        <v>12</v>
      </c>
      <c r="C5" s="618" t="str">
        <f>'K. Bilgiler'!G10&amp;" / "&amp;'K. Bilgiler'!G12&amp;" SINIFI "&amp;'K. Bilgiler'!G8&amp;" DERSİ"</f>
        <v>8 / D SINIFI T.C. İNKILÂP TARİHİ VE ATATÜRKÇÜLÜK DERSİ</v>
      </c>
      <c r="D5" s="618"/>
      <c r="E5" s="169" t="s">
        <v>159</v>
      </c>
    </row>
    <row r="6" spans="2:14" s="168" customFormat="1" ht="26.25" customHeight="1">
      <c r="B6" s="617"/>
      <c r="C6" s="618"/>
      <c r="D6" s="618"/>
      <c r="E6" s="285">
        <f>'K. Bilgiler'!G28</f>
        <v>45249</v>
      </c>
      <c r="M6" s="236"/>
    </row>
    <row r="7" spans="2:14" s="165" customFormat="1" ht="45">
      <c r="B7" s="617"/>
      <c r="C7" s="228" t="s">
        <v>161</v>
      </c>
      <c r="D7" s="229" t="s">
        <v>317</v>
      </c>
      <c r="E7" s="164" t="s">
        <v>160</v>
      </c>
    </row>
    <row r="8" spans="2:14" s="165" customFormat="1" ht="48.95" customHeight="1">
      <c r="B8" s="291">
        <v>1</v>
      </c>
      <c r="C8" s="292">
        <f>'1. Sınav (2)'!F60</f>
        <v>66.666666666666671</v>
      </c>
      <c r="D8" s="186" t="str">
        <f>CONCATENATE(IF( C8&lt;&gt;50.01,CONCATENATE('1. Sınav (2)'!F3,"")))</f>
        <v>BURAYI TIKLAYIP LİSTEDEN SEÇİM YAPIN</v>
      </c>
      <c r="E8" s="293" t="str">
        <f>IF(ISBLANK('TEDBİR (3)'!C8),"",(IF(C8&lt;50,"Bu kazanımın tekrar edilmesine karar verilmiştir. Anlaşılamayan yerlerinin tespit edilip, öğrenme eksikliklerinin giderilmesine ve konu ile ilgili farklı etkinliklerin yapılmasına karar verilmiştir.",IF(C8&lt;70,"Bu kazanımının sınıfın büyük çoğunluğu tarafından anlaşıldığı belirlenmiştir. Eksik öğrenmesi olan öğrencilere kazanımla ilgili çeşitli etkinliklerin ev ödevi şeklinde verilmesine karar verilmiştir.",IF(C8&lt;85,"Bu kazanımının sınıf tarafından anlaşımıştır. İlgili kazanımla alakalı sınıf genelinde herhangi bir çalışma yapılmasına gerek görülmemiştir. Kazanım ile alakalı sorudan tam puan alamayanların konuyu tekrar etmelerine karar verilmiştir.",IF(C8&lt;101,"Sınıf bu kazanımı elde etmiştir."))))))</f>
        <v>Bu kazanımının sınıfın büyük çoğunluğu tarafından anlaşıldığı belirlenmiştir. Eksik öğrenmesi olan öğrencilere kazanımla ilgili çeşitli etkinliklerin ev ödevi şeklinde verilmesine karar verilmiştir.</v>
      </c>
    </row>
    <row r="9" spans="2:14" s="165" customFormat="1" ht="48.95" customHeight="1">
      <c r="B9" s="291">
        <v>2</v>
      </c>
      <c r="C9" s="292">
        <f>'1. Sınav (2)'!G60</f>
        <v>85.714285714285708</v>
      </c>
      <c r="D9" s="186" t="str">
        <f>CONCATENATE(IF( C9&lt;&gt;50.1,CONCATENATE('1. Sınav (2)'!G3,"")))</f>
        <v>SB.5.1.4. Çocuk olarak haklarından yararlanmaya ve bu hakların ihlal edildiği durumlara örnekler verir.</v>
      </c>
      <c r="E9" s="293" t="str">
        <f>IF(ISBLANK('TEDBİR (3)'!C9),"",(IF(C9&lt;50,"Bu kazanımın tekrar edilmesine karar verilmiştir. Anlaşılamayan yerlerinin tespit edilip, öğrenme eksikliklerinin giderilmesine ve konu ile ilgili farklı etkinliklerin yapılmasına karar verilmiştir.",IF(C9&lt;70,"Bu kazanımının sınıfın büyük çoğunluğu tarafından anlaşıldığı belirlenmiştir. Eksik öğrenmesi olan öğrencilere kazanımla ilgili çeşitli etkinliklerin ev ödevi şeklinde verilmesine karar verilmiştir.",IF(C9&lt;85,"Bu kazanımının sınıf tarafından anlaşımıştır. İlgili kazanımla alakalı sınıf genelinde herhangi bir çalışma yapılmasına gerek görülmemiştir. Kazanım ile alakalı sorudan tam puan alamayanların konuyu tekrar etmelerine karar verilmiştir.",IF(C9&lt;101,"Sınıf bu kazanımı elde etmiştir."))))))</f>
        <v>Sınıf bu kazanımı elde etmiştir.</v>
      </c>
    </row>
    <row r="10" spans="2:14" s="165" customFormat="1" ht="48.95" customHeight="1">
      <c r="B10" s="291">
        <v>3</v>
      </c>
      <c r="C10" s="292">
        <f>'1. Sınav (2)'!H60</f>
        <v>89.523809523809533</v>
      </c>
      <c r="D10" s="186" t="str">
        <f>CONCATENATE(IF( C10&lt;&gt;50.01,CONCATENATE('1. Sınav (2)'!H3,"")))</f>
        <v>SB.5.1.1. Sosyal Bilgiler dersinin, Türkiye Cumhuriyeti’nin etkin bir vatandaşı olarak kendi gelişimine katkısını fark eder.</v>
      </c>
      <c r="E10" s="293" t="str">
        <f>IF(ISBLANK('TEDBİR (3)'!C10),"",(IF(C10&lt;50,"Bu kazanımın tekrar edilmesine karar verilmiştir. Anlaşılamayan yerlerinin tespit edilip, öğrenme eksikliklerinin giderilmesine ve konu ile ilgili farklı etkinliklerin yapılmasına karar verilmiştir.",IF(C10&lt;70,"Bu kazanımının sınıfın büyük çoğunluğu tarafından anlaşıldığı belirlenmiştir. Eksik öğrenmesi olan öğrencilere kazanımla ilgili çeşitli etkinliklerin ev ödevi şeklinde verilmesine karar verilmiştir.",IF(C10&lt;85,"Bu kazanımının sınıf tarafından anlaşımıştır. İlgili kazanımla alakalı sınıf genelinde herhangi bir çalışma yapılmasına gerek görülmemiştir. Kazanım ile alakalı sorudan tam puan alamayanların konuyu tekrar etmelerine karar verilmiştir.",IF(C10&lt;101,"Sınıf bu kazanımı elde etmiştir."))))))</f>
        <v>Sınıf bu kazanımı elde etmiştir.</v>
      </c>
    </row>
    <row r="11" spans="2:14" s="165" customFormat="1" ht="48.95" customHeight="1">
      <c r="B11" s="291">
        <v>4</v>
      </c>
      <c r="C11" s="292">
        <f>'1. Sınav (2)'!I60</f>
        <v>40</v>
      </c>
      <c r="D11" s="186" t="str">
        <f>CONCATENATE(IF(C11&lt;&gt;50.01,CONCATENATE('1. Sınav (2)'!I3,"")))</f>
        <v>BURAYI TIKLAYIP LİSTEDEN SEÇİM YAPIN</v>
      </c>
      <c r="E11" s="293" t="str">
        <f>IF(ISBLANK('TEDBİR (3)'!C11),"",(IF(C11&lt;50,"Bu kazanımın tekrar edilmesine karar verilmiştir. Anlaşılamayan yerlerinin tespit edilip, öğrenme eksikliklerinin giderilmesine ve konu ile ilgili farklı etkinliklerin yapılmasına karar verilmiştir.",IF(C11&lt;70,"Bu kazanımının sınıfın büyük çoğunluğu tarafından anlaşıldığı belirlenmiştir. Eksik öğrenmesi olan öğrencilere kazanımla ilgili çeşitli etkinliklerin ev ödevi şeklinde verilmesine karar verilmiştir.",IF(C11&lt;85,"Bu kazanımının sınıf tarafından anlaşımıştır. İlgili kazanımla alakalı sınıf genelinde herhangi bir çalışma yapılmasına gerek görülmemiştir. Kazanım ile alakalı sorudan tam puan alamayanların konuyu tekrar etmelerine karar verilmiştir.",IF(C11&lt;101,"Sınıf bu kazanımı elde etmiştir."))))))</f>
        <v>Bu kazanımın tekrar edilmesine karar verilmiştir. Anlaşılamayan yerlerinin tespit edilip, öğrenme eksikliklerinin giderilmesine ve konu ile ilgili farklı etkinliklerin yapılmasına karar verilmiştir.</v>
      </c>
    </row>
    <row r="12" spans="2:14" s="165" customFormat="1" ht="48.95" customHeight="1">
      <c r="B12" s="291">
        <v>5</v>
      </c>
      <c r="C12" s="292">
        <f>'1. Sınav (2)'!J60</f>
        <v>82.857142857142861</v>
      </c>
      <c r="D12" s="186" t="str">
        <f>CONCATENATE(IF(C12&lt;&gt;50.01,CONCATENATE('1. Sınav (2)'!J3,"")))</f>
        <v>İTA.8.1.3. Gençlik döneminde Mustafa Kemal’in fikir hayatını etkileyen önemli kişileri ve olayları kavrar.</v>
      </c>
      <c r="E12" s="293" t="str">
        <f>IF(ISBLANK('TEDBİR (3)'!C12),"",(IF(C12&lt;50,"Bu kazanımın tekrar edilmesine karar verilmiştir. Anlaşılamayan yerlerinin tespit edilip, öğrenme eksikliklerinin giderilmesine ve konu ile ilgili farklı etkinliklerin yapılmasına karar verilmiştir.",IF(C12&lt;70,"Bu kazanımının sınıfın büyük çoğunluğu tarafından anlaşıldığı belirlenmiştir. Eksik öğrenmesi olan öğrencilere kazanımla ilgili çeşitli etkinliklerin ev ödevi şeklinde verilmesine karar verilmiştir.",IF(C12&lt;85,"Bu kazanımının sınıf tarafından anlaşımıştır. İlgili kazanımla alakalı sınıf genelinde herhangi bir çalışma yapılmasına gerek görülmemiştir. Kazanım ile alakalı sorudan tam puan alamayanların konuyu tekrar etmelerine karar verilmiştir.",IF(C12&lt;101,"Sınıf bu kazanımı elde etmiştir."))))))</f>
        <v>Bu kazanımının sınıf tarafından anlaşımıştır. İlgili kazanımla alakalı sınıf genelinde herhangi bir çalışma yapılmasına gerek görülmemiştir. Kazanım ile alakalı sorudan tam puan alamayanların konuyu tekrar etmelerine karar verilmiştir.</v>
      </c>
      <c r="I12" s="302"/>
      <c r="J12" s="303" t="s">
        <v>325</v>
      </c>
      <c r="K12" s="303"/>
      <c r="L12" s="302"/>
      <c r="M12" s="302"/>
      <c r="N12" s="302"/>
    </row>
    <row r="13" spans="2:14" s="165" customFormat="1" ht="48.95" customHeight="1">
      <c r="B13" s="291">
        <v>6</v>
      </c>
      <c r="C13" s="292">
        <f>'1. Sınav (2)'!K60</f>
        <v>82.857142857142861</v>
      </c>
      <c r="D13" s="186" t="str">
        <f>CONCATENATE(IF(C13&lt;&gt;50.01,CONCATENATE('1. Sınav (2)'!K3,"")))</f>
        <v>İTA.8.1.3. Gençlik döneminde Mustafa Kemal’in fikir hayatını etkileyen önemli kişileri ve olayları kavrar.</v>
      </c>
      <c r="E13" s="293" t="str">
        <f>IF(ISBLANK('TEDBİR (3)'!C13),"",(IF(C13&lt;50,"Bu kazanımın tekrar edilmesine karar verilmiştir. Anlaşılamayan yerlerinin tespit edilip, öğrenme eksikliklerinin giderilmesine ve konu ile ilgili farklı etkinliklerin yapılmasına karar verilmiştir.",IF(C13&lt;70,"Bu kazanımının sınıfın büyük çoğunluğu tarafından anlaşıldığı belirlenmiştir. Eksik öğrenmesi olan öğrencilere kazanımla ilgili çeşitli etkinliklerin ev ödevi şeklinde verilmesine karar verilmiştir.",IF(C13&lt;85,"Bu kazanımının sınıf tarafından anlaşımıştır. İlgili kazanımla alakalı sınıf genelinde herhangi bir çalışma yapılmasına gerek görülmemiştir. Kazanım ile alakalı sorudan tam puan alamayanların konuyu tekrar etmelerine karar verilmiştir.",IF(C13&lt;101,"Sınıf bu kazanımı elde etmiştir."))))))</f>
        <v>Bu kazanımının sınıf tarafından anlaşımıştır. İlgili kazanımla alakalı sınıf genelinde herhangi bir çalışma yapılmasına gerek görülmemiştir. Kazanım ile alakalı sorudan tam puan alamayanların konuyu tekrar etmelerine karar verilmiştir.</v>
      </c>
    </row>
    <row r="14" spans="2:14" s="165" customFormat="1" ht="48.95" customHeight="1">
      <c r="B14" s="291">
        <v>7</v>
      </c>
      <c r="C14" s="292">
        <f>'1. Sınav (2)'!L60</f>
        <v>81.904761904761898</v>
      </c>
      <c r="D14" s="186" t="str">
        <f>CONCATENATE(IF(C14&lt;&gt;50.01,CONCATENATE('1. Sınav (2)'!L3,"")))</f>
        <v>İTA.8.1.3. Gençlik döneminde Mustafa Kemal’in fikir hayatını etkileyen önemli kişileri ve olayları kavrar.</v>
      </c>
      <c r="E14" s="293" t="str">
        <f>IF(ISBLANK('TEDBİR (3)'!C14),"",(IF(C14&lt;50,"Bu kazanımın tekrar edilmesine karar verilmiştir. Anlaşılamayan yerlerinin tespit edilip, öğrenme eksikliklerinin giderilmesine ve konu ile ilgili farklı etkinliklerin yapılmasına karar verilmiştir.",IF(C14&lt;70,"Bu kazanımının sınıfın büyük çoğunluğu tarafından anlaşıldığı belirlenmiştir. Eksik öğrenmesi olan öğrencilere kazanımla ilgili çeşitli etkinliklerin ev ödevi şeklinde verilmesine karar verilmiştir.",IF(C14&lt;85,"Bu kazanımının sınıf tarafından anlaşımıştır. İlgili kazanımla alakalı sınıf genelinde herhangi bir çalışma yapılmasına gerek görülmemiştir. Kazanım ile alakalı sorudan tam puan alamayanların konuyu tekrar etmelerine karar verilmiştir.",IF(C14&lt;101,"Sınıf bu kazanımı elde etmiştir."))))))</f>
        <v>Bu kazanımının sınıf tarafından anlaşımıştır. İlgili kazanımla alakalı sınıf genelinde herhangi bir çalışma yapılmasına gerek görülmemiştir. Kazanım ile alakalı sorudan tam puan alamayanların konuyu tekrar etmelerine karar verilmiştir.</v>
      </c>
    </row>
    <row r="15" spans="2:14" s="165" customFormat="1" ht="48.95" customHeight="1">
      <c r="B15" s="291">
        <v>8</v>
      </c>
      <c r="C15" s="292">
        <f>'1. Sınav (2)'!M60</f>
        <v>80.952380952380949</v>
      </c>
      <c r="D15" s="186" t="str">
        <f>CONCATENATE(IF(C15&lt;&gt;50.01,CONCATENATE('1. Sınav (2)'!M3,"")))</f>
        <v>İTA.8.1.3. Gençlik döneminde Mustafa Kemal’in fikir hayatını etkileyen önemli kişileri ve olayları kavrar.</v>
      </c>
      <c r="E15" s="293" t="str">
        <f>IF(ISBLANK('TEDBİR (3)'!C15),"",(IF(C15&lt;50,"Bu kazanımın tekrar edilmesine karar verilmiştir. Anlaşılamayan yerlerinin tespit edilip, öğrenme eksikliklerinin giderilmesine ve konu ile ilgili farklı etkinliklerin yapılmasına karar verilmiştir.",IF(C15&lt;70,"Bu kazanımının sınıfın büyük çoğunluğu tarafından anlaşıldığı belirlenmiştir. Eksik öğrenmesi olan öğrencilere kazanımla ilgili çeşitli etkinliklerin ev ödevi şeklinde verilmesine karar verilmiştir.",IF(C15&lt;85,"Bu kazanımının sınıf tarafından anlaşımıştır. İlgili kazanımla alakalı sınıf genelinde herhangi bir çalışma yapılmasına gerek görülmemiştir. Kazanım ile alakalı sorudan tam puan alamayanların konuyu tekrar etmelerine karar verilmiştir.",IF(C15&lt;101,"Sınıf bu kazanımı elde etmiştir."))))))</f>
        <v>Bu kazanımının sınıf tarafından anlaşımıştır. İlgili kazanımla alakalı sınıf genelinde herhangi bir çalışma yapılmasına gerek görülmemiştir. Kazanım ile alakalı sorudan tam puan alamayanların konuyu tekrar etmelerine karar verilmiştir.</v>
      </c>
    </row>
    <row r="16" spans="2:14" s="165" customFormat="1" ht="48.95" customHeight="1">
      <c r="B16" s="291">
        <v>9</v>
      </c>
      <c r="C16" s="292">
        <f>'1. Sınav (2)'!N60</f>
        <v>79.047619047619051</v>
      </c>
      <c r="D16" s="186" t="str">
        <f>CONCATENATE(IF(C16&lt;&gt;50.01,CONCATENATE('1. Sınav (2)'!N3,"")))</f>
        <v>İTA.8.1.4. Mustafa Kemal’in askerlik hayatı ile ilgili olayları ve olguları onun kişilik özellikleri ile ilişkilendirir.</v>
      </c>
      <c r="E16" s="293" t="str">
        <f>IF(ISBLANK('TEDBİR (3)'!C16),"",(IF(C16&lt;50,"Bu kazanımın tekrar edilmesine karar verilmiştir. Anlaşılamayan yerlerinin tespit edilip, öğrenme eksikliklerinin giderilmesine ve konu ile ilgili farklı etkinliklerin yapılmasına karar verilmiştir.",IF(C16&lt;70,"Bu kazanımının sınıfın büyük çoğunluğu tarafından anlaşıldığı belirlenmiştir. Eksik öğrenmesi olan öğrencilere kazanımla ilgili çeşitli etkinliklerin ev ödevi şeklinde verilmesine karar verilmiştir.",IF(C16&lt;85,"Bu kazanımının sınıf tarafından anlaşımıştır. İlgili kazanımla alakalı sınıf genelinde herhangi bir çalışma yapılmasına gerek görülmemiştir. Kazanım ile alakalı sorudan tam puan alamayanların konuyu tekrar etmelerine karar verilmiştir.",IF(C16&lt;101,"Sınıf bu kazanımı elde etmiştir."))))))</f>
        <v>Bu kazanımının sınıf tarafından anlaşımıştır. İlgili kazanımla alakalı sınıf genelinde herhangi bir çalışma yapılmasına gerek görülmemiştir. Kazanım ile alakalı sorudan tam puan alamayanların konuyu tekrar etmelerine karar verilmiştir.</v>
      </c>
    </row>
    <row r="17" spans="2:14" s="165" customFormat="1" ht="48.95" customHeight="1">
      <c r="B17" s="291">
        <v>10</v>
      </c>
      <c r="C17" s="292">
        <f>'1. Sınav (2)'!O60</f>
        <v>81.904761904761898</v>
      </c>
      <c r="D17" s="186" t="str">
        <f>CONCATENATE(IF(C17&lt;&gt;50.01,CONCATENATE('1. Sınav (2)'!O3,"")))</f>
        <v>İTA.8.2.8. Mustafa Kemal’in ve Türk milletinin Sevr Antlaşması’na karşı tepkilerini değerlendirir.</v>
      </c>
      <c r="E17" s="293" t="str">
        <f>IF(ISBLANK('TEDBİR (3)'!C17),"",(IF(C17&lt;50,"Bu kazanımın tekrar edilmesine karar verilmiştir. Anlaşılamayan yerlerinin tespit edilip, öğrenme eksikliklerinin giderilmesine ve konu ile ilgili farklı etkinliklerin yapılmasına karar verilmiştir.",IF(C17&lt;70,"Bu kazanımının sınıfın büyük çoğunluğu tarafından anlaşıldığı belirlenmiştir. Eksik öğrenmesi olan öğrencilere kazanımla ilgili çeşitli etkinliklerin ev ödevi şeklinde verilmesine karar verilmiştir.",IF(C17&lt;85,"Bu kazanımının sınıf tarafından anlaşımıştır. İlgili kazanımla alakalı sınıf genelinde herhangi bir çalışma yapılmasına gerek görülmemiştir. Kazanım ile alakalı sorudan tam puan alamayanların konuyu tekrar etmelerine karar verilmiştir.",IF(C17&lt;101,"Sınıf bu kazanımı elde etmiştir."))))))</f>
        <v>Bu kazanımının sınıf tarafından anlaşımıştır. İlgili kazanımla alakalı sınıf genelinde herhangi bir çalışma yapılmasına gerek görülmemiştir. Kazanım ile alakalı sorudan tam puan alamayanların konuyu tekrar etmelerine karar verilmiştir.</v>
      </c>
    </row>
    <row r="18" spans="2:14" s="165" customFormat="1" ht="48.95" customHeight="1">
      <c r="B18" s="291">
        <v>11</v>
      </c>
      <c r="C18" s="292">
        <f>'1. Sınav (2)'!P60</f>
        <v>77.142857142857139</v>
      </c>
      <c r="D18" s="186" t="str">
        <f>CONCATENATE(IF( C18&lt;&gt;50.01,CONCATENATE('1. Sınav (2)'!P3,"")))</f>
        <v>SB.5.1.4. Çocuk olarak haklarından yararlanmaya ve bu hakların ihlal edildiği durumlara örnekler verir.</v>
      </c>
      <c r="E18" s="293" t="str">
        <f>IF(ISBLANK('TEDBİR (3)'!C18),"",(IF(C18&lt;50,"Bu kazanımın tekrar edilmesine karar verilmiştir. Anlaşılamayan yerlerinin tespit edilip, öğrenme eksikliklerinin giderilmesine ve konu ile ilgili farklı etkinliklerin yapılmasına karar verilmiştir.",IF(C18&lt;70,"Bu kazanımının sınıfın büyük çoğunluğu tarafından anlaşıldığı belirlenmiştir. Eksik öğrenmesi olan öğrencilere kazanımla ilgili çeşitli etkinliklerin ev ödevi şeklinde verilmesine karar verilmiştir.",IF(C18&lt;85,"Bu kazanımının sınıf tarafından anlaşımıştır. İlgili kazanımla alakalı sınıf genelinde herhangi bir çalışma yapılmasına gerek görülmemiştir. Kazanım ile alakalı sorudan tam puan alamayanların konuyu tekrar etmelerine karar verilmiştir.",IF(C18&lt;101,"Sınıf bu kazanımı elde etmiştir."))))))</f>
        <v>Bu kazanımının sınıf tarafından anlaşımıştır. İlgili kazanımla alakalı sınıf genelinde herhangi bir çalışma yapılmasına gerek görülmemiştir. Kazanım ile alakalı sorudan tam puan alamayanların konuyu tekrar etmelerine karar verilmiştir.</v>
      </c>
    </row>
    <row r="19" spans="2:14" s="165" customFormat="1" ht="48.95" customHeight="1">
      <c r="B19" s="291">
        <v>12</v>
      </c>
      <c r="C19" s="292">
        <f>'1. Sınav (2)'!Q60</f>
        <v>76.190476190476176</v>
      </c>
      <c r="D19" s="186" t="str">
        <f>CONCATENATE(IF( C19&lt;&gt;50.1,CONCATENATE('1. Sınav (2)'!Q3,"")))</f>
        <v>SB.5.1.4. Çocuk olarak haklarından yararlanmaya ve bu hakların ihlal edildiği durumlara örnekler verir.</v>
      </c>
      <c r="E19" s="293" t="str">
        <f>IF(ISBLANK('TEDBİR (3)'!C19),"",(IF(C19&lt;50,"Bu kazanımın tekrar edilmesine karar verilmiştir. Anlaşılamayan yerlerinin tespit edilip, öğrenme eksikliklerinin giderilmesine ve konu ile ilgili farklı etkinliklerin yapılmasına karar verilmiştir.",IF(C19&lt;70,"Bu kazanımının sınıfın büyük çoğunluğu tarafından anlaşıldığı belirlenmiştir. Eksik öğrenmesi olan öğrencilere kazanımla ilgili çeşitli etkinliklerin ev ödevi şeklinde verilmesine karar verilmiştir.",IF(C19&lt;85,"Bu kazanımının sınıf tarafından anlaşımıştır. İlgili kazanımla alakalı sınıf genelinde herhangi bir çalışma yapılmasına gerek görülmemiştir. Kazanım ile alakalı sorudan tam puan alamayanların konuyu tekrar etmelerine karar verilmiştir.",IF(C19&lt;101,"Sınıf bu kazanımı elde etmiştir."))))))</f>
        <v>Bu kazanımının sınıf tarafından anlaşımıştır. İlgili kazanımla alakalı sınıf genelinde herhangi bir çalışma yapılmasına gerek görülmemiştir. Kazanım ile alakalı sorudan tam puan alamayanların konuyu tekrar etmelerine karar verilmiştir.</v>
      </c>
    </row>
    <row r="20" spans="2:14" s="165" customFormat="1" ht="48.95" customHeight="1">
      <c r="B20" s="291">
        <v>13</v>
      </c>
      <c r="C20" s="292">
        <f>'1. Sınav (2)'!R60</f>
        <v>74.285714285714292</v>
      </c>
      <c r="D20" s="186" t="str">
        <f>CONCATENATE(IF( C20&lt;&gt;50.01,CONCATENATE('1. Sınav (2)'!R3,"")))</f>
        <v>SB.5.2.1. Somut kalıntılarından yola çıkarak Anadolu ve Mezopotamya uygarlıklarının insanlık tarihine önemli katkılarını fark eder.</v>
      </c>
      <c r="E20" s="293" t="str">
        <f>IF(ISBLANK('TEDBİR (3)'!C20),"",(IF(C20&lt;50,"Bu kazanımın tekrar edilmesine karar verilmiştir. Anlaşılamayan yerlerinin tespit edilip, öğrenme eksikliklerinin giderilmesine ve konu ile ilgili farklı etkinliklerin yapılmasına karar verilmiştir.",IF(C20&lt;70,"Bu kazanımının sınıfın büyük çoğunluğu tarafından anlaşıldığı belirlenmiştir. Eksik öğrenmesi olan öğrencilere kazanımla ilgili çeşitli etkinliklerin ev ödevi şeklinde verilmesine karar verilmiştir.",IF(C20&lt;85,"Bu kazanımının sınıf tarafından anlaşımıştır. İlgili kazanımla alakalı sınıf genelinde herhangi bir çalışma yapılmasına gerek görülmemiştir. Kazanım ile alakalı sorudan tam puan alamayanların konuyu tekrar etmelerine karar verilmiştir.",IF(C20&lt;101,"Sınıf bu kazanımı elde etmiştir."))))))</f>
        <v>Bu kazanımının sınıf tarafından anlaşımıştır. İlgili kazanımla alakalı sınıf genelinde herhangi bir çalışma yapılmasına gerek görülmemiştir. Kazanım ile alakalı sorudan tam puan alamayanların konuyu tekrar etmelerine karar verilmiştir.</v>
      </c>
    </row>
    <row r="21" spans="2:14" s="165" customFormat="1" ht="48.95" customHeight="1">
      <c r="B21" s="291">
        <v>14</v>
      </c>
      <c r="C21" s="292">
        <f>'1. Sınav (2)'!S60</f>
        <v>100</v>
      </c>
      <c r="D21" s="186" t="str">
        <f>CONCATENATE(IF(C21&lt;&gt;50.01,CONCATENATE('1. Sınav (2)'!S3,"")))</f>
        <v>SB.5.2.3. Ülkemizin çeşitli yerlerinin kültürel özellikleri ile yaşadığı çevrenin kültürel özelliklerini karşılaştırarak bunlar arasındaki benzer ve farklı unsurları belirler.</v>
      </c>
      <c r="E21" s="293" t="str">
        <f>IF(ISBLANK('TEDBİR (3)'!C21),"",(IF(C21&lt;50,"Bu kazanımın tekrar edilmesine karar verilmiştir. Anlaşılamayan yerlerinin tespit edilip, öğrenme eksikliklerinin giderilmesine ve konu ile ilgili farklı etkinliklerin yapılmasına karar verilmiştir.",IF(C21&lt;70,"Bu kazanımının sınıfın büyük çoğunluğu tarafından anlaşıldığı belirlenmiştir. Eksik öğrenmesi olan öğrencilere kazanımla ilgili çeşitli etkinliklerin ev ödevi şeklinde verilmesine karar verilmiştir.",IF(C21&lt;85,"Bu kazanımının sınıf tarafından anlaşımıştır. İlgili kazanımla alakalı sınıf genelinde herhangi bir çalışma yapılmasına gerek görülmemiştir. Kazanım ile alakalı sorudan tam puan alamayanların konuyu tekrar etmelerine karar verilmiştir.",IF(C21&lt;101,"Sınıf bu kazanımı elde etmiştir."))))))</f>
        <v>Sınıf bu kazanımı elde etmiştir.</v>
      </c>
    </row>
    <row r="22" spans="2:14" s="165" customFormat="1" ht="48.95" customHeight="1">
      <c r="B22" s="291">
        <v>15</v>
      </c>
      <c r="C22" s="292">
        <f>'1. Sınav (2)'!T60</f>
        <v>71.428571428571431</v>
      </c>
      <c r="D22" s="186" t="str">
        <f>CONCATENATE(IF(C22&lt;&gt;50.01,CONCATENATE('1. Sınav (2)'!T3,"")))</f>
        <v>SB.5.1.4. Çocuk olarak haklarından yararlanmaya ve bu hakların ihlal edildiği durumlara örnekler verir.</v>
      </c>
      <c r="E22" s="293" t="str">
        <f>IF(ISBLANK('TEDBİR (3)'!C22),"",(IF(C22&lt;50,"Bu kazanımın tekrar edilmesine karar verilmiştir. Anlaşılamayan yerlerinin tespit edilip, öğrenme eksikliklerinin giderilmesine ve konu ile ilgili farklı etkinliklerin yapılmasına karar verilmiştir.",IF(C22&lt;70,"Bu kazanımının sınıfın büyük çoğunluğu tarafından anlaşıldığı belirlenmiştir. Eksik öğrenmesi olan öğrencilere kazanımla ilgili çeşitli etkinliklerin ev ödevi şeklinde verilmesine karar verilmiştir.",IF(C22&lt;85,"Bu kazanımının sınıf tarafından anlaşımıştır. İlgili kazanımla alakalı sınıf genelinde herhangi bir çalışma yapılmasına gerek görülmemiştir. Kazanım ile alakalı sorudan tam puan alamayanların konuyu tekrar etmelerine karar verilmiştir.",IF(C22&lt;101,"Sınıf bu kazanımı elde etmiştir."))))))</f>
        <v>Bu kazanımının sınıf tarafından anlaşımıştır. İlgili kazanımla alakalı sınıf genelinde herhangi bir çalışma yapılmasına gerek görülmemiştir. Kazanım ile alakalı sorudan tam puan alamayanların konuyu tekrar etmelerine karar verilmiştir.</v>
      </c>
      <c r="I22" s="674"/>
      <c r="J22" s="674"/>
      <c r="K22" s="674"/>
      <c r="L22" s="674"/>
      <c r="M22" s="674"/>
      <c r="N22" s="674"/>
    </row>
    <row r="23" spans="2:14" s="165" customFormat="1" ht="48.95" customHeight="1">
      <c r="B23" s="291">
        <v>16</v>
      </c>
      <c r="C23" s="292">
        <f>'1. Sınav (2)'!U60</f>
        <v>23.80952380952381</v>
      </c>
      <c r="D23" s="186" t="str">
        <f>CONCATENATE(IF(C23&lt;&gt;50.01,CONCATENATE('1. Sınav (2)'!U3,"")))</f>
        <v>SB.5.1.4. Çocuk olarak haklarından yararlanmaya ve bu hakların ihlal edildiği durumlara örnekler verir.</v>
      </c>
      <c r="E23" s="293" t="str">
        <f>IF(ISBLANK('TEDBİR (3)'!C23),"",(IF(C23&lt;50,"Bu kazanımın tekrar edilmesine karar verilmiştir. Anlaşılamayan yerlerinin tespit edilip, öğrenme eksikliklerinin giderilmesine ve konu ile ilgili farklı etkinliklerin yapılmasına karar verilmiştir.",IF(C23&lt;70,"Bu kazanımının sınıfın büyük çoğunluğu tarafından anlaşıldığı belirlenmiştir. Eksik öğrenmesi olan öğrencilere kazanımla ilgili çeşitli etkinliklerin ev ödevi şeklinde verilmesine karar verilmiştir.",IF(C23&lt;85,"Bu kazanımının sınıf tarafından anlaşımıştır. İlgili kazanımla alakalı sınıf genelinde herhangi bir çalışma yapılmasına gerek görülmemiştir. Kazanım ile alakalı sorudan tam puan alamayanların konuyu tekrar etmelerine karar verilmiştir.",IF(C23&lt;101,"Sınıf bu kazanımı elde etmiştir."))))))</f>
        <v>Bu kazanımın tekrar edilmesine karar verilmiştir. Anlaşılamayan yerlerinin tespit edilip, öğrenme eksikliklerinin giderilmesine ve konu ile ilgili farklı etkinliklerin yapılmasına karar verilmiştir.</v>
      </c>
    </row>
    <row r="24" spans="2:14" s="165" customFormat="1" ht="48.95" customHeight="1">
      <c r="B24" s="291">
        <v>17</v>
      </c>
      <c r="C24" s="292">
        <f>'1. Sınav (2)'!V60</f>
        <v>75.238095238095241</v>
      </c>
      <c r="D24" s="186" t="str">
        <f>CONCATENATE(IF(C24&lt;&gt;50.01,CONCATENATE('1. Sınav (2)'!V3,"")))</f>
        <v>SB.5.2.1. Somut kalıntılarından yola çıkarak Anadolu ve Mezopotamya uygarlıklarının insanlık tarihine önemli katkılarını fark eder.</v>
      </c>
      <c r="E24" s="293" t="str">
        <f>IF(ISBLANK('TEDBİR (3)'!C24),"",(IF(C24&lt;50,"Bu kazanımın tekrar edilmesine karar verilmiştir. Anlaşılamayan yerlerinin tespit edilip, öğrenme eksikliklerinin giderilmesine ve konu ile ilgili farklı etkinliklerin yapılmasına karar verilmiştir.",IF(C24&lt;70,"Bu kazanımının sınıfın büyük çoğunluğu tarafından anlaşıldığı belirlenmiştir. Eksik öğrenmesi olan öğrencilere kazanımla ilgili çeşitli etkinliklerin ev ödevi şeklinde verilmesine karar verilmiştir.",IF(C24&lt;85,"Bu kazanımının sınıf tarafından anlaşımıştır. İlgili kazanımla alakalı sınıf genelinde herhangi bir çalışma yapılmasına gerek görülmemiştir. Kazanım ile alakalı sorudan tam puan alamayanların konuyu tekrar etmelerine karar verilmiştir.",IF(C24&lt;101,"Sınıf bu kazanımı elde etmiştir."))))))</f>
        <v>Bu kazanımının sınıf tarafından anlaşımıştır. İlgili kazanımla alakalı sınıf genelinde herhangi bir çalışma yapılmasına gerek görülmemiştir. Kazanım ile alakalı sorudan tam puan alamayanların konuyu tekrar etmelerine karar verilmiştir.</v>
      </c>
    </row>
    <row r="25" spans="2:14" s="165" customFormat="1" ht="48.95" customHeight="1">
      <c r="B25" s="291">
        <v>18</v>
      </c>
      <c r="C25" s="292">
        <f>'1. Sınav (2)'!W60</f>
        <v>60</v>
      </c>
      <c r="D25" s="186" t="str">
        <f>CONCATENATE(IF(C25&lt;&gt;50.01,CONCATENATE('1. Sınav (2)'!W3,"")))</f>
        <v>SB.5.1.4. Çocuk olarak haklarından yararlanmaya ve bu hakların ihlal edildiği durumlara örnekler verir.</v>
      </c>
      <c r="E25" s="293" t="str">
        <f>IF(ISBLANK('TEDBİR (3)'!C25),"",(IF(C25&lt;50,"Bu kazanımın tekrar edilmesine karar verilmiştir. Anlaşılamayan yerlerinin tespit edilip, öğrenme eksikliklerinin giderilmesine ve konu ile ilgili farklı etkinliklerin yapılmasına karar verilmiştir.",IF(C25&lt;70,"Bu kazanımının sınıfın büyük çoğunluğu tarafından anlaşıldığı belirlenmiştir. Eksik öğrenmesi olan öğrencilere kazanımla ilgili çeşitli etkinliklerin ev ödevi şeklinde verilmesine karar verilmiştir.",IF(C25&lt;85,"Bu kazanımının sınıf tarafından anlaşımıştır. İlgili kazanımla alakalı sınıf genelinde herhangi bir çalışma yapılmasına gerek görülmemiştir. Kazanım ile alakalı sorudan tam puan alamayanların konuyu tekrar etmelerine karar verilmiştir.",IF(C25&lt;101,"Sınıf bu kazanımı elde etmiştir."))))))</f>
        <v>Bu kazanımının sınıfın büyük çoğunluğu tarafından anlaşıldığı belirlenmiştir. Eksik öğrenmesi olan öğrencilere kazanımla ilgili çeşitli etkinliklerin ev ödevi şeklinde verilmesine karar verilmiştir.</v>
      </c>
    </row>
    <row r="26" spans="2:14" s="165" customFormat="1" ht="48.95" customHeight="1">
      <c r="B26" s="291">
        <v>19</v>
      </c>
      <c r="C26" s="292">
        <f>'1. Sınav (2)'!X60</f>
        <v>61.904761904761905</v>
      </c>
      <c r="D26" s="186" t="str">
        <f>CONCATENATE(IF(C26&lt;&gt;50.01,CONCATENATE('1. Sınav (2)'!X3,"")))</f>
        <v>SB.5.2.1. Somut kalıntılarından yola çıkarak Anadolu ve Mezopotamya uygarlıklarının insanlık tarihine önemli katkılarını fark eder.</v>
      </c>
      <c r="E26" s="293" t="str">
        <f>IF(ISBLANK('TEDBİR (3)'!C26),"",(IF(C26&lt;50,"Bu kazanımın tekrar edilmesine karar verilmiştir. Anlaşılamayan yerlerinin tespit edilip, öğrenme eksikliklerinin giderilmesine ve konu ile ilgili farklı etkinliklerin yapılmasına karar verilmiştir.",IF(C26&lt;70,"Bu kazanımının sınıfın büyük çoğunluğu tarafından anlaşıldığı belirlenmiştir. Eksik öğrenmesi olan öğrencilere kazanımla ilgili çeşitli etkinliklerin ev ödevi şeklinde verilmesine karar verilmiştir.",IF(C26&lt;85,"Bu kazanımının sınıf tarafından anlaşımıştır. İlgili kazanımla alakalı sınıf genelinde herhangi bir çalışma yapılmasına gerek görülmemiştir. Kazanım ile alakalı sorudan tam puan alamayanların konuyu tekrar etmelerine karar verilmiştir.",IF(C26&lt;101,"Sınıf bu kazanımı elde etmiştir."))))))</f>
        <v>Bu kazanımının sınıfın büyük çoğunluğu tarafından anlaşıldığı belirlenmiştir. Eksik öğrenmesi olan öğrencilere kazanımla ilgili çeşitli etkinliklerin ev ödevi şeklinde verilmesine karar verilmiştir.</v>
      </c>
    </row>
    <row r="27" spans="2:14" s="165" customFormat="1" ht="48.95" customHeight="1">
      <c r="B27" s="291">
        <v>20</v>
      </c>
      <c r="C27" s="292">
        <f>'1. Sınav (2)'!Y60</f>
        <v>60</v>
      </c>
      <c r="D27" s="186" t="str">
        <f>CONCATENATE(IF(C27&lt;&gt;50.01,CONCATENATE('1. Sınav (2)'!Y3,"")))</f>
        <v>SB.5.2.1. Somut kalıntılarından yola çıkarak Anadolu ve Mezopotamya uygarlıklarının insanlık tarihine önemli katkılarını fark eder.</v>
      </c>
      <c r="E27" s="293" t="str">
        <f>IF(ISBLANK('TEDBİR (3)'!C27),"",(IF(C27&lt;50,"Bu kazanımın tekrar edilmesine karar verilmiştir. Anlaşılamayan yerlerinin tespit edilip, öğrenme eksikliklerinin giderilmesine ve konu ile ilgili farklı etkinliklerin yapılmasına karar verilmiştir.",IF(C27&lt;70,"Bu kazanımının sınıfın büyük çoğunluğu tarafından anlaşıldığı belirlenmiştir. Eksik öğrenmesi olan öğrencilere kazanımla ilgili çeşitli etkinliklerin ev ödevi şeklinde verilmesine karar verilmiştir.",IF(C27&lt;85,"Bu kazanımının sınıf tarafından anlaşımıştır. İlgili kazanımla alakalı sınıf genelinde herhangi bir çalışma yapılmasına gerek görülmemiştir. Kazanım ile alakalı sorudan tam puan alamayanların konuyu tekrar etmelerine karar verilmiştir.",IF(C27&lt;101,"Sınıf bu kazanımı elde etmiştir."))))))</f>
        <v>Bu kazanımının sınıfın büyük çoğunluğu tarafından anlaşıldığı belirlenmiştir. Eksik öğrenmesi olan öğrencilere kazanımla ilgili çeşitli etkinliklerin ev ödevi şeklinde verilmesine karar verilmiştir.</v>
      </c>
    </row>
    <row r="28" spans="2:14" s="165" customFormat="1" ht="15.75">
      <c r="C28" s="232"/>
      <c r="D28" s="232"/>
      <c r="E28" s="232"/>
    </row>
    <row r="29" spans="2:14" s="165" customFormat="1" ht="15.75">
      <c r="C29" s="232"/>
      <c r="D29" s="232"/>
      <c r="E29" s="232"/>
    </row>
    <row r="30" spans="2:14" s="172" customFormat="1" ht="15.75">
      <c r="B30" s="174"/>
      <c r="C30" s="615" t="str">
        <f>'K. Bilgiler'!G20</f>
        <v>Muammer ASLAN</v>
      </c>
      <c r="D30" s="615"/>
      <c r="E30" s="280" t="str">
        <f>'K. Bilgiler'!G24</f>
        <v>SOSYAL BİLGİLER DÜNYASI</v>
      </c>
      <c r="F30" s="207"/>
    </row>
    <row r="31" spans="2:14" s="172" customFormat="1" ht="15.75">
      <c r="B31" s="174"/>
      <c r="C31" s="615" t="str">
        <f>'K. Bilgiler'!G22</f>
        <v>İnkılap Tarihi Öğretmeni</v>
      </c>
      <c r="D31" s="615"/>
      <c r="E31" s="280" t="s">
        <v>35</v>
      </c>
      <c r="F31" s="207"/>
    </row>
    <row r="32" spans="2:14" s="172" customFormat="1" ht="15.75">
      <c r="B32" s="174"/>
      <c r="C32" s="234"/>
      <c r="D32" s="280"/>
      <c r="E32" s="234">
        <f ca="1">TODAY()</f>
        <v>45283</v>
      </c>
      <c r="F32" s="281"/>
    </row>
    <row r="33" spans="3:5" s="172" customFormat="1" ht="15.75">
      <c r="C33" s="235"/>
      <c r="D33" s="235"/>
      <c r="E33" s="235"/>
    </row>
    <row r="34" spans="3:5" s="165" customFormat="1" ht="15.75">
      <c r="C34" s="232"/>
      <c r="D34" s="232"/>
      <c r="E34" s="232"/>
    </row>
    <row r="35" spans="3:5" s="165" customFormat="1" ht="15.75">
      <c r="C35" s="232"/>
      <c r="D35" s="232"/>
      <c r="E35" s="232"/>
    </row>
    <row r="36" spans="3:5" s="165" customFormat="1"/>
    <row r="37" spans="3:5" s="165" customFormat="1"/>
    <row r="38" spans="3:5" s="165" customFormat="1"/>
    <row r="39" spans="3:5" s="165" customFormat="1"/>
    <row r="40" spans="3:5" s="165" customFormat="1"/>
    <row r="41" spans="3:5" s="165" customFormat="1"/>
    <row r="42" spans="3:5" s="165" customFormat="1"/>
    <row r="43" spans="3:5" s="165" customFormat="1" ht="25.5" customHeight="1"/>
    <row r="44" spans="3:5" s="165" customFormat="1" ht="25.5" customHeight="1"/>
    <row r="45" spans="3:5" s="165" customFormat="1"/>
    <row r="46" spans="3:5" s="165" customFormat="1" ht="25.5" customHeight="1"/>
    <row r="47" spans="3:5" s="165" customFormat="1"/>
    <row r="48" spans="3:5" s="165" customFormat="1"/>
    <row r="49" s="165" customFormat="1" ht="25.5" customHeight="1"/>
    <row r="50" s="165" customFormat="1"/>
    <row r="51" s="165" customFormat="1"/>
    <row r="52" s="165" customFormat="1"/>
    <row r="53" s="165" customFormat="1"/>
    <row r="54" s="165" customFormat="1"/>
    <row r="55" s="165" customFormat="1"/>
    <row r="56" s="165" customFormat="1"/>
    <row r="57" s="165" customFormat="1"/>
    <row r="58" s="165" customFormat="1"/>
    <row r="59" s="165" customFormat="1"/>
    <row r="60" s="165" customFormat="1"/>
    <row r="61" s="165" customFormat="1"/>
    <row r="62" s="165" customFormat="1"/>
    <row r="63" s="165" customFormat="1"/>
    <row r="64" s="165" customFormat="1"/>
    <row r="65" s="165" customFormat="1"/>
    <row r="66" s="165" customFormat="1"/>
    <row r="67" s="165" customFormat="1"/>
    <row r="68" s="165" customFormat="1"/>
    <row r="69" s="165" customFormat="1"/>
    <row r="70" s="165" customFormat="1"/>
    <row r="71" s="165" customFormat="1"/>
    <row r="72" s="165" customFormat="1"/>
    <row r="73" s="165" customFormat="1"/>
    <row r="74" s="165" customFormat="1"/>
    <row r="75" s="165" customFormat="1"/>
    <row r="76" s="165" customFormat="1"/>
    <row r="77" s="165" customFormat="1"/>
    <row r="78" s="165" customFormat="1"/>
    <row r="79" s="165" customFormat="1"/>
    <row r="80" s="165" customFormat="1"/>
    <row r="81" s="165" customFormat="1"/>
    <row r="82" s="165" customFormat="1"/>
    <row r="83" s="165" customFormat="1"/>
    <row r="84" s="165" customFormat="1"/>
    <row r="85" s="165" customFormat="1"/>
    <row r="86" s="165" customFormat="1"/>
    <row r="87" s="165" customFormat="1"/>
    <row r="88" s="165" customFormat="1"/>
    <row r="89" s="165" customFormat="1"/>
    <row r="90" s="165" customFormat="1"/>
    <row r="91" s="165" customFormat="1"/>
    <row r="92" s="165" customFormat="1"/>
    <row r="93" s="165" customFormat="1"/>
    <row r="94" s="165" customFormat="1"/>
    <row r="95" s="165" customFormat="1"/>
    <row r="96" s="165" customFormat="1"/>
    <row r="97" s="165" customFormat="1"/>
    <row r="98" s="165" customFormat="1"/>
    <row r="99" s="165" customFormat="1"/>
    <row r="100" s="165" customFormat="1"/>
    <row r="101" s="165" customFormat="1"/>
    <row r="102" s="165" customFormat="1"/>
    <row r="103" s="165" customFormat="1"/>
    <row r="104" s="165" customFormat="1"/>
    <row r="105" s="165" customFormat="1"/>
    <row r="106" s="165" customFormat="1"/>
    <row r="107" s="165" customFormat="1"/>
    <row r="108" s="165" customFormat="1"/>
    <row r="109" s="165" customFormat="1"/>
    <row r="110" s="165" customFormat="1"/>
    <row r="111" s="165" customFormat="1"/>
    <row r="112" s="165" customFormat="1"/>
    <row r="113" s="165" customFormat="1"/>
    <row r="114" s="165" customFormat="1"/>
    <row r="115" s="165" customFormat="1"/>
    <row r="116" s="165" customFormat="1"/>
    <row r="117" s="165" customFormat="1"/>
    <row r="118" s="165" customFormat="1"/>
    <row r="119" s="165" customFormat="1"/>
    <row r="120" s="165" customFormat="1"/>
    <row r="121" s="165" customFormat="1"/>
    <row r="122" s="165" customFormat="1"/>
    <row r="123" s="165" customFormat="1"/>
    <row r="124" s="165" customFormat="1"/>
    <row r="125" s="165" customFormat="1"/>
    <row r="126" s="165" customFormat="1"/>
    <row r="127" s="165" customFormat="1"/>
    <row r="128" s="165" customFormat="1"/>
    <row r="129" s="165" customFormat="1"/>
    <row r="130" s="165" customFormat="1"/>
    <row r="131" s="165" customFormat="1"/>
    <row r="132" s="165" customFormat="1"/>
    <row r="133" s="165" customFormat="1"/>
    <row r="134" s="165" customFormat="1"/>
    <row r="135" s="165" customFormat="1"/>
    <row r="136" s="165" customFormat="1"/>
    <row r="137" s="165" customFormat="1"/>
    <row r="138" s="165" customFormat="1"/>
    <row r="139" s="165" customFormat="1"/>
    <row r="140" s="165" customFormat="1"/>
    <row r="141" s="165" customFormat="1"/>
    <row r="142" s="165" customFormat="1"/>
    <row r="143" s="165" customFormat="1"/>
    <row r="144" s="165" customFormat="1"/>
    <row r="145" s="165" customFormat="1"/>
    <row r="146" s="165" customFormat="1"/>
    <row r="147" s="165" customFormat="1"/>
    <row r="148" s="165" customFormat="1"/>
    <row r="149" s="165" customFormat="1"/>
    <row r="150" s="165" customFormat="1"/>
    <row r="151" s="165" customFormat="1"/>
    <row r="152" s="165" customFormat="1"/>
    <row r="153" s="165" customFormat="1"/>
    <row r="154" s="165" customFormat="1"/>
    <row r="155" s="165" customFormat="1"/>
    <row r="156" s="165" customFormat="1"/>
    <row r="157" s="165" customFormat="1"/>
    <row r="158" s="165" customFormat="1"/>
    <row r="159" s="165" customFormat="1"/>
    <row r="160" s="165" customFormat="1"/>
    <row r="161" s="165" customFormat="1"/>
    <row r="162" s="165" customFormat="1"/>
    <row r="163" s="165" customFormat="1"/>
    <row r="164" s="165" customFormat="1"/>
    <row r="165" s="165" customFormat="1"/>
    <row r="166" s="165" customFormat="1"/>
    <row r="167" s="165" customFormat="1"/>
    <row r="168" s="165" customFormat="1"/>
    <row r="169" s="165" customFormat="1"/>
    <row r="170" s="165" customFormat="1"/>
    <row r="171" s="165" customFormat="1"/>
    <row r="172" s="165" customFormat="1"/>
    <row r="173" s="165" customFormat="1"/>
    <row r="174" s="165" customFormat="1"/>
    <row r="175" s="165" customFormat="1"/>
    <row r="176" s="165" customFormat="1"/>
    <row r="177" s="165" customFormat="1"/>
    <row r="178" s="165" customFormat="1"/>
    <row r="179" s="165" customFormat="1"/>
    <row r="180" s="165" customFormat="1"/>
    <row r="181" s="165" customFormat="1"/>
    <row r="182" s="165" customFormat="1"/>
    <row r="183" s="165" customFormat="1"/>
    <row r="184" s="165" customFormat="1"/>
    <row r="185" s="165" customFormat="1"/>
    <row r="186" s="165" customFormat="1"/>
    <row r="187" s="165" customFormat="1"/>
    <row r="188" s="165" customFormat="1"/>
    <row r="189" s="165" customFormat="1"/>
    <row r="190" s="165" customFormat="1"/>
    <row r="191" s="165" customFormat="1"/>
    <row r="192" s="165" customFormat="1"/>
    <row r="193" s="165" customFormat="1"/>
    <row r="194" s="165" customFormat="1"/>
    <row r="195" s="165" customFormat="1"/>
    <row r="196" s="165" customFormat="1"/>
    <row r="197" s="165" customFormat="1"/>
    <row r="198" s="165" customFormat="1"/>
    <row r="199" s="165" customFormat="1"/>
    <row r="200" s="165" customFormat="1"/>
    <row r="201" s="165" customFormat="1"/>
    <row r="202" s="165" customFormat="1"/>
    <row r="203" s="165" customFormat="1"/>
    <row r="204" s="165" customFormat="1"/>
    <row r="205" s="165" customFormat="1"/>
    <row r="206" s="165" customFormat="1"/>
    <row r="207" s="165" customFormat="1"/>
    <row r="208" s="165" customFormat="1"/>
    <row r="209" s="165" customFormat="1"/>
    <row r="210" s="165" customFormat="1"/>
    <row r="211" s="165" customFormat="1"/>
    <row r="212" s="165" customFormat="1"/>
    <row r="213" s="165" customFormat="1"/>
    <row r="214" s="165" customFormat="1"/>
    <row r="215" s="165" customFormat="1"/>
    <row r="216" s="165" customFormat="1"/>
    <row r="217" s="165" customFormat="1"/>
    <row r="218" s="165" customFormat="1"/>
    <row r="219" s="165" customFormat="1"/>
    <row r="220" s="165" customFormat="1"/>
    <row r="221" s="165" customFormat="1"/>
    <row r="222" s="165" customFormat="1"/>
    <row r="223" s="165" customFormat="1"/>
    <row r="224" s="165" customFormat="1"/>
    <row r="225" s="165" customFormat="1"/>
    <row r="226" s="165" customFormat="1"/>
    <row r="227" s="165" customFormat="1"/>
    <row r="228" s="165" customFormat="1"/>
    <row r="229" s="165" customFormat="1"/>
    <row r="230" s="165" customFormat="1"/>
    <row r="231" s="165" customFormat="1"/>
    <row r="232" s="165" customFormat="1"/>
    <row r="233" s="165" customFormat="1"/>
    <row r="234" s="165" customFormat="1"/>
    <row r="235" s="165" customFormat="1"/>
    <row r="236" s="165" customFormat="1"/>
    <row r="237" s="165" customFormat="1"/>
    <row r="238" s="165" customFormat="1"/>
    <row r="239" s="165" customFormat="1"/>
    <row r="240" s="165" customFormat="1"/>
    <row r="241" s="165" customFormat="1"/>
    <row r="242" s="165" customFormat="1"/>
    <row r="243" s="165" customFormat="1"/>
    <row r="244" s="165" customFormat="1"/>
    <row r="245" s="165" customFormat="1"/>
    <row r="246" s="165" customFormat="1"/>
    <row r="247" s="165" customFormat="1"/>
    <row r="248" s="165" customFormat="1"/>
    <row r="249" s="165" customFormat="1"/>
    <row r="250" s="165" customFormat="1"/>
    <row r="251" s="165" customFormat="1"/>
    <row r="252" s="165" customFormat="1"/>
    <row r="253" s="165" customFormat="1"/>
    <row r="254" s="165" customFormat="1"/>
  </sheetData>
  <sheetProtection algorithmName="SHA-512" hashValue="rGOrFxbuVh9GYGNOXIXogpycz5wQGt4OWya94hQq94FIJjQ6Q57c7cJKD74wdzsPQZCdJKWPX/zcuU+TwiPPVA==" saltValue="G2fQ7/UmTbksUGP7fQxcSw==" spinCount="100000" sheet="1" objects="1" scenarios="1"/>
  <mergeCells count="7">
    <mergeCell ref="C31:D31"/>
    <mergeCell ref="C30:D30"/>
    <mergeCell ref="I22:N22"/>
    <mergeCell ref="B5:B7"/>
    <mergeCell ref="C5:D6"/>
    <mergeCell ref="B4:E4"/>
    <mergeCell ref="B2:E3"/>
  </mergeCells>
  <conditionalFormatting sqref="C8:C27">
    <cfRule type="cellIs" dxfId="2" priority="2" operator="between">
      <formula>0</formula>
      <formula>49.9</formula>
    </cfRule>
  </conditionalFormatting>
  <pageMargins left="0.25" right="0.25" top="0.75" bottom="0.75" header="0.3" footer="0.3"/>
  <pageSetup paperSize="9" scale="53" fitToHeight="0" orientation="portrait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BD126"/>
  <sheetViews>
    <sheetView view="pageBreakPreview" zoomScale="77" zoomScaleNormal="40" zoomScaleSheetLayoutView="77" workbookViewId="0">
      <selection sqref="A1:Y1"/>
    </sheetView>
  </sheetViews>
  <sheetFormatPr defaultColWidth="9.140625" defaultRowHeight="12.75"/>
  <cols>
    <col min="1" max="1" width="5.140625" style="2" customWidth="1"/>
    <col min="2" max="2" width="6.42578125" style="2" customWidth="1"/>
    <col min="3" max="3" width="9.85546875" style="2" customWidth="1"/>
    <col min="4" max="4" width="8.7109375" style="2" customWidth="1"/>
    <col min="5" max="5" width="5.140625" style="2" customWidth="1"/>
    <col min="6" max="15" width="12.7109375" style="2" customWidth="1"/>
    <col min="16" max="25" width="7.7109375" style="2" hidden="1" customWidth="1"/>
    <col min="26" max="27" width="10.7109375" style="2" customWidth="1"/>
    <col min="28" max="16384" width="9.140625" style="2"/>
  </cols>
  <sheetData>
    <row r="1" spans="1:27" ht="17.25" customHeight="1">
      <c r="A1" s="684" t="str">
        <f>'K. Bilgiler'!G14&amp;" EĞİTİM ÖĞRETİM YILI "&amp;'K. Bilgiler'!G6</f>
        <v>2023-2024 EĞİTİM ÖĞRETİM YILI SBD FACEBOOK ORTAOKULU</v>
      </c>
      <c r="B1" s="685"/>
      <c r="C1" s="685"/>
      <c r="D1" s="685"/>
      <c r="E1" s="685"/>
      <c r="F1" s="685"/>
      <c r="G1" s="685"/>
      <c r="H1" s="685"/>
      <c r="I1" s="685"/>
      <c r="J1" s="685"/>
      <c r="K1" s="685"/>
      <c r="L1" s="685"/>
      <c r="M1" s="685"/>
      <c r="N1" s="685"/>
      <c r="O1" s="685"/>
      <c r="P1" s="685"/>
      <c r="Q1" s="685"/>
      <c r="R1" s="685"/>
      <c r="S1" s="685"/>
      <c r="T1" s="685"/>
      <c r="U1" s="685"/>
      <c r="V1" s="685"/>
      <c r="W1" s="685"/>
      <c r="X1" s="685"/>
      <c r="Y1" s="685"/>
      <c r="Z1" s="155"/>
      <c r="AA1" s="156"/>
    </row>
    <row r="2" spans="1:27" ht="16.5" customHeight="1">
      <c r="A2" s="686" t="str">
        <f>'K. Bilgiler'!G10&amp;" / "&amp;'K. Bilgiler'!G12&amp;" SINIFI "&amp;'K. Bilgiler'!G8&amp;" DERSİ "&amp;'K. Bilgiler'!G16&amp;" DÖNEM 2. SINAV ANALİZİ"</f>
        <v>8 / D SINIFI T.C. İNKILÂP TARİHİ VE ATATÜRKÇÜLÜK DERSİ I. DÖNEM DÖNEM 2. SINAV ANALİZİ</v>
      </c>
      <c r="B2" s="687"/>
      <c r="C2" s="687"/>
      <c r="D2" s="687"/>
      <c r="E2" s="687"/>
      <c r="F2" s="687"/>
      <c r="G2" s="687"/>
      <c r="H2" s="687"/>
      <c r="I2" s="687"/>
      <c r="J2" s="687"/>
      <c r="K2" s="687"/>
      <c r="L2" s="687"/>
      <c r="M2" s="687"/>
      <c r="N2" s="687"/>
      <c r="O2" s="687"/>
      <c r="P2" s="687"/>
      <c r="Q2" s="687"/>
      <c r="R2" s="687"/>
      <c r="S2" s="687"/>
      <c r="T2" s="687"/>
      <c r="U2" s="687"/>
      <c r="V2" s="687"/>
      <c r="W2" s="687"/>
      <c r="X2" s="687"/>
      <c r="Y2" s="687"/>
      <c r="Z2" s="754">
        <f>'K. Bilgiler'!G28</f>
        <v>45249</v>
      </c>
      <c r="AA2" s="755"/>
    </row>
    <row r="3" spans="1:27" ht="240" customHeight="1">
      <c r="A3" s="688" t="s">
        <v>91</v>
      </c>
      <c r="B3" s="689"/>
      <c r="C3" s="689"/>
      <c r="D3" s="689"/>
      <c r="E3" s="690"/>
      <c r="F3" s="157" t="str">
        <f>'SENARYO GİR'!C6</f>
        <v>İTA.8.1.1. Avrupa’daki gelişmelerin yansımaları bağlamında Osmanlı Devleti’nin yirminci yüzyılın başlarındaki siyasi ve sosyal durumunu kavrar.</v>
      </c>
      <c r="G3" s="157" t="str">
        <f>'SENARYO GİR'!C7</f>
        <v>İTA.8.2.1. Birinci Dünya Savaşı’nın sebeplerini ve savaşın başlamasına yol açan gelişmeleri kavrar.</v>
      </c>
      <c r="H3" s="157" t="str">
        <f>'SENARYO GİR'!C8</f>
        <v>SB.5.2.3. Ülkemizin çeşitli yerlerinin kültürel özellikleri ile yaşadığı çevrenin kültürel özelliklerini karşılaştırarak bunlar arasındaki benzer ve farklı unsurları belirler.</v>
      </c>
      <c r="I3" s="157" t="str">
        <f>'SENARYO GİR'!C9</f>
        <v>BURAYI TIKLAYIP LİSTEDEN SEÇİM YAPIN</v>
      </c>
      <c r="J3" s="157" t="str">
        <f>'SENARYO GİR'!C10</f>
        <v>İTA.8.1.3. Gençlik döneminde Mustafa Kemal’in fikir hayatını etkileyen önemli kişileri ve olayları kavrar.</v>
      </c>
      <c r="K3" s="157" t="str">
        <f>'SENARYO GİR'!C11</f>
        <v>İTA.8.1.3. Gençlik döneminde Mustafa Kemal’in fikir hayatını etkileyen önemli kişileri ve olayları kavrar.</v>
      </c>
      <c r="L3" s="157" t="str">
        <f>'SENARYO GİR'!C12</f>
        <v>İTA.8.1.3. Gençlik döneminde Mustafa Kemal’in fikir hayatını etkileyen önemli kişileri ve olayları kavrar.</v>
      </c>
      <c r="M3" s="157" t="str">
        <f>'SENARYO GİR'!C13</f>
        <v>İTA.8.1.3. Gençlik döneminde Mustafa Kemal’in fikir hayatını etkileyen önemli kişileri ve olayları kavrar.</v>
      </c>
      <c r="N3" s="157" t="str">
        <f>'SENARYO GİR'!C14</f>
        <v>İTA.8.1.4. Mustafa Kemal’in askerlik hayatı ile ilgili olayları ve olguları onun kişilik özellikleri ile ilişkilendirir.</v>
      </c>
      <c r="O3" s="157" t="str">
        <f>'SENARYO GİR'!C15</f>
        <v>İTA.8.2.8. Mustafa Kemal’in ve Türk milletinin Sevr Antlaşması’na karşı tepkilerini değerlendirir.</v>
      </c>
      <c r="P3" s="157" t="e">
        <f>'SENARYO GİR'!#REF!</f>
        <v>#REF!</v>
      </c>
      <c r="Q3" s="157" t="e">
        <f>'SENARYO GİR'!#REF!</f>
        <v>#REF!</v>
      </c>
      <c r="R3" s="157" t="e">
        <f>'SENARYO GİR'!#REF!</f>
        <v>#REF!</v>
      </c>
      <c r="S3" s="157" t="e">
        <f>'SENARYO GİR'!#REF!</f>
        <v>#REF!</v>
      </c>
      <c r="T3" s="157" t="e">
        <f>'SENARYO GİR'!#REF!</f>
        <v>#REF!</v>
      </c>
      <c r="U3" s="157" t="e">
        <f>'SENARYO GİR'!#REF!</f>
        <v>#REF!</v>
      </c>
      <c r="V3" s="157" t="e">
        <f>'SENARYO GİR'!#REF!</f>
        <v>#REF!</v>
      </c>
      <c r="W3" s="157" t="e">
        <f>'SENARYO GİR'!#REF!</f>
        <v>#REF!</v>
      </c>
      <c r="X3" s="157" t="e">
        <f>'SENARYO GİR'!#REF!</f>
        <v>#REF!</v>
      </c>
      <c r="Y3" s="157" t="e">
        <f>'SENARYO GİR'!#REF!</f>
        <v>#REF!</v>
      </c>
      <c r="Z3" s="691" t="str">
        <f>'K. Bilgiler'!G26</f>
        <v>SENARYO : 3</v>
      </c>
      <c r="AA3" s="692"/>
    </row>
    <row r="4" spans="1:27" s="152" customFormat="1" ht="30.75" customHeight="1">
      <c r="A4" s="693" t="s">
        <v>15</v>
      </c>
      <c r="B4" s="694"/>
      <c r="C4" s="694"/>
      <c r="D4" s="694"/>
      <c r="E4" s="695"/>
      <c r="F4" s="153">
        <f>IF('NOT Baremi'!E13=0," ",'NOT Baremi'!E13)</f>
        <v>5</v>
      </c>
      <c r="G4" s="153">
        <f>IF('NOT Baremi'!F13=0," ",'NOT Baremi'!F13)</f>
        <v>5</v>
      </c>
      <c r="H4" s="153">
        <f>IF('NOT Baremi'!G13=0," ",'NOT Baremi'!G13)</f>
        <v>5</v>
      </c>
      <c r="I4" s="153">
        <f>IF('NOT Baremi'!H13=0," ",'NOT Baremi'!H13)</f>
        <v>5</v>
      </c>
      <c r="J4" s="153">
        <f>IF('NOT Baremi'!I13=0," ",'NOT Baremi'!I13)</f>
        <v>5</v>
      </c>
      <c r="K4" s="153">
        <f>IF('NOT Baremi'!J13=0," ",'NOT Baremi'!J13)</f>
        <v>5</v>
      </c>
      <c r="L4" s="153">
        <f>IF('NOT Baremi'!K13=0," ",'NOT Baremi'!K13)</f>
        <v>5</v>
      </c>
      <c r="M4" s="153">
        <f>IF('NOT Baremi'!L13=0," ",'NOT Baremi'!L13)</f>
        <v>5</v>
      </c>
      <c r="N4" s="153">
        <f>IF('NOT Baremi'!M13=0," ",'NOT Baremi'!M13)</f>
        <v>5</v>
      </c>
      <c r="O4" s="153">
        <f>IF('NOT Baremi'!N13=0," ",'NOT Baremi'!N13)</f>
        <v>5</v>
      </c>
      <c r="P4" s="153">
        <f>IF('NOT Baremi'!O13=0," ",'NOT Baremi'!O13)</f>
        <v>5</v>
      </c>
      <c r="Q4" s="153">
        <f>IF('NOT Baremi'!P13=0," ",'NOT Baremi'!P13)</f>
        <v>5</v>
      </c>
      <c r="R4" s="153">
        <f>IF('NOT Baremi'!Q13=0," ",'NOT Baremi'!Q13)</f>
        <v>5</v>
      </c>
      <c r="S4" s="153">
        <f>IF('NOT Baremi'!R13=0," ",'NOT Baremi'!R13)</f>
        <v>5</v>
      </c>
      <c r="T4" s="153">
        <f>IF('NOT Baremi'!S13=0," ",'NOT Baremi'!S13)</f>
        <v>5</v>
      </c>
      <c r="U4" s="153">
        <f>IF('NOT Baremi'!T13=0," ",'NOT Baremi'!T13)</f>
        <v>5</v>
      </c>
      <c r="V4" s="153">
        <f>IF('NOT Baremi'!U13=0," ",'NOT Baremi'!U13)</f>
        <v>5</v>
      </c>
      <c r="W4" s="153">
        <f>IF('NOT Baremi'!V13=0," ",'NOT Baremi'!V13)</f>
        <v>5</v>
      </c>
      <c r="X4" s="153">
        <f>IF('NOT Baremi'!W13=0," ",'NOT Baremi'!W13)</f>
        <v>5</v>
      </c>
      <c r="Y4" s="153">
        <f>IF('NOT Baremi'!X13=0," ",'NOT Baremi'!X13)</f>
        <v>5</v>
      </c>
      <c r="Z4" s="154">
        <f>IF(SUM(F4:Y4)=0," ",SUM(F4:Y4))</f>
        <v>100</v>
      </c>
      <c r="AA4" s="696" t="s">
        <v>54</v>
      </c>
    </row>
    <row r="5" spans="1:27" ht="38.25">
      <c r="A5" s="16" t="s">
        <v>0</v>
      </c>
      <c r="B5" s="16" t="s">
        <v>23</v>
      </c>
      <c r="C5" s="698" t="s">
        <v>14</v>
      </c>
      <c r="D5" s="699"/>
      <c r="E5" s="700"/>
      <c r="F5" s="13" t="str">
        <f>IF('NOT Baremi'!E8&gt;0,'NOT Baremi'!E7&amp;"."&amp;"SORU"," ")</f>
        <v>1.SORU</v>
      </c>
      <c r="G5" s="13" t="str">
        <f>IF('NOT Baremi'!F8&gt;0,'NOT Baremi'!F7&amp;"."&amp;"SORU"," ")</f>
        <v>2.SORU</v>
      </c>
      <c r="H5" s="13" t="str">
        <f>IF('NOT Baremi'!G8&gt;0,'NOT Baremi'!G7&amp;"."&amp;"SORU"," ")</f>
        <v>3.SORU</v>
      </c>
      <c r="I5" s="13" t="str">
        <f>IF('NOT Baremi'!H8&gt;0,'NOT Baremi'!H7&amp;"."&amp;"SORU"," ")</f>
        <v>4.SORU</v>
      </c>
      <c r="J5" s="13" t="str">
        <f>IF('NOT Baremi'!I8&gt;0,'NOT Baremi'!I7&amp;"."&amp;"SORU"," ")</f>
        <v>5.SORU</v>
      </c>
      <c r="K5" s="13" t="str">
        <f>IF('NOT Baremi'!J8&gt;0,'NOT Baremi'!J7&amp;"."&amp;"SORU"," ")</f>
        <v>6.SORU</v>
      </c>
      <c r="L5" s="13" t="str">
        <f>IF('NOT Baremi'!K8&gt;0,'NOT Baremi'!K7&amp;"."&amp;"SORU"," ")</f>
        <v>7.SORU</v>
      </c>
      <c r="M5" s="13" t="str">
        <f>IF('NOT Baremi'!L8&gt;0,'NOT Baremi'!L7&amp;"."&amp;"SORU"," ")</f>
        <v>8.SORU</v>
      </c>
      <c r="N5" s="13" t="str">
        <f>IF('NOT Baremi'!M8&gt;0,'NOT Baremi'!M7&amp;"."&amp;"SORU"," ")</f>
        <v>9.SORU</v>
      </c>
      <c r="O5" s="13" t="str">
        <f>IF('NOT Baremi'!N8&gt;0,'NOT Baremi'!N7&amp;"."&amp;"SORU"," ")</f>
        <v>10.SORU</v>
      </c>
      <c r="P5" s="13" t="str">
        <f>IF('NOT Baremi'!O8&gt;0,'NOT Baremi'!O7&amp;"."&amp;"SORU"," ")</f>
        <v xml:space="preserve"> </v>
      </c>
      <c r="Q5" s="13" t="str">
        <f>IF('NOT Baremi'!P8&gt;0,'NOT Baremi'!P7&amp;"."&amp;"SORU"," ")</f>
        <v xml:space="preserve"> </v>
      </c>
      <c r="R5" s="13" t="str">
        <f>IF('NOT Baremi'!Q8&gt;0,'NOT Baremi'!Q7&amp;"."&amp;"SORU"," ")</f>
        <v xml:space="preserve"> </v>
      </c>
      <c r="S5" s="13" t="str">
        <f>IF('NOT Baremi'!R8&gt;0,'NOT Baremi'!R7&amp;"."&amp;"SORU"," ")</f>
        <v xml:space="preserve"> </v>
      </c>
      <c r="T5" s="13" t="str">
        <f>IF('NOT Baremi'!S8&gt;0,'NOT Baremi'!S7&amp;"."&amp;"SORU"," ")</f>
        <v xml:space="preserve"> </v>
      </c>
      <c r="U5" s="13" t="str">
        <f>IF('NOT Baremi'!T8&gt;0,'NOT Baremi'!T7&amp;"."&amp;"SORU"," ")</f>
        <v xml:space="preserve"> </v>
      </c>
      <c r="V5" s="13" t="str">
        <f>IF('NOT Baremi'!U8&gt;0,'NOT Baremi'!U7&amp;"."&amp;"SORU"," ")</f>
        <v xml:space="preserve"> </v>
      </c>
      <c r="W5" s="13" t="str">
        <f>IF('NOT Baremi'!V8&gt;0,'NOT Baremi'!V7&amp;"."&amp;"SORU"," ")</f>
        <v xml:space="preserve"> </v>
      </c>
      <c r="X5" s="13" t="str">
        <f>IF('NOT Baremi'!W8&gt;0,'NOT Baremi'!W7&amp;"."&amp;"SORU"," ")</f>
        <v xml:space="preserve"> </v>
      </c>
      <c r="Y5" s="13" t="str">
        <f>IF('NOT Baremi'!X8&gt;0,'NOT Baremi'!X7&amp;"."&amp;"SORU"," ")</f>
        <v xml:space="preserve"> </v>
      </c>
      <c r="Z5" s="101" t="s">
        <v>18</v>
      </c>
      <c r="AA5" s="697"/>
    </row>
    <row r="6" spans="1:27" ht="12" customHeight="1">
      <c r="A6" s="17">
        <v>1</v>
      </c>
      <c r="B6" s="18">
        <f>Liste!C4</f>
        <v>100</v>
      </c>
      <c r="C6" s="681" t="str">
        <f>Liste!D4</f>
        <v>ARDA GÜNDÜZ</v>
      </c>
      <c r="D6" s="682"/>
      <c r="E6" s="683"/>
      <c r="F6" s="52">
        <v>10</v>
      </c>
      <c r="G6" s="52">
        <v>10</v>
      </c>
      <c r="H6" s="52">
        <v>10</v>
      </c>
      <c r="I6" s="52">
        <v>10</v>
      </c>
      <c r="J6" s="52">
        <v>10</v>
      </c>
      <c r="K6" s="52">
        <v>10</v>
      </c>
      <c r="L6" s="52">
        <v>10</v>
      </c>
      <c r="M6" s="52">
        <v>10</v>
      </c>
      <c r="N6" s="52"/>
      <c r="O6" s="52"/>
      <c r="P6" s="37"/>
      <c r="Q6" s="37"/>
      <c r="R6" s="37"/>
      <c r="S6" s="37"/>
      <c r="T6" s="37"/>
      <c r="U6" s="37"/>
      <c r="V6" s="37"/>
      <c r="W6" s="37"/>
      <c r="X6" s="37"/>
      <c r="Y6" s="37"/>
      <c r="Z6" s="15">
        <f t="shared" ref="Z6:Z50" si="0">IF(COUNTBLANK(F6:Y6)=COLUMNS(F6:Y6)," ",IF(SUM(F6:Y6)=0,0,SUM(F6:Y6)))</f>
        <v>80</v>
      </c>
      <c r="AA6" s="15" t="str">
        <f>IF(Z6=" "," ",IF(Z6&gt;=85,"Pekiyi",IF(Z6&gt;=70,"İyi",IF(Z6&gt;=55,"Orta",IF(Z6&gt;=50,"Geçer",IF(Z6&gt;=0,"Geçmez",0))))))</f>
        <v>İyi</v>
      </c>
    </row>
    <row r="7" spans="1:27" ht="12" customHeight="1">
      <c r="A7" s="17">
        <v>2</v>
      </c>
      <c r="B7" s="18">
        <f>Liste!C5</f>
        <v>101</v>
      </c>
      <c r="C7" s="681" t="str">
        <f>Liste!D5</f>
        <v>ATALAY SARICA</v>
      </c>
      <c r="D7" s="682"/>
      <c r="E7" s="683"/>
      <c r="F7" s="52">
        <v>10</v>
      </c>
      <c r="G7" s="52">
        <v>10</v>
      </c>
      <c r="H7" s="52">
        <v>10</v>
      </c>
      <c r="I7" s="52">
        <v>10</v>
      </c>
      <c r="J7" s="52">
        <v>10</v>
      </c>
      <c r="K7" s="52">
        <v>10</v>
      </c>
      <c r="L7" s="52">
        <v>10</v>
      </c>
      <c r="M7" s="52">
        <v>10</v>
      </c>
      <c r="N7" s="52"/>
      <c r="O7" s="52"/>
      <c r="P7" s="37"/>
      <c r="Q7" s="37"/>
      <c r="R7" s="37"/>
      <c r="S7" s="37"/>
      <c r="T7" s="37"/>
      <c r="U7" s="37"/>
      <c r="V7" s="37"/>
      <c r="W7" s="37"/>
      <c r="X7" s="37"/>
      <c r="Y7" s="37"/>
      <c r="Z7" s="15">
        <f t="shared" si="0"/>
        <v>80</v>
      </c>
      <c r="AA7" s="15" t="str">
        <f t="shared" ref="AA7:AA50" si="1">IF(Z7=" "," ",IF(Z7&gt;=85,"Pekiyi",IF(Z7&gt;=70,"İyi",IF(Z7&gt;=55,"Orta",IF(Z7&gt;=50,"Geçer",IF(Z7&gt;=0,"Geçmez",0))))))</f>
        <v>İyi</v>
      </c>
    </row>
    <row r="8" spans="1:27" ht="12" customHeight="1">
      <c r="A8" s="17">
        <v>3</v>
      </c>
      <c r="B8" s="18">
        <f>Liste!C6</f>
        <v>104</v>
      </c>
      <c r="C8" s="681" t="str">
        <f>Liste!D6</f>
        <v>BERKAY PANCARCI</v>
      </c>
      <c r="D8" s="682"/>
      <c r="E8" s="683"/>
      <c r="F8" s="52">
        <v>10</v>
      </c>
      <c r="G8" s="52">
        <v>10</v>
      </c>
      <c r="H8" s="52">
        <v>10</v>
      </c>
      <c r="I8" s="52">
        <v>10</v>
      </c>
      <c r="J8" s="52">
        <v>10</v>
      </c>
      <c r="K8" s="52">
        <v>10</v>
      </c>
      <c r="L8" s="52">
        <v>10</v>
      </c>
      <c r="M8" s="52">
        <v>10</v>
      </c>
      <c r="N8" s="52"/>
      <c r="O8" s="52"/>
      <c r="P8" s="37"/>
      <c r="Q8" s="37"/>
      <c r="R8" s="37"/>
      <c r="S8" s="37"/>
      <c r="T8" s="37"/>
      <c r="U8" s="37"/>
      <c r="V8" s="37"/>
      <c r="W8" s="37"/>
      <c r="X8" s="37"/>
      <c r="Y8" s="37"/>
      <c r="Z8" s="15">
        <f t="shared" si="0"/>
        <v>80</v>
      </c>
      <c r="AA8" s="15" t="str">
        <f t="shared" si="1"/>
        <v>İyi</v>
      </c>
    </row>
    <row r="9" spans="1:27" ht="12" customHeight="1">
      <c r="A9" s="17">
        <v>4</v>
      </c>
      <c r="B9" s="18">
        <f>Liste!C7</f>
        <v>106</v>
      </c>
      <c r="C9" s="681" t="str">
        <f>Liste!D7</f>
        <v>CEMİLE NEVA ULAŞ</v>
      </c>
      <c r="D9" s="682"/>
      <c r="E9" s="683"/>
      <c r="F9" s="52">
        <v>10</v>
      </c>
      <c r="G9" s="52">
        <v>10</v>
      </c>
      <c r="H9" s="52">
        <v>10</v>
      </c>
      <c r="I9" s="52">
        <v>10</v>
      </c>
      <c r="J9" s="52">
        <v>10</v>
      </c>
      <c r="K9" s="52">
        <v>10</v>
      </c>
      <c r="L9" s="52">
        <v>10</v>
      </c>
      <c r="M9" s="52">
        <v>10</v>
      </c>
      <c r="N9" s="52"/>
      <c r="O9" s="52"/>
      <c r="P9" s="37"/>
      <c r="Q9" s="37"/>
      <c r="R9" s="37"/>
      <c r="S9" s="37"/>
      <c r="T9" s="37"/>
      <c r="U9" s="37"/>
      <c r="V9" s="37"/>
      <c r="W9" s="37"/>
      <c r="X9" s="37"/>
      <c r="Y9" s="37"/>
      <c r="Z9" s="15">
        <f t="shared" si="0"/>
        <v>80</v>
      </c>
      <c r="AA9" s="15" t="str">
        <f t="shared" si="1"/>
        <v>İyi</v>
      </c>
    </row>
    <row r="10" spans="1:27" ht="12" customHeight="1">
      <c r="A10" s="17">
        <v>5</v>
      </c>
      <c r="B10" s="18">
        <f>Liste!C8</f>
        <v>107</v>
      </c>
      <c r="C10" s="681" t="str">
        <f>Liste!D8</f>
        <v>CEYLİN EKİM</v>
      </c>
      <c r="D10" s="682"/>
      <c r="E10" s="683"/>
      <c r="F10" s="52">
        <v>10</v>
      </c>
      <c r="G10" s="52">
        <v>10</v>
      </c>
      <c r="H10" s="52">
        <v>10</v>
      </c>
      <c r="I10" s="52">
        <v>10</v>
      </c>
      <c r="J10" s="52">
        <v>10</v>
      </c>
      <c r="K10" s="52">
        <v>10</v>
      </c>
      <c r="L10" s="52">
        <v>10</v>
      </c>
      <c r="M10" s="52">
        <v>10</v>
      </c>
      <c r="N10" s="52"/>
      <c r="O10" s="52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15">
        <f t="shared" si="0"/>
        <v>80</v>
      </c>
      <c r="AA10" s="15" t="str">
        <f t="shared" si="1"/>
        <v>İyi</v>
      </c>
    </row>
    <row r="11" spans="1:27" ht="12" customHeight="1">
      <c r="A11" s="17">
        <v>6</v>
      </c>
      <c r="B11" s="18">
        <f>Liste!C9</f>
        <v>108</v>
      </c>
      <c r="C11" s="681" t="str">
        <f>Liste!D9</f>
        <v>ENES BAŞAVCI</v>
      </c>
      <c r="D11" s="682"/>
      <c r="E11" s="683"/>
      <c r="F11" s="52">
        <v>10</v>
      </c>
      <c r="G11" s="52">
        <v>10</v>
      </c>
      <c r="H11" s="52">
        <v>10</v>
      </c>
      <c r="I11" s="52">
        <v>10</v>
      </c>
      <c r="J11" s="52">
        <v>10</v>
      </c>
      <c r="K11" s="52">
        <v>10</v>
      </c>
      <c r="L11" s="52">
        <v>10</v>
      </c>
      <c r="M11" s="52">
        <v>10</v>
      </c>
      <c r="N11" s="52"/>
      <c r="O11" s="52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15">
        <f t="shared" si="0"/>
        <v>80</v>
      </c>
      <c r="AA11" s="15" t="str">
        <f t="shared" si="1"/>
        <v>İyi</v>
      </c>
    </row>
    <row r="12" spans="1:27" ht="12" customHeight="1">
      <c r="A12" s="17">
        <v>7</v>
      </c>
      <c r="B12" s="18">
        <f>Liste!C10</f>
        <v>109</v>
      </c>
      <c r="C12" s="681" t="str">
        <f>Liste!D10</f>
        <v>ENES BAYRAM AKCAN</v>
      </c>
      <c r="D12" s="682"/>
      <c r="E12" s="683"/>
      <c r="F12" s="52">
        <v>10</v>
      </c>
      <c r="G12" s="52">
        <v>10</v>
      </c>
      <c r="H12" s="52">
        <v>10</v>
      </c>
      <c r="I12" s="52">
        <v>10</v>
      </c>
      <c r="J12" s="52">
        <v>10</v>
      </c>
      <c r="K12" s="52">
        <v>10</v>
      </c>
      <c r="L12" s="52">
        <v>10</v>
      </c>
      <c r="M12" s="52">
        <v>10</v>
      </c>
      <c r="N12" s="52"/>
      <c r="O12" s="52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15">
        <f t="shared" si="0"/>
        <v>80</v>
      </c>
      <c r="AA12" s="15" t="str">
        <f t="shared" si="1"/>
        <v>İyi</v>
      </c>
    </row>
    <row r="13" spans="1:27" ht="12" customHeight="1">
      <c r="A13" s="17">
        <v>8</v>
      </c>
      <c r="B13" s="18">
        <f>Liste!C11</f>
        <v>110</v>
      </c>
      <c r="C13" s="681" t="str">
        <f>Liste!D11</f>
        <v>YUSUF EMİR ÖZ</v>
      </c>
      <c r="D13" s="682"/>
      <c r="E13" s="683"/>
      <c r="F13" s="52">
        <v>10</v>
      </c>
      <c r="G13" s="52">
        <v>10</v>
      </c>
      <c r="H13" s="52">
        <v>10</v>
      </c>
      <c r="I13" s="52">
        <v>10</v>
      </c>
      <c r="J13" s="52">
        <v>10</v>
      </c>
      <c r="K13" s="52">
        <v>10</v>
      </c>
      <c r="L13" s="52">
        <v>10</v>
      </c>
      <c r="M13" s="52">
        <v>10</v>
      </c>
      <c r="N13" s="52"/>
      <c r="O13" s="52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15">
        <f t="shared" si="0"/>
        <v>80</v>
      </c>
      <c r="AA13" s="15" t="str">
        <f t="shared" si="1"/>
        <v>İyi</v>
      </c>
    </row>
    <row r="14" spans="1:27" ht="12" customHeight="1">
      <c r="A14" s="17">
        <v>9</v>
      </c>
      <c r="B14" s="18">
        <f>Liste!C12</f>
        <v>111</v>
      </c>
      <c r="C14" s="681" t="str">
        <f>Liste!D12</f>
        <v>EZGİ SEVİÇ</v>
      </c>
      <c r="D14" s="682"/>
      <c r="E14" s="683"/>
      <c r="F14" s="52">
        <v>10</v>
      </c>
      <c r="G14" s="52">
        <v>10</v>
      </c>
      <c r="H14" s="52">
        <v>10</v>
      </c>
      <c r="I14" s="52">
        <v>10</v>
      </c>
      <c r="J14" s="52">
        <v>10</v>
      </c>
      <c r="K14" s="52">
        <v>10</v>
      </c>
      <c r="L14" s="52">
        <v>10</v>
      </c>
      <c r="M14" s="52">
        <v>10</v>
      </c>
      <c r="N14" s="52"/>
      <c r="O14" s="52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15">
        <f t="shared" si="0"/>
        <v>80</v>
      </c>
      <c r="AA14" s="15" t="str">
        <f t="shared" si="1"/>
        <v>İyi</v>
      </c>
    </row>
    <row r="15" spans="1:27" ht="12" customHeight="1">
      <c r="A15" s="17">
        <v>10</v>
      </c>
      <c r="B15" s="18">
        <f>Liste!C13</f>
        <v>112</v>
      </c>
      <c r="C15" s="681" t="str">
        <f>Liste!D13</f>
        <v>FATMAGÜL ZEHRA ERDOĞAN</v>
      </c>
      <c r="D15" s="682"/>
      <c r="E15" s="683"/>
      <c r="F15" s="52">
        <v>10</v>
      </c>
      <c r="G15" s="52">
        <v>10</v>
      </c>
      <c r="H15" s="52">
        <v>10</v>
      </c>
      <c r="I15" s="52">
        <v>10</v>
      </c>
      <c r="J15" s="52">
        <v>10</v>
      </c>
      <c r="K15" s="52">
        <v>10</v>
      </c>
      <c r="L15" s="52">
        <v>10</v>
      </c>
      <c r="M15" s="52">
        <v>10</v>
      </c>
      <c r="N15" s="52"/>
      <c r="O15" s="52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15">
        <f t="shared" si="0"/>
        <v>80</v>
      </c>
      <c r="AA15" s="15" t="str">
        <f t="shared" si="1"/>
        <v>İyi</v>
      </c>
    </row>
    <row r="16" spans="1:27" ht="12" customHeight="1">
      <c r="A16" s="17">
        <v>11</v>
      </c>
      <c r="B16" s="18">
        <f>Liste!C14</f>
        <v>113</v>
      </c>
      <c r="C16" s="681" t="str">
        <f>Liste!D14</f>
        <v>GİZEM DOĞAN</v>
      </c>
      <c r="D16" s="682"/>
      <c r="E16" s="683"/>
      <c r="F16" s="52">
        <v>10</v>
      </c>
      <c r="G16" s="52">
        <v>10</v>
      </c>
      <c r="H16" s="52">
        <v>10</v>
      </c>
      <c r="I16" s="52">
        <v>10</v>
      </c>
      <c r="J16" s="52">
        <v>10</v>
      </c>
      <c r="K16" s="52">
        <v>10</v>
      </c>
      <c r="L16" s="52">
        <v>10</v>
      </c>
      <c r="M16" s="52">
        <v>10</v>
      </c>
      <c r="N16" s="52"/>
      <c r="O16" s="52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15">
        <f t="shared" si="0"/>
        <v>80</v>
      </c>
      <c r="AA16" s="15" t="str">
        <f t="shared" si="1"/>
        <v>İyi</v>
      </c>
    </row>
    <row r="17" spans="1:27" ht="12" customHeight="1">
      <c r="A17" s="17">
        <v>12</v>
      </c>
      <c r="B17" s="18">
        <f>Liste!C15</f>
        <v>114</v>
      </c>
      <c r="C17" s="681" t="str">
        <f>Liste!D15</f>
        <v>GÖKHAN TOPRAK</v>
      </c>
      <c r="D17" s="682"/>
      <c r="E17" s="683"/>
      <c r="F17" s="52">
        <v>10</v>
      </c>
      <c r="G17" s="52">
        <v>10</v>
      </c>
      <c r="H17" s="52">
        <v>10</v>
      </c>
      <c r="I17" s="52">
        <v>10</v>
      </c>
      <c r="J17" s="52">
        <v>10</v>
      </c>
      <c r="K17" s="52">
        <v>10</v>
      </c>
      <c r="L17" s="52">
        <v>10</v>
      </c>
      <c r="M17" s="52">
        <v>10</v>
      </c>
      <c r="N17" s="52"/>
      <c r="O17" s="52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15">
        <f t="shared" si="0"/>
        <v>80</v>
      </c>
      <c r="AA17" s="15" t="str">
        <f t="shared" si="1"/>
        <v>İyi</v>
      </c>
    </row>
    <row r="18" spans="1:27" ht="12" customHeight="1">
      <c r="A18" s="17">
        <v>13</v>
      </c>
      <c r="B18" s="18">
        <f>Liste!C16</f>
        <v>118</v>
      </c>
      <c r="C18" s="681" t="str">
        <f>Liste!D16</f>
        <v>VELİ EKİM</v>
      </c>
      <c r="D18" s="682"/>
      <c r="E18" s="683"/>
      <c r="F18" s="52">
        <v>10</v>
      </c>
      <c r="G18" s="52">
        <v>10</v>
      </c>
      <c r="H18" s="52">
        <v>10</v>
      </c>
      <c r="I18" s="52">
        <v>10</v>
      </c>
      <c r="J18" s="52">
        <v>10</v>
      </c>
      <c r="K18" s="52">
        <v>10</v>
      </c>
      <c r="L18" s="52">
        <v>10</v>
      </c>
      <c r="M18" s="52">
        <v>10</v>
      </c>
      <c r="N18" s="52"/>
      <c r="O18" s="52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15">
        <f t="shared" si="0"/>
        <v>80</v>
      </c>
      <c r="AA18" s="15" t="str">
        <f t="shared" si="1"/>
        <v>İyi</v>
      </c>
    </row>
    <row r="19" spans="1:27" ht="12" customHeight="1">
      <c r="A19" s="17">
        <v>14</v>
      </c>
      <c r="B19" s="18">
        <f>Liste!C17</f>
        <v>119</v>
      </c>
      <c r="C19" s="681" t="str">
        <f>Liste!D17</f>
        <v>YAĞMUR ACER</v>
      </c>
      <c r="D19" s="682"/>
      <c r="E19" s="683"/>
      <c r="F19" s="52">
        <v>10</v>
      </c>
      <c r="G19" s="52">
        <v>10</v>
      </c>
      <c r="H19" s="52">
        <v>10</v>
      </c>
      <c r="I19" s="52">
        <v>10</v>
      </c>
      <c r="J19" s="52">
        <v>10</v>
      </c>
      <c r="K19" s="52">
        <v>10</v>
      </c>
      <c r="L19" s="52">
        <v>10</v>
      </c>
      <c r="M19" s="52">
        <v>10</v>
      </c>
      <c r="N19" s="52"/>
      <c r="O19" s="52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15">
        <f t="shared" si="0"/>
        <v>80</v>
      </c>
      <c r="AA19" s="15" t="str">
        <f t="shared" si="1"/>
        <v>İyi</v>
      </c>
    </row>
    <row r="20" spans="1:27" ht="12" customHeight="1">
      <c r="A20" s="17">
        <v>15</v>
      </c>
      <c r="B20" s="18">
        <f>Liste!C18</f>
        <v>120</v>
      </c>
      <c r="C20" s="681" t="str">
        <f>Liste!D18</f>
        <v>YİĞİT CAN ERDOĞAN</v>
      </c>
      <c r="D20" s="682"/>
      <c r="E20" s="683"/>
      <c r="F20" s="52">
        <v>10</v>
      </c>
      <c r="G20" s="52">
        <v>10</v>
      </c>
      <c r="H20" s="52">
        <v>10</v>
      </c>
      <c r="I20" s="52">
        <v>10</v>
      </c>
      <c r="J20" s="52">
        <v>10</v>
      </c>
      <c r="K20" s="52">
        <v>10</v>
      </c>
      <c r="L20" s="52">
        <v>10</v>
      </c>
      <c r="M20" s="52">
        <v>10</v>
      </c>
      <c r="N20" s="52"/>
      <c r="O20" s="52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15">
        <f t="shared" si="0"/>
        <v>80</v>
      </c>
      <c r="AA20" s="15" t="str">
        <f t="shared" si="1"/>
        <v>İyi</v>
      </c>
    </row>
    <row r="21" spans="1:27" ht="12" customHeight="1">
      <c r="A21" s="17">
        <v>16</v>
      </c>
      <c r="B21" s="18">
        <f>Liste!C19</f>
        <v>122</v>
      </c>
      <c r="C21" s="681" t="str">
        <f>Liste!D19</f>
        <v>YUNUS EMRE SARICA</v>
      </c>
      <c r="D21" s="682"/>
      <c r="E21" s="683"/>
      <c r="F21" s="52">
        <v>10</v>
      </c>
      <c r="G21" s="52">
        <v>10</v>
      </c>
      <c r="H21" s="52">
        <v>10</v>
      </c>
      <c r="I21" s="52">
        <v>10</v>
      </c>
      <c r="J21" s="52">
        <v>10</v>
      </c>
      <c r="K21" s="52">
        <v>10</v>
      </c>
      <c r="L21" s="52">
        <v>10</v>
      </c>
      <c r="M21" s="52">
        <v>10</v>
      </c>
      <c r="N21" s="52"/>
      <c r="O21" s="52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15">
        <f t="shared" si="0"/>
        <v>80</v>
      </c>
      <c r="AA21" s="15" t="str">
        <f t="shared" si="1"/>
        <v>İyi</v>
      </c>
    </row>
    <row r="22" spans="1:27" ht="12" customHeight="1">
      <c r="A22" s="17">
        <v>17</v>
      </c>
      <c r="B22" s="18">
        <f>Liste!C20</f>
        <v>123</v>
      </c>
      <c r="C22" s="681" t="str">
        <f>Liste!D20</f>
        <v>YUNUS EMRE SERT</v>
      </c>
      <c r="D22" s="682"/>
      <c r="E22" s="683"/>
      <c r="F22" s="52">
        <v>10</v>
      </c>
      <c r="G22" s="52">
        <v>10</v>
      </c>
      <c r="H22" s="52">
        <v>10</v>
      </c>
      <c r="I22" s="52">
        <v>10</v>
      </c>
      <c r="J22" s="52">
        <v>10</v>
      </c>
      <c r="K22" s="52">
        <v>10</v>
      </c>
      <c r="L22" s="52">
        <v>10</v>
      </c>
      <c r="M22" s="52">
        <v>10</v>
      </c>
      <c r="N22" s="52"/>
      <c r="O22" s="52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15">
        <f t="shared" si="0"/>
        <v>80</v>
      </c>
      <c r="AA22" s="15" t="str">
        <f t="shared" si="1"/>
        <v>İyi</v>
      </c>
    </row>
    <row r="23" spans="1:27" ht="12" customHeight="1">
      <c r="A23" s="17">
        <v>18</v>
      </c>
      <c r="B23" s="18">
        <f>Liste!C21</f>
        <v>124</v>
      </c>
      <c r="C23" s="681" t="str">
        <f>Liste!D21</f>
        <v>YUSUF AÇIKGÖZ</v>
      </c>
      <c r="D23" s="682"/>
      <c r="E23" s="683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15" t="str">
        <f t="shared" si="0"/>
        <v xml:space="preserve"> </v>
      </c>
      <c r="AA23" s="15" t="str">
        <f t="shared" si="1"/>
        <v xml:space="preserve"> </v>
      </c>
    </row>
    <row r="24" spans="1:27" ht="12" customHeight="1">
      <c r="A24" s="17">
        <v>19</v>
      </c>
      <c r="B24" s="18">
        <f>Liste!C22</f>
        <v>125</v>
      </c>
      <c r="C24" s="681" t="str">
        <f>Liste!D22</f>
        <v>YUSUF ATAR</v>
      </c>
      <c r="D24" s="682"/>
      <c r="E24" s="683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15" t="str">
        <f t="shared" si="0"/>
        <v xml:space="preserve"> </v>
      </c>
      <c r="AA24" s="15" t="str">
        <f t="shared" si="1"/>
        <v xml:space="preserve"> </v>
      </c>
    </row>
    <row r="25" spans="1:27" ht="12" customHeight="1">
      <c r="A25" s="17">
        <v>20</v>
      </c>
      <c r="B25" s="18">
        <f>Liste!C23</f>
        <v>126</v>
      </c>
      <c r="C25" s="681" t="str">
        <f>Liste!D23</f>
        <v>YUSUF DEVELİ</v>
      </c>
      <c r="D25" s="682"/>
      <c r="E25" s="683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15" t="str">
        <f t="shared" si="0"/>
        <v xml:space="preserve"> </v>
      </c>
      <c r="AA25" s="15" t="str">
        <f t="shared" si="1"/>
        <v xml:space="preserve"> </v>
      </c>
    </row>
    <row r="26" spans="1:27" ht="12" customHeight="1">
      <c r="A26" s="17">
        <v>21</v>
      </c>
      <c r="B26" s="18">
        <f>Liste!C24</f>
        <v>334</v>
      </c>
      <c r="C26" s="681" t="str">
        <f>Liste!D24</f>
        <v>BEYTULLAH CAN</v>
      </c>
      <c r="D26" s="682"/>
      <c r="E26" s="683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15" t="str">
        <f t="shared" si="0"/>
        <v xml:space="preserve"> </v>
      </c>
      <c r="AA26" s="15" t="str">
        <f t="shared" si="1"/>
        <v xml:space="preserve"> </v>
      </c>
    </row>
    <row r="27" spans="1:27" ht="12" customHeight="1">
      <c r="A27" s="17">
        <v>22</v>
      </c>
      <c r="B27" s="18">
        <f>Liste!C25</f>
        <v>0</v>
      </c>
      <c r="C27" s="681">
        <f>Liste!D25</f>
        <v>0</v>
      </c>
      <c r="D27" s="682"/>
      <c r="E27" s="683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15" t="str">
        <f t="shared" si="0"/>
        <v xml:space="preserve"> </v>
      </c>
      <c r="AA27" s="15" t="str">
        <f t="shared" si="1"/>
        <v xml:space="preserve"> </v>
      </c>
    </row>
    <row r="28" spans="1:27" ht="12" customHeight="1">
      <c r="A28" s="17">
        <v>23</v>
      </c>
      <c r="B28" s="18">
        <f>Liste!C26</f>
        <v>0</v>
      </c>
      <c r="C28" s="681">
        <f>Liste!D26</f>
        <v>0</v>
      </c>
      <c r="D28" s="682"/>
      <c r="E28" s="683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15" t="str">
        <f t="shared" si="0"/>
        <v xml:space="preserve"> </v>
      </c>
      <c r="AA28" s="15" t="str">
        <f t="shared" si="1"/>
        <v xml:space="preserve"> </v>
      </c>
    </row>
    <row r="29" spans="1:27" ht="12" customHeight="1">
      <c r="A29" s="17">
        <v>24</v>
      </c>
      <c r="B29" s="18">
        <f>Liste!C27</f>
        <v>0</v>
      </c>
      <c r="C29" s="681">
        <f>Liste!D27</f>
        <v>0</v>
      </c>
      <c r="D29" s="682"/>
      <c r="E29" s="683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15" t="str">
        <f t="shared" si="0"/>
        <v xml:space="preserve"> </v>
      </c>
      <c r="AA29" s="15" t="str">
        <f t="shared" si="1"/>
        <v xml:space="preserve"> </v>
      </c>
    </row>
    <row r="30" spans="1:27" ht="12" customHeight="1">
      <c r="A30" s="17">
        <v>25</v>
      </c>
      <c r="B30" s="18">
        <f>Liste!C28</f>
        <v>0</v>
      </c>
      <c r="C30" s="681">
        <f>Liste!D28</f>
        <v>0</v>
      </c>
      <c r="D30" s="682"/>
      <c r="E30" s="683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15" t="str">
        <f t="shared" si="0"/>
        <v xml:space="preserve"> </v>
      </c>
      <c r="AA30" s="15" t="str">
        <f t="shared" si="1"/>
        <v xml:space="preserve"> </v>
      </c>
    </row>
    <row r="31" spans="1:27" ht="12" customHeight="1">
      <c r="A31" s="17">
        <v>26</v>
      </c>
      <c r="B31" s="18">
        <f>Liste!C29</f>
        <v>0</v>
      </c>
      <c r="C31" s="681">
        <f>Liste!D29</f>
        <v>0</v>
      </c>
      <c r="D31" s="682"/>
      <c r="E31" s="683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15" t="str">
        <f t="shared" si="0"/>
        <v xml:space="preserve"> </v>
      </c>
      <c r="AA31" s="15" t="str">
        <f t="shared" si="1"/>
        <v xml:space="preserve"> </v>
      </c>
    </row>
    <row r="32" spans="1:27" ht="12" customHeight="1">
      <c r="A32" s="17">
        <v>27</v>
      </c>
      <c r="B32" s="18">
        <f>Liste!C30</f>
        <v>0</v>
      </c>
      <c r="C32" s="681">
        <f>Liste!D30</f>
        <v>0</v>
      </c>
      <c r="D32" s="682"/>
      <c r="E32" s="683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15" t="str">
        <f t="shared" si="0"/>
        <v xml:space="preserve"> </v>
      </c>
      <c r="AA32" s="15" t="str">
        <f t="shared" si="1"/>
        <v xml:space="preserve"> </v>
      </c>
    </row>
    <row r="33" spans="1:27" ht="12" customHeight="1">
      <c r="A33" s="17">
        <v>28</v>
      </c>
      <c r="B33" s="18">
        <f>Liste!C31</f>
        <v>0</v>
      </c>
      <c r="C33" s="681">
        <f>Liste!D31</f>
        <v>0</v>
      </c>
      <c r="D33" s="682"/>
      <c r="E33" s="683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15" t="str">
        <f t="shared" si="0"/>
        <v xml:space="preserve"> </v>
      </c>
      <c r="AA33" s="15" t="str">
        <f t="shared" si="1"/>
        <v xml:space="preserve"> </v>
      </c>
    </row>
    <row r="34" spans="1:27" ht="12" customHeight="1">
      <c r="A34" s="17">
        <v>29</v>
      </c>
      <c r="B34" s="18">
        <f>Liste!C32</f>
        <v>0</v>
      </c>
      <c r="C34" s="681">
        <f>Liste!D32</f>
        <v>0</v>
      </c>
      <c r="D34" s="682"/>
      <c r="E34" s="683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15" t="str">
        <f t="shared" si="0"/>
        <v xml:space="preserve"> </v>
      </c>
      <c r="AA34" s="15" t="str">
        <f t="shared" si="1"/>
        <v xml:space="preserve"> </v>
      </c>
    </row>
    <row r="35" spans="1:27" ht="12" customHeight="1">
      <c r="A35" s="17">
        <v>30</v>
      </c>
      <c r="B35" s="18">
        <f>Liste!C33</f>
        <v>0</v>
      </c>
      <c r="C35" s="681">
        <f>Liste!D33</f>
        <v>0</v>
      </c>
      <c r="D35" s="682"/>
      <c r="E35" s="683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15" t="str">
        <f t="shared" si="0"/>
        <v xml:space="preserve"> </v>
      </c>
      <c r="AA35" s="15" t="str">
        <f t="shared" si="1"/>
        <v xml:space="preserve"> </v>
      </c>
    </row>
    <row r="36" spans="1:27" ht="12" customHeight="1">
      <c r="A36" s="17">
        <v>31</v>
      </c>
      <c r="B36" s="18">
        <f>Liste!C34</f>
        <v>0</v>
      </c>
      <c r="C36" s="681">
        <f>Liste!D34</f>
        <v>0</v>
      </c>
      <c r="D36" s="682"/>
      <c r="E36" s="683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15" t="str">
        <f t="shared" si="0"/>
        <v xml:space="preserve"> </v>
      </c>
      <c r="AA36" s="15" t="str">
        <f t="shared" si="1"/>
        <v xml:space="preserve"> </v>
      </c>
    </row>
    <row r="37" spans="1:27" ht="12" customHeight="1">
      <c r="A37" s="17">
        <v>32</v>
      </c>
      <c r="B37" s="18">
        <f>Liste!C35</f>
        <v>0</v>
      </c>
      <c r="C37" s="681">
        <f>Liste!D35</f>
        <v>0</v>
      </c>
      <c r="D37" s="682"/>
      <c r="E37" s="683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15" t="str">
        <f t="shared" si="0"/>
        <v xml:space="preserve"> </v>
      </c>
      <c r="AA37" s="15" t="str">
        <f t="shared" si="1"/>
        <v xml:space="preserve"> </v>
      </c>
    </row>
    <row r="38" spans="1:27" ht="12" customHeight="1">
      <c r="A38" s="17">
        <v>33</v>
      </c>
      <c r="B38" s="18">
        <f>Liste!C36</f>
        <v>0</v>
      </c>
      <c r="C38" s="681">
        <f>Liste!D36</f>
        <v>0</v>
      </c>
      <c r="D38" s="682"/>
      <c r="E38" s="683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15" t="str">
        <f t="shared" si="0"/>
        <v xml:space="preserve"> </v>
      </c>
      <c r="AA38" s="15" t="str">
        <f t="shared" si="1"/>
        <v xml:space="preserve"> </v>
      </c>
    </row>
    <row r="39" spans="1:27" ht="12" customHeight="1">
      <c r="A39" s="17">
        <v>34</v>
      </c>
      <c r="B39" s="18">
        <f>Liste!C37</f>
        <v>0</v>
      </c>
      <c r="C39" s="681">
        <f>Liste!D37</f>
        <v>0</v>
      </c>
      <c r="D39" s="682"/>
      <c r="E39" s="683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15" t="str">
        <f t="shared" si="0"/>
        <v xml:space="preserve"> </v>
      </c>
      <c r="AA39" s="15" t="str">
        <f t="shared" si="1"/>
        <v xml:space="preserve"> </v>
      </c>
    </row>
    <row r="40" spans="1:27" ht="12" customHeight="1">
      <c r="A40" s="17">
        <v>35</v>
      </c>
      <c r="B40" s="18">
        <f>Liste!C38</f>
        <v>0</v>
      </c>
      <c r="C40" s="681">
        <f>Liste!D38</f>
        <v>0</v>
      </c>
      <c r="D40" s="682"/>
      <c r="E40" s="683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15" t="str">
        <f t="shared" si="0"/>
        <v xml:space="preserve"> </v>
      </c>
      <c r="AA40" s="15" t="str">
        <f t="shared" si="1"/>
        <v xml:space="preserve"> </v>
      </c>
    </row>
    <row r="41" spans="1:27" ht="12" customHeight="1">
      <c r="A41" s="17">
        <v>36</v>
      </c>
      <c r="B41" s="18">
        <f>Liste!C39</f>
        <v>0</v>
      </c>
      <c r="C41" s="681">
        <f>Liste!D39</f>
        <v>0</v>
      </c>
      <c r="D41" s="682"/>
      <c r="E41" s="683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15" t="str">
        <f t="shared" si="0"/>
        <v xml:space="preserve"> </v>
      </c>
      <c r="AA41" s="15" t="str">
        <f t="shared" si="1"/>
        <v xml:space="preserve"> </v>
      </c>
    </row>
    <row r="42" spans="1:27" ht="12" customHeight="1">
      <c r="A42" s="17">
        <v>37</v>
      </c>
      <c r="B42" s="18">
        <f>Liste!C40</f>
        <v>0</v>
      </c>
      <c r="C42" s="681">
        <f>Liste!D40</f>
        <v>0</v>
      </c>
      <c r="D42" s="682"/>
      <c r="E42" s="683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15" t="str">
        <f t="shared" si="0"/>
        <v xml:space="preserve"> </v>
      </c>
      <c r="AA42" s="15" t="str">
        <f t="shared" si="1"/>
        <v xml:space="preserve"> </v>
      </c>
    </row>
    <row r="43" spans="1:27" ht="12" customHeight="1">
      <c r="A43" s="17">
        <v>38</v>
      </c>
      <c r="B43" s="18">
        <f>Liste!C41</f>
        <v>0</v>
      </c>
      <c r="C43" s="681">
        <f>Liste!D41</f>
        <v>0</v>
      </c>
      <c r="D43" s="682"/>
      <c r="E43" s="683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15" t="str">
        <f t="shared" si="0"/>
        <v xml:space="preserve"> </v>
      </c>
      <c r="AA43" s="15" t="str">
        <f t="shared" si="1"/>
        <v xml:space="preserve"> </v>
      </c>
    </row>
    <row r="44" spans="1:27" ht="12" customHeight="1">
      <c r="A44" s="17">
        <v>39</v>
      </c>
      <c r="B44" s="18">
        <f>Liste!C42</f>
        <v>0</v>
      </c>
      <c r="C44" s="681">
        <f>Liste!D42</f>
        <v>0</v>
      </c>
      <c r="D44" s="682"/>
      <c r="E44" s="683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15" t="str">
        <f t="shared" si="0"/>
        <v xml:space="preserve"> </v>
      </c>
      <c r="AA44" s="15" t="str">
        <f t="shared" si="1"/>
        <v xml:space="preserve"> </v>
      </c>
    </row>
    <row r="45" spans="1:27" ht="12" customHeight="1">
      <c r="A45" s="17">
        <v>40</v>
      </c>
      <c r="B45" s="18">
        <f>Liste!C43</f>
        <v>0</v>
      </c>
      <c r="C45" s="681">
        <f>Liste!D43</f>
        <v>0</v>
      </c>
      <c r="D45" s="682"/>
      <c r="E45" s="683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15" t="str">
        <f t="shared" si="0"/>
        <v xml:space="preserve"> </v>
      </c>
      <c r="AA45" s="15" t="str">
        <f t="shared" si="1"/>
        <v xml:space="preserve"> </v>
      </c>
    </row>
    <row r="46" spans="1:27" ht="12" customHeight="1">
      <c r="A46" s="17">
        <v>41</v>
      </c>
      <c r="B46" s="18">
        <f>Liste!C44</f>
        <v>0</v>
      </c>
      <c r="C46" s="681">
        <f>Liste!D44</f>
        <v>0</v>
      </c>
      <c r="D46" s="682"/>
      <c r="E46" s="683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15" t="str">
        <f t="shared" si="0"/>
        <v xml:space="preserve"> </v>
      </c>
      <c r="AA46" s="15" t="str">
        <f t="shared" si="1"/>
        <v xml:space="preserve"> </v>
      </c>
    </row>
    <row r="47" spans="1:27" ht="12" customHeight="1">
      <c r="A47" s="17">
        <v>42</v>
      </c>
      <c r="B47" s="18">
        <f>Liste!C45</f>
        <v>0</v>
      </c>
      <c r="C47" s="681">
        <f>Liste!D45</f>
        <v>0</v>
      </c>
      <c r="D47" s="682"/>
      <c r="E47" s="683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15" t="str">
        <f t="shared" si="0"/>
        <v xml:space="preserve"> </v>
      </c>
      <c r="AA47" s="15" t="str">
        <f t="shared" si="1"/>
        <v xml:space="preserve"> </v>
      </c>
    </row>
    <row r="48" spans="1:27" ht="12" customHeight="1">
      <c r="A48" s="17">
        <v>43</v>
      </c>
      <c r="B48" s="18">
        <f>Liste!C46</f>
        <v>0</v>
      </c>
      <c r="C48" s="681">
        <f>Liste!D46</f>
        <v>0</v>
      </c>
      <c r="D48" s="682"/>
      <c r="E48" s="683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15" t="str">
        <f t="shared" si="0"/>
        <v xml:space="preserve"> </v>
      </c>
      <c r="AA48" s="15" t="str">
        <f t="shared" si="1"/>
        <v xml:space="preserve"> </v>
      </c>
    </row>
    <row r="49" spans="1:27" ht="12" customHeight="1">
      <c r="A49" s="17">
        <v>44</v>
      </c>
      <c r="B49" s="18">
        <f>Liste!C47</f>
        <v>0</v>
      </c>
      <c r="C49" s="681">
        <f>Liste!D47</f>
        <v>0</v>
      </c>
      <c r="D49" s="682"/>
      <c r="E49" s="683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15" t="str">
        <f t="shared" si="0"/>
        <v xml:space="preserve"> </v>
      </c>
      <c r="AA49" s="15" t="str">
        <f t="shared" si="1"/>
        <v xml:space="preserve"> </v>
      </c>
    </row>
    <row r="50" spans="1:27" ht="12" customHeight="1">
      <c r="A50" s="17">
        <v>45</v>
      </c>
      <c r="B50" s="18">
        <f>Liste!C48</f>
        <v>0</v>
      </c>
      <c r="C50" s="681">
        <f>Liste!D48</f>
        <v>0</v>
      </c>
      <c r="D50" s="682"/>
      <c r="E50" s="683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15" t="str">
        <f t="shared" si="0"/>
        <v xml:space="preserve"> </v>
      </c>
      <c r="AA50" s="15" t="str">
        <f t="shared" si="1"/>
        <v xml:space="preserve"> </v>
      </c>
    </row>
    <row r="51" spans="1:27" ht="39.75" customHeight="1">
      <c r="A51" s="716" t="s">
        <v>12</v>
      </c>
      <c r="B51" s="717"/>
      <c r="C51" s="717"/>
      <c r="D51" s="717"/>
      <c r="E51" s="718"/>
      <c r="F51" s="14" t="str">
        <f t="shared" ref="F51:Y51" si="2">F5</f>
        <v>1.SORU</v>
      </c>
      <c r="G51" s="14" t="str">
        <f t="shared" si="2"/>
        <v>2.SORU</v>
      </c>
      <c r="H51" s="14" t="str">
        <f t="shared" si="2"/>
        <v>3.SORU</v>
      </c>
      <c r="I51" s="14" t="str">
        <f t="shared" si="2"/>
        <v>4.SORU</v>
      </c>
      <c r="J51" s="14" t="str">
        <f t="shared" si="2"/>
        <v>5.SORU</v>
      </c>
      <c r="K51" s="14" t="str">
        <f t="shared" si="2"/>
        <v>6.SORU</v>
      </c>
      <c r="L51" s="14" t="str">
        <f t="shared" si="2"/>
        <v>7.SORU</v>
      </c>
      <c r="M51" s="14" t="str">
        <f t="shared" si="2"/>
        <v>8.SORU</v>
      </c>
      <c r="N51" s="14" t="str">
        <f t="shared" si="2"/>
        <v>9.SORU</v>
      </c>
      <c r="O51" s="14" t="str">
        <f t="shared" si="2"/>
        <v>10.SORU</v>
      </c>
      <c r="P51" s="14" t="str">
        <f t="shared" si="2"/>
        <v xml:space="preserve"> </v>
      </c>
      <c r="Q51" s="14" t="str">
        <f t="shared" si="2"/>
        <v xml:space="preserve"> </v>
      </c>
      <c r="R51" s="14" t="str">
        <f t="shared" si="2"/>
        <v xml:space="preserve"> </v>
      </c>
      <c r="S51" s="14" t="str">
        <f t="shared" si="2"/>
        <v xml:space="preserve"> </v>
      </c>
      <c r="T51" s="14" t="str">
        <f t="shared" si="2"/>
        <v xml:space="preserve"> </v>
      </c>
      <c r="U51" s="14" t="str">
        <f t="shared" si="2"/>
        <v xml:space="preserve"> </v>
      </c>
      <c r="V51" s="14" t="str">
        <f t="shared" si="2"/>
        <v xml:space="preserve"> </v>
      </c>
      <c r="W51" s="14" t="str">
        <f t="shared" si="2"/>
        <v xml:space="preserve"> </v>
      </c>
      <c r="X51" s="14" t="str">
        <f t="shared" si="2"/>
        <v xml:space="preserve"> </v>
      </c>
      <c r="Y51" s="14" t="str">
        <f t="shared" si="2"/>
        <v xml:space="preserve"> </v>
      </c>
      <c r="Z51" s="12"/>
      <c r="AA51" s="12"/>
    </row>
    <row r="52" spans="1:27" ht="27.95" customHeight="1">
      <c r="A52" s="713" t="s">
        <v>17</v>
      </c>
      <c r="B52" s="714"/>
      <c r="C52" s="714"/>
      <c r="D52" s="714"/>
      <c r="E52" s="715"/>
      <c r="F52" s="3">
        <f t="shared" ref="F52:Y52" si="3">IF(COUNTBLANK(F6:F50)=ROWS(F6:F50)," ",SUM(F6:F50))</f>
        <v>170</v>
      </c>
      <c r="G52" s="3">
        <f t="shared" si="3"/>
        <v>170</v>
      </c>
      <c r="H52" s="3">
        <f t="shared" si="3"/>
        <v>170</v>
      </c>
      <c r="I52" s="3">
        <f t="shared" si="3"/>
        <v>170</v>
      </c>
      <c r="J52" s="3">
        <f t="shared" si="3"/>
        <v>170</v>
      </c>
      <c r="K52" s="3">
        <f t="shared" si="3"/>
        <v>170</v>
      </c>
      <c r="L52" s="3">
        <f t="shared" si="3"/>
        <v>170</v>
      </c>
      <c r="M52" s="3">
        <f t="shared" si="3"/>
        <v>170</v>
      </c>
      <c r="N52" s="3" t="str">
        <f t="shared" si="3"/>
        <v xml:space="preserve"> </v>
      </c>
      <c r="O52" s="3" t="str">
        <f t="shared" si="3"/>
        <v xml:space="preserve"> </v>
      </c>
      <c r="P52" s="3" t="str">
        <f t="shared" si="3"/>
        <v xml:space="preserve"> </v>
      </c>
      <c r="Q52" s="3" t="str">
        <f t="shared" si="3"/>
        <v xml:space="preserve"> </v>
      </c>
      <c r="R52" s="3" t="str">
        <f t="shared" si="3"/>
        <v xml:space="preserve"> </v>
      </c>
      <c r="S52" s="3" t="str">
        <f t="shared" si="3"/>
        <v xml:space="preserve"> </v>
      </c>
      <c r="T52" s="3" t="str">
        <f t="shared" si="3"/>
        <v xml:space="preserve"> </v>
      </c>
      <c r="U52" s="3" t="str">
        <f t="shared" si="3"/>
        <v xml:space="preserve"> </v>
      </c>
      <c r="V52" s="3" t="str">
        <f t="shared" si="3"/>
        <v xml:space="preserve"> </v>
      </c>
      <c r="W52" s="3" t="str">
        <f t="shared" si="3"/>
        <v xml:space="preserve"> </v>
      </c>
      <c r="X52" s="3" t="str">
        <f t="shared" si="3"/>
        <v xml:space="preserve"> </v>
      </c>
      <c r="Y52" s="3" t="str">
        <f t="shared" si="3"/>
        <v xml:space="preserve"> </v>
      </c>
      <c r="Z52" s="5"/>
      <c r="AA52" s="4"/>
    </row>
    <row r="53" spans="1:27" ht="27.95" customHeight="1">
      <c r="A53" s="710" t="s">
        <v>31</v>
      </c>
      <c r="B53" s="711"/>
      <c r="C53" s="711"/>
      <c r="D53" s="711"/>
      <c r="E53" s="712"/>
      <c r="F53" s="20">
        <f t="shared" ref="F53:Y53" si="4">IF(COUNTBLANK(F6:F50)=ROWS(F6:F50)," ",AVERAGE(F6:F50))</f>
        <v>10</v>
      </c>
      <c r="G53" s="20">
        <f t="shared" si="4"/>
        <v>10</v>
      </c>
      <c r="H53" s="20">
        <f t="shared" si="4"/>
        <v>10</v>
      </c>
      <c r="I53" s="20">
        <f t="shared" si="4"/>
        <v>10</v>
      </c>
      <c r="J53" s="20">
        <f t="shared" si="4"/>
        <v>10</v>
      </c>
      <c r="K53" s="20">
        <f t="shared" si="4"/>
        <v>10</v>
      </c>
      <c r="L53" s="20">
        <f t="shared" si="4"/>
        <v>10</v>
      </c>
      <c r="M53" s="20">
        <f t="shared" si="4"/>
        <v>10</v>
      </c>
      <c r="N53" s="20" t="str">
        <f t="shared" si="4"/>
        <v xml:space="preserve"> </v>
      </c>
      <c r="O53" s="20" t="str">
        <f t="shared" si="4"/>
        <v xml:space="preserve"> </v>
      </c>
      <c r="P53" s="20" t="str">
        <f t="shared" si="4"/>
        <v xml:space="preserve"> </v>
      </c>
      <c r="Q53" s="20" t="str">
        <f t="shared" si="4"/>
        <v xml:space="preserve"> </v>
      </c>
      <c r="R53" s="20" t="str">
        <f t="shared" si="4"/>
        <v xml:space="preserve"> </v>
      </c>
      <c r="S53" s="20" t="str">
        <f t="shared" si="4"/>
        <v xml:space="preserve"> </v>
      </c>
      <c r="T53" s="20" t="str">
        <f t="shared" si="4"/>
        <v xml:space="preserve"> </v>
      </c>
      <c r="U53" s="20" t="str">
        <f t="shared" si="4"/>
        <v xml:space="preserve"> </v>
      </c>
      <c r="V53" s="20" t="str">
        <f t="shared" si="4"/>
        <v xml:space="preserve"> </v>
      </c>
      <c r="W53" s="20" t="str">
        <f t="shared" si="4"/>
        <v xml:space="preserve"> </v>
      </c>
      <c r="X53" s="20" t="str">
        <f t="shared" si="4"/>
        <v xml:space="preserve"> </v>
      </c>
      <c r="Y53" s="20" t="str">
        <f t="shared" si="4"/>
        <v xml:space="preserve"> </v>
      </c>
      <c r="Z53" s="91">
        <f>IF(COUNTIF(Z6:Z50," ")=ROWS(Z6:Z50)," ",AVERAGE(Z6:Z50))</f>
        <v>80</v>
      </c>
      <c r="AA53" s="102"/>
    </row>
    <row r="54" spans="1:27" ht="27.95" customHeight="1">
      <c r="A54" s="710" t="s">
        <v>19</v>
      </c>
      <c r="B54" s="711"/>
      <c r="C54" s="711"/>
      <c r="D54" s="711"/>
      <c r="E54" s="712"/>
      <c r="F54" s="21" t="str">
        <f t="shared" ref="F54:Y54" si="5">IF(COUNTBLANK(F6:F50)=ROWS(F6:F50)," ",IF(COUNTIF(F6:F50,F4)=0,"YOK",COUNTIF(F6:F50,F4)))</f>
        <v>YOK</v>
      </c>
      <c r="G54" s="21" t="str">
        <f t="shared" si="5"/>
        <v>YOK</v>
      </c>
      <c r="H54" s="21" t="str">
        <f t="shared" si="5"/>
        <v>YOK</v>
      </c>
      <c r="I54" s="21" t="str">
        <f t="shared" si="5"/>
        <v>YOK</v>
      </c>
      <c r="J54" s="21" t="str">
        <f t="shared" si="5"/>
        <v>YOK</v>
      </c>
      <c r="K54" s="21" t="str">
        <f t="shared" si="5"/>
        <v>YOK</v>
      </c>
      <c r="L54" s="21" t="str">
        <f t="shared" si="5"/>
        <v>YOK</v>
      </c>
      <c r="M54" s="21" t="str">
        <f t="shared" si="5"/>
        <v>YOK</v>
      </c>
      <c r="N54" s="21" t="str">
        <f t="shared" si="5"/>
        <v xml:space="preserve"> </v>
      </c>
      <c r="O54" s="21" t="str">
        <f t="shared" si="5"/>
        <v xml:space="preserve"> </v>
      </c>
      <c r="P54" s="21" t="str">
        <f t="shared" si="5"/>
        <v xml:space="preserve"> </v>
      </c>
      <c r="Q54" s="21" t="str">
        <f t="shared" si="5"/>
        <v xml:space="preserve"> </v>
      </c>
      <c r="R54" s="21" t="str">
        <f t="shared" si="5"/>
        <v xml:space="preserve"> </v>
      </c>
      <c r="S54" s="21" t="str">
        <f t="shared" si="5"/>
        <v xml:space="preserve"> </v>
      </c>
      <c r="T54" s="21" t="str">
        <f t="shared" si="5"/>
        <v xml:space="preserve"> </v>
      </c>
      <c r="U54" s="21" t="str">
        <f t="shared" si="5"/>
        <v xml:space="preserve"> </v>
      </c>
      <c r="V54" s="21" t="str">
        <f t="shared" si="5"/>
        <v xml:space="preserve"> </v>
      </c>
      <c r="W54" s="21" t="str">
        <f t="shared" si="5"/>
        <v xml:space="preserve"> </v>
      </c>
      <c r="X54" s="21" t="str">
        <f t="shared" si="5"/>
        <v xml:space="preserve"> </v>
      </c>
      <c r="Y54" s="21" t="str">
        <f t="shared" si="5"/>
        <v xml:space="preserve"> </v>
      </c>
      <c r="Z54" s="102"/>
      <c r="AA54" s="99"/>
    </row>
    <row r="55" spans="1:27" ht="36.75" customHeight="1">
      <c r="A55" s="701" t="s">
        <v>21</v>
      </c>
      <c r="B55" s="702"/>
      <c r="C55" s="702"/>
      <c r="D55" s="702"/>
      <c r="E55" s="703"/>
      <c r="F55" s="100">
        <f t="shared" ref="F55:Y55" si="6">IF(COUNTBLANK(F6:F50)=ROWS(F6:F50)," ",IF(F54="YOK",0,100*F54/COUNTA(F6:F50)))</f>
        <v>0</v>
      </c>
      <c r="G55" s="100">
        <f t="shared" si="6"/>
        <v>0</v>
      </c>
      <c r="H55" s="100">
        <f t="shared" si="6"/>
        <v>0</v>
      </c>
      <c r="I55" s="100">
        <f t="shared" si="6"/>
        <v>0</v>
      </c>
      <c r="J55" s="100">
        <f t="shared" si="6"/>
        <v>0</v>
      </c>
      <c r="K55" s="100">
        <f t="shared" si="6"/>
        <v>0</v>
      </c>
      <c r="L55" s="100">
        <f t="shared" si="6"/>
        <v>0</v>
      </c>
      <c r="M55" s="100">
        <f t="shared" si="6"/>
        <v>0</v>
      </c>
      <c r="N55" s="100" t="str">
        <f t="shared" si="6"/>
        <v xml:space="preserve"> </v>
      </c>
      <c r="O55" s="100" t="str">
        <f t="shared" si="6"/>
        <v xml:space="preserve"> </v>
      </c>
      <c r="P55" s="100" t="str">
        <f t="shared" si="6"/>
        <v xml:space="preserve"> </v>
      </c>
      <c r="Q55" s="100" t="str">
        <f t="shared" si="6"/>
        <v xml:space="preserve"> </v>
      </c>
      <c r="R55" s="100" t="str">
        <f t="shared" si="6"/>
        <v xml:space="preserve"> </v>
      </c>
      <c r="S55" s="100" t="str">
        <f t="shared" si="6"/>
        <v xml:space="preserve"> </v>
      </c>
      <c r="T55" s="100" t="str">
        <f t="shared" si="6"/>
        <v xml:space="preserve"> </v>
      </c>
      <c r="U55" s="100" t="str">
        <f t="shared" si="6"/>
        <v xml:space="preserve"> </v>
      </c>
      <c r="V55" s="100" t="str">
        <f t="shared" si="6"/>
        <v xml:space="preserve"> </v>
      </c>
      <c r="W55" s="100" t="str">
        <f t="shared" si="6"/>
        <v xml:space="preserve"> </v>
      </c>
      <c r="X55" s="100" t="str">
        <f t="shared" si="6"/>
        <v xml:space="preserve"> </v>
      </c>
      <c r="Y55" s="100" t="str">
        <f t="shared" si="6"/>
        <v xml:space="preserve"> </v>
      </c>
      <c r="Z55" s="707"/>
      <c r="AA55" s="651"/>
    </row>
    <row r="56" spans="1:27" ht="9.75" customHeight="1">
      <c r="A56" s="704"/>
      <c r="B56" s="705"/>
      <c r="C56" s="705"/>
      <c r="D56" s="705"/>
      <c r="E56" s="706"/>
      <c r="F56" s="22" t="str">
        <f>IF(F55&lt;&gt;" ","%"," ")</f>
        <v>%</v>
      </c>
      <c r="G56" s="22" t="str">
        <f t="shared" ref="G56:Y56" si="7">IF(G55&lt;&gt;" ","%"," ")</f>
        <v>%</v>
      </c>
      <c r="H56" s="22" t="str">
        <f t="shared" si="7"/>
        <v>%</v>
      </c>
      <c r="I56" s="22" t="str">
        <f t="shared" si="7"/>
        <v>%</v>
      </c>
      <c r="J56" s="22" t="str">
        <f t="shared" si="7"/>
        <v>%</v>
      </c>
      <c r="K56" s="22" t="str">
        <f t="shared" si="7"/>
        <v>%</v>
      </c>
      <c r="L56" s="22" t="str">
        <f t="shared" si="7"/>
        <v>%</v>
      </c>
      <c r="M56" s="22" t="str">
        <f t="shared" si="7"/>
        <v>%</v>
      </c>
      <c r="N56" s="22" t="str">
        <f t="shared" si="7"/>
        <v xml:space="preserve"> </v>
      </c>
      <c r="O56" s="22" t="str">
        <f t="shared" si="7"/>
        <v xml:space="preserve"> </v>
      </c>
      <c r="P56" s="22" t="str">
        <f t="shared" si="7"/>
        <v xml:space="preserve"> </v>
      </c>
      <c r="Q56" s="22" t="str">
        <f t="shared" si="7"/>
        <v xml:space="preserve"> </v>
      </c>
      <c r="R56" s="22" t="str">
        <f t="shared" si="7"/>
        <v xml:space="preserve"> </v>
      </c>
      <c r="S56" s="22" t="str">
        <f t="shared" si="7"/>
        <v xml:space="preserve"> </v>
      </c>
      <c r="T56" s="22" t="str">
        <f t="shared" si="7"/>
        <v xml:space="preserve"> </v>
      </c>
      <c r="U56" s="22" t="str">
        <f t="shared" si="7"/>
        <v xml:space="preserve"> </v>
      </c>
      <c r="V56" s="22" t="str">
        <f t="shared" si="7"/>
        <v xml:space="preserve"> </v>
      </c>
      <c r="W56" s="22" t="str">
        <f t="shared" si="7"/>
        <v xml:space="preserve"> </v>
      </c>
      <c r="X56" s="22" t="str">
        <f t="shared" si="7"/>
        <v xml:space="preserve"> </v>
      </c>
      <c r="Y56" s="22" t="str">
        <f t="shared" si="7"/>
        <v xml:space="preserve"> </v>
      </c>
      <c r="Z56" s="708"/>
      <c r="AA56" s="709"/>
    </row>
    <row r="57" spans="1:27" ht="27.95" customHeight="1">
      <c r="A57" s="710" t="s">
        <v>20</v>
      </c>
      <c r="B57" s="711"/>
      <c r="C57" s="711"/>
      <c r="D57" s="711"/>
      <c r="E57" s="712"/>
      <c r="F57" s="21" t="str">
        <f t="shared" ref="F57:Y57" si="8">IF(COUNTBLANK(F6:F50)=ROWS(F6:F50)," ",IF(COUNTIF(F6:F50,0)=0,"YOK",COUNTIF(F6:F50,0)))</f>
        <v>YOK</v>
      </c>
      <c r="G57" s="21" t="str">
        <f t="shared" si="8"/>
        <v>YOK</v>
      </c>
      <c r="H57" s="21" t="str">
        <f t="shared" si="8"/>
        <v>YOK</v>
      </c>
      <c r="I57" s="21" t="str">
        <f t="shared" si="8"/>
        <v>YOK</v>
      </c>
      <c r="J57" s="21" t="str">
        <f t="shared" si="8"/>
        <v>YOK</v>
      </c>
      <c r="K57" s="21" t="str">
        <f t="shared" si="8"/>
        <v>YOK</v>
      </c>
      <c r="L57" s="21" t="str">
        <f t="shared" si="8"/>
        <v>YOK</v>
      </c>
      <c r="M57" s="21" t="str">
        <f t="shared" si="8"/>
        <v>YOK</v>
      </c>
      <c r="N57" s="21" t="str">
        <f t="shared" si="8"/>
        <v xml:space="preserve"> </v>
      </c>
      <c r="O57" s="21" t="str">
        <f t="shared" si="8"/>
        <v xml:space="preserve"> </v>
      </c>
      <c r="P57" s="21" t="str">
        <f t="shared" si="8"/>
        <v xml:space="preserve"> </v>
      </c>
      <c r="Q57" s="21" t="str">
        <f t="shared" si="8"/>
        <v xml:space="preserve"> </v>
      </c>
      <c r="R57" s="21" t="str">
        <f t="shared" si="8"/>
        <v xml:space="preserve"> </v>
      </c>
      <c r="S57" s="21" t="str">
        <f t="shared" si="8"/>
        <v xml:space="preserve"> </v>
      </c>
      <c r="T57" s="21" t="str">
        <f t="shared" si="8"/>
        <v xml:space="preserve"> </v>
      </c>
      <c r="U57" s="21" t="str">
        <f t="shared" si="8"/>
        <v xml:space="preserve"> </v>
      </c>
      <c r="V57" s="21" t="str">
        <f t="shared" si="8"/>
        <v xml:space="preserve"> </v>
      </c>
      <c r="W57" s="21" t="str">
        <f t="shared" si="8"/>
        <v xml:space="preserve"> </v>
      </c>
      <c r="X57" s="21" t="str">
        <f t="shared" si="8"/>
        <v xml:space="preserve"> </v>
      </c>
      <c r="Y57" s="21" t="str">
        <f t="shared" si="8"/>
        <v xml:space="preserve"> </v>
      </c>
      <c r="Z57" s="102"/>
      <c r="AA57" s="99"/>
    </row>
    <row r="58" spans="1:27" ht="27.95" customHeight="1">
      <c r="A58" s="701" t="s">
        <v>22</v>
      </c>
      <c r="B58" s="702"/>
      <c r="C58" s="702"/>
      <c r="D58" s="702"/>
      <c r="E58" s="703"/>
      <c r="F58" s="100">
        <f t="shared" ref="F58:Y58" si="9">IF(COUNTBLANK(F6:F50)=ROWS(F6:F50)," ",IF(F57="YOK",0,100*F57/COUNTA(F6:F50)))</f>
        <v>0</v>
      </c>
      <c r="G58" s="100">
        <f t="shared" si="9"/>
        <v>0</v>
      </c>
      <c r="H58" s="100">
        <f t="shared" si="9"/>
        <v>0</v>
      </c>
      <c r="I58" s="100">
        <f t="shared" si="9"/>
        <v>0</v>
      </c>
      <c r="J58" s="100">
        <f t="shared" si="9"/>
        <v>0</v>
      </c>
      <c r="K58" s="100">
        <f t="shared" si="9"/>
        <v>0</v>
      </c>
      <c r="L58" s="100">
        <f t="shared" si="9"/>
        <v>0</v>
      </c>
      <c r="M58" s="100">
        <f t="shared" si="9"/>
        <v>0</v>
      </c>
      <c r="N58" s="100" t="str">
        <f t="shared" si="9"/>
        <v xml:space="preserve"> </v>
      </c>
      <c r="O58" s="100" t="str">
        <f t="shared" si="9"/>
        <v xml:space="preserve"> </v>
      </c>
      <c r="P58" s="100" t="str">
        <f t="shared" si="9"/>
        <v xml:space="preserve"> </v>
      </c>
      <c r="Q58" s="100" t="str">
        <f t="shared" si="9"/>
        <v xml:space="preserve"> </v>
      </c>
      <c r="R58" s="100" t="str">
        <f t="shared" si="9"/>
        <v xml:space="preserve"> </v>
      </c>
      <c r="S58" s="100" t="str">
        <f t="shared" si="9"/>
        <v xml:space="preserve"> </v>
      </c>
      <c r="T58" s="100" t="str">
        <f t="shared" si="9"/>
        <v xml:space="preserve"> </v>
      </c>
      <c r="U58" s="100" t="str">
        <f t="shared" si="9"/>
        <v xml:space="preserve"> </v>
      </c>
      <c r="V58" s="100" t="str">
        <f t="shared" si="9"/>
        <v xml:space="preserve"> </v>
      </c>
      <c r="W58" s="100" t="str">
        <f t="shared" si="9"/>
        <v xml:space="preserve"> </v>
      </c>
      <c r="X58" s="100" t="str">
        <f t="shared" si="9"/>
        <v xml:space="preserve"> </v>
      </c>
      <c r="Y58" s="100" t="str">
        <f t="shared" si="9"/>
        <v xml:space="preserve"> </v>
      </c>
      <c r="Z58" s="707" t="s">
        <v>122</v>
      </c>
      <c r="AA58" s="651"/>
    </row>
    <row r="59" spans="1:27" ht="8.25" customHeight="1">
      <c r="A59" s="704"/>
      <c r="B59" s="705"/>
      <c r="C59" s="705"/>
      <c r="D59" s="705"/>
      <c r="E59" s="706"/>
      <c r="F59" s="23" t="str">
        <f>IF(F58&lt;&gt;" ","%"," ")</f>
        <v>%</v>
      </c>
      <c r="G59" s="23" t="str">
        <f t="shared" ref="G59:Y59" si="10">IF(G58&lt;&gt;" ","%"," ")</f>
        <v>%</v>
      </c>
      <c r="H59" s="23" t="str">
        <f t="shared" si="10"/>
        <v>%</v>
      </c>
      <c r="I59" s="23" t="str">
        <f t="shared" si="10"/>
        <v>%</v>
      </c>
      <c r="J59" s="23" t="str">
        <f t="shared" si="10"/>
        <v>%</v>
      </c>
      <c r="K59" s="23" t="str">
        <f t="shared" si="10"/>
        <v>%</v>
      </c>
      <c r="L59" s="23" t="str">
        <f t="shared" si="10"/>
        <v>%</v>
      </c>
      <c r="M59" s="23" t="str">
        <f t="shared" si="10"/>
        <v>%</v>
      </c>
      <c r="N59" s="23" t="str">
        <f t="shared" si="10"/>
        <v xml:space="preserve"> </v>
      </c>
      <c r="O59" s="23" t="str">
        <f t="shared" si="10"/>
        <v xml:space="preserve"> </v>
      </c>
      <c r="P59" s="23" t="str">
        <f t="shared" si="10"/>
        <v xml:space="preserve"> </v>
      </c>
      <c r="Q59" s="23" t="str">
        <f t="shared" si="10"/>
        <v xml:space="preserve"> </v>
      </c>
      <c r="R59" s="23" t="str">
        <f t="shared" si="10"/>
        <v xml:space="preserve"> </v>
      </c>
      <c r="S59" s="23" t="str">
        <f t="shared" si="10"/>
        <v xml:space="preserve"> </v>
      </c>
      <c r="T59" s="23" t="str">
        <f t="shared" si="10"/>
        <v xml:space="preserve"> </v>
      </c>
      <c r="U59" s="23" t="str">
        <f t="shared" si="10"/>
        <v xml:space="preserve"> </v>
      </c>
      <c r="V59" s="23" t="str">
        <f t="shared" si="10"/>
        <v xml:space="preserve"> </v>
      </c>
      <c r="W59" s="23" t="str">
        <f t="shared" si="10"/>
        <v xml:space="preserve"> </v>
      </c>
      <c r="X59" s="23" t="str">
        <f t="shared" si="10"/>
        <v xml:space="preserve"> </v>
      </c>
      <c r="Y59" s="23" t="str">
        <f t="shared" si="10"/>
        <v xml:space="preserve"> </v>
      </c>
      <c r="Z59" s="708"/>
      <c r="AA59" s="709"/>
    </row>
    <row r="60" spans="1:27" ht="27.95" customHeight="1">
      <c r="A60" s="721" t="s">
        <v>16</v>
      </c>
      <c r="B60" s="722"/>
      <c r="C60" s="722"/>
      <c r="D60" s="722"/>
      <c r="E60" s="723"/>
      <c r="F60" s="38">
        <f t="shared" ref="F60:Y60" si="11">IF(F4=" "," ",IF(COUNTBLANK(F6:F50)=ROWS(F6:F50)," ",F53*100/F4))</f>
        <v>200</v>
      </c>
      <c r="G60" s="38">
        <f t="shared" si="11"/>
        <v>200</v>
      </c>
      <c r="H60" s="38">
        <f t="shared" si="11"/>
        <v>200</v>
      </c>
      <c r="I60" s="38">
        <f t="shared" si="11"/>
        <v>200</v>
      </c>
      <c r="J60" s="38">
        <f t="shared" si="11"/>
        <v>200</v>
      </c>
      <c r="K60" s="38">
        <f t="shared" si="11"/>
        <v>200</v>
      </c>
      <c r="L60" s="38">
        <f t="shared" si="11"/>
        <v>200</v>
      </c>
      <c r="M60" s="38">
        <f t="shared" si="11"/>
        <v>200</v>
      </c>
      <c r="N60" s="38" t="str">
        <f t="shared" si="11"/>
        <v xml:space="preserve"> </v>
      </c>
      <c r="O60" s="38" t="str">
        <f t="shared" si="11"/>
        <v xml:space="preserve"> </v>
      </c>
      <c r="P60" s="38" t="str">
        <f t="shared" si="11"/>
        <v xml:space="preserve"> </v>
      </c>
      <c r="Q60" s="38" t="str">
        <f t="shared" si="11"/>
        <v xml:space="preserve"> </v>
      </c>
      <c r="R60" s="38" t="str">
        <f t="shared" si="11"/>
        <v xml:space="preserve"> </v>
      </c>
      <c r="S60" s="38" t="str">
        <f t="shared" si="11"/>
        <v xml:space="preserve"> </v>
      </c>
      <c r="T60" s="38" t="str">
        <f t="shared" si="11"/>
        <v xml:space="preserve"> </v>
      </c>
      <c r="U60" s="38" t="str">
        <f t="shared" si="11"/>
        <v xml:space="preserve"> </v>
      </c>
      <c r="V60" s="38" t="str">
        <f t="shared" si="11"/>
        <v xml:space="preserve"> </v>
      </c>
      <c r="W60" s="38" t="str">
        <f t="shared" si="11"/>
        <v xml:space="preserve"> </v>
      </c>
      <c r="X60" s="38" t="str">
        <f t="shared" si="11"/>
        <v xml:space="preserve"> </v>
      </c>
      <c r="Y60" s="38" t="str">
        <f t="shared" si="11"/>
        <v xml:space="preserve"> </v>
      </c>
      <c r="Z60" s="727"/>
      <c r="AA60" s="727"/>
    </row>
    <row r="61" spans="1:27" ht="27.95" customHeight="1">
      <c r="A61" s="724"/>
      <c r="B61" s="725"/>
      <c r="C61" s="725"/>
      <c r="D61" s="725"/>
      <c r="E61" s="726"/>
      <c r="F61" s="39" t="str">
        <f>IF(F60&lt;&gt;" ","%"," ")</f>
        <v>%</v>
      </c>
      <c r="G61" s="39" t="str">
        <f t="shared" ref="G61:Y61" si="12">IF(G60&lt;&gt;" ","%"," ")</f>
        <v>%</v>
      </c>
      <c r="H61" s="39" t="str">
        <f t="shared" si="12"/>
        <v>%</v>
      </c>
      <c r="I61" s="39" t="str">
        <f t="shared" si="12"/>
        <v>%</v>
      </c>
      <c r="J61" s="39" t="str">
        <f t="shared" si="12"/>
        <v>%</v>
      </c>
      <c r="K61" s="39" t="str">
        <f t="shared" si="12"/>
        <v>%</v>
      </c>
      <c r="L61" s="39" t="str">
        <f t="shared" si="12"/>
        <v>%</v>
      </c>
      <c r="M61" s="39" t="str">
        <f t="shared" si="12"/>
        <v>%</v>
      </c>
      <c r="N61" s="39" t="str">
        <f t="shared" si="12"/>
        <v xml:space="preserve"> </v>
      </c>
      <c r="O61" s="39" t="str">
        <f t="shared" si="12"/>
        <v xml:space="preserve"> </v>
      </c>
      <c r="P61" s="39" t="str">
        <f t="shared" si="12"/>
        <v xml:space="preserve"> </v>
      </c>
      <c r="Q61" s="39" t="str">
        <f t="shared" si="12"/>
        <v xml:space="preserve"> </v>
      </c>
      <c r="R61" s="39" t="str">
        <f t="shared" si="12"/>
        <v xml:space="preserve"> </v>
      </c>
      <c r="S61" s="39" t="str">
        <f t="shared" si="12"/>
        <v xml:space="preserve"> </v>
      </c>
      <c r="T61" s="39" t="str">
        <f t="shared" si="12"/>
        <v xml:space="preserve"> </v>
      </c>
      <c r="U61" s="39" t="str">
        <f t="shared" si="12"/>
        <v xml:space="preserve"> </v>
      </c>
      <c r="V61" s="39" t="str">
        <f t="shared" si="12"/>
        <v xml:space="preserve"> </v>
      </c>
      <c r="W61" s="39" t="str">
        <f t="shared" si="12"/>
        <v xml:space="preserve"> </v>
      </c>
      <c r="X61" s="39" t="str">
        <f t="shared" si="12"/>
        <v xml:space="preserve"> </v>
      </c>
      <c r="Y61" s="39" t="str">
        <f t="shared" si="12"/>
        <v xml:space="preserve"> </v>
      </c>
      <c r="Z61" s="728"/>
      <c r="AA61" s="728"/>
    </row>
    <row r="62" spans="1:27" ht="9.75" customHeight="1">
      <c r="A62" s="24"/>
      <c r="B62" s="24"/>
      <c r="C62" s="24"/>
      <c r="D62" s="24"/>
      <c r="E62" s="24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6"/>
      <c r="AA62" s="26"/>
    </row>
    <row r="63" spans="1:27" ht="9.75" customHeight="1">
      <c r="A63" s="24"/>
      <c r="B63" s="24"/>
      <c r="C63" s="24"/>
      <c r="D63" s="24"/>
      <c r="E63" s="24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</row>
    <row r="64" spans="1:27" ht="9.75" customHeight="1">
      <c r="A64" s="24"/>
      <c r="B64" s="24"/>
      <c r="C64" s="24"/>
      <c r="D64" s="24"/>
      <c r="E64" s="24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</row>
    <row r="65" spans="1:27" ht="9.75" customHeight="1">
      <c r="A65" s="24"/>
      <c r="B65" s="24"/>
      <c r="C65" s="24"/>
      <c r="D65" s="24"/>
      <c r="E65" s="24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</row>
    <row r="66" spans="1:27" ht="9.75" customHeight="1">
      <c r="A66" s="24"/>
      <c r="B66" s="24"/>
      <c r="C66" s="24"/>
      <c r="D66" s="24"/>
      <c r="E66" s="24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</row>
    <row r="67" spans="1:27" ht="9.75" customHeight="1">
      <c r="A67" s="24"/>
      <c r="B67" s="24"/>
      <c r="C67" s="24"/>
      <c r="D67" s="24"/>
      <c r="E67" s="24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</row>
    <row r="68" spans="1:27" ht="9.75" customHeight="1">
      <c r="A68" s="24"/>
      <c r="B68" s="24"/>
      <c r="C68" s="24"/>
      <c r="D68" s="24"/>
      <c r="E68" s="24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</row>
    <row r="69" spans="1:27" ht="9.75" customHeight="1">
      <c r="A69" s="24"/>
      <c r="B69" s="24"/>
      <c r="C69" s="24"/>
      <c r="D69" s="24"/>
      <c r="E69" s="24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</row>
    <row r="70" spans="1:27" ht="9.75" customHeight="1">
      <c r="A70" s="24"/>
      <c r="B70" s="24"/>
      <c r="C70" s="24"/>
      <c r="D70" s="24"/>
      <c r="E70" s="24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</row>
    <row r="71" spans="1:27" ht="9.75" customHeight="1">
      <c r="A71" s="24"/>
      <c r="B71" s="24"/>
      <c r="C71" s="24"/>
      <c r="D71" s="24"/>
      <c r="E71" s="24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</row>
    <row r="72" spans="1:27" ht="9.75" customHeight="1">
      <c r="A72" s="24"/>
      <c r="B72" s="24"/>
      <c r="C72" s="24"/>
      <c r="D72" s="24"/>
      <c r="E72" s="24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</row>
    <row r="73" spans="1:27" ht="9.75" customHeight="1">
      <c r="A73" s="24"/>
      <c r="B73" s="24"/>
      <c r="C73" s="24"/>
      <c r="D73" s="24"/>
      <c r="E73" s="24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</row>
    <row r="74" spans="1:27" ht="9.75" customHeight="1">
      <c r="A74" s="24"/>
      <c r="B74" s="24"/>
      <c r="C74" s="24"/>
      <c r="D74" s="24"/>
      <c r="E74" s="24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</row>
    <row r="75" spans="1:27" ht="9.75" customHeight="1">
      <c r="A75" s="24"/>
      <c r="B75" s="24"/>
      <c r="C75" s="24"/>
      <c r="D75" s="24"/>
      <c r="E75" s="24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</row>
    <row r="76" spans="1:27" ht="9.75" customHeight="1">
      <c r="A76" s="24"/>
      <c r="B76" s="24"/>
      <c r="C76" s="24"/>
      <c r="D76" s="24"/>
      <c r="E76" s="24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</row>
    <row r="77" spans="1:27" ht="9.75" customHeight="1">
      <c r="A77" s="24"/>
      <c r="B77" s="24"/>
      <c r="C77" s="24"/>
      <c r="D77" s="24"/>
      <c r="E77" s="24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</row>
    <row r="78" spans="1:27" ht="9.75" customHeight="1">
      <c r="A78" s="24"/>
      <c r="B78" s="24"/>
      <c r="C78" s="24"/>
      <c r="D78" s="24"/>
      <c r="E78" s="24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</row>
    <row r="79" spans="1:27" ht="9.75" customHeight="1">
      <c r="A79" s="27"/>
      <c r="B79" s="27"/>
      <c r="C79" s="27"/>
      <c r="D79" s="27"/>
      <c r="E79" s="27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</row>
    <row r="80" spans="1:27" ht="6.75" customHeight="1">
      <c r="A80" s="27"/>
      <c r="B80" s="27"/>
      <c r="C80" s="27"/>
      <c r="D80" s="27"/>
      <c r="E80" s="27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</row>
    <row r="81" spans="1:27" ht="12.75" customHeight="1">
      <c r="A81" s="27"/>
      <c r="B81" s="27"/>
      <c r="C81" s="27"/>
      <c r="D81" s="27"/>
      <c r="E81" s="27"/>
      <c r="F81" s="28"/>
      <c r="G81" s="28"/>
      <c r="H81" s="28"/>
      <c r="I81" s="28"/>
      <c r="J81" s="28"/>
      <c r="K81" s="28"/>
      <c r="L81" s="584" t="s">
        <v>157</v>
      </c>
      <c r="M81" s="584"/>
      <c r="N81" s="584"/>
      <c r="O81" s="584"/>
      <c r="P81" s="584"/>
      <c r="Q81" s="584"/>
      <c r="R81" s="584"/>
      <c r="S81" s="584"/>
      <c r="T81" s="584"/>
      <c r="U81" s="584"/>
      <c r="V81" s="584"/>
      <c r="W81" s="584"/>
      <c r="X81" s="584"/>
      <c r="Y81" s="584"/>
      <c r="Z81" s="584"/>
      <c r="AA81" s="584"/>
    </row>
    <row r="82" spans="1:27" ht="12" customHeight="1">
      <c r="A82" s="729" t="s">
        <v>156</v>
      </c>
      <c r="B82" s="729"/>
      <c r="C82" s="729"/>
      <c r="D82" s="729"/>
      <c r="E82" s="729"/>
      <c r="F82" s="729"/>
      <c r="G82" s="729"/>
      <c r="H82" s="729"/>
      <c r="I82" s="729"/>
      <c r="J82" s="202"/>
      <c r="K82" s="202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</row>
    <row r="83" spans="1:27" ht="14.1" customHeight="1">
      <c r="A83" s="719" t="s">
        <v>24</v>
      </c>
      <c r="B83" s="719"/>
      <c r="C83" s="719"/>
      <c r="D83" s="80" t="s">
        <v>48</v>
      </c>
      <c r="E83" s="199">
        <f>IF(COUNTIF(AA6:AA50," ")=ROWS(AA6:AA50)," ",COUNTIF(AA6:AA50,"Pekiyi"))</f>
        <v>0</v>
      </c>
      <c r="F83" s="720" t="str">
        <f t="shared" ref="F83:F88" si="13">IF(E83&lt;&gt;" ","KİŞİ"," ")</f>
        <v>KİŞİ</v>
      </c>
      <c r="G83" s="720"/>
      <c r="H83" s="200" t="str">
        <f>IF(E83=" "," ","%")</f>
        <v>%</v>
      </c>
      <c r="I83" s="201">
        <f>IF(E83=" "," ",100*E83/E88)</f>
        <v>0</v>
      </c>
      <c r="J83" s="203"/>
      <c r="K83" s="203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</row>
    <row r="84" spans="1:27" ht="14.1" customHeight="1">
      <c r="A84" s="719" t="s">
        <v>53</v>
      </c>
      <c r="B84" s="719"/>
      <c r="C84" s="719"/>
      <c r="D84" s="80" t="s">
        <v>49</v>
      </c>
      <c r="E84" s="199">
        <f>IF(COUNTIF(AA6:AA50," ")=ROWS(AA6:AA50)," ",COUNTIF(AA6:AA50,"İyi"))</f>
        <v>17</v>
      </c>
      <c r="F84" s="720" t="str">
        <f t="shared" si="13"/>
        <v>KİŞİ</v>
      </c>
      <c r="G84" s="720"/>
      <c r="H84" s="200" t="str">
        <f>IF(E83=" "," ","%")</f>
        <v>%</v>
      </c>
      <c r="I84" s="201">
        <f>IF(E84=" "," ",100*E84/E88)</f>
        <v>100</v>
      </c>
      <c r="J84" s="203"/>
      <c r="K84" s="203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</row>
    <row r="85" spans="1:27" ht="14.1" customHeight="1">
      <c r="A85" s="719" t="s">
        <v>55</v>
      </c>
      <c r="B85" s="719"/>
      <c r="C85" s="719"/>
      <c r="D85" s="80" t="s">
        <v>50</v>
      </c>
      <c r="E85" s="199">
        <f>IF(COUNTIF(AA6:AA50," ")=ROWS(AA6:AA50)," ",COUNTIF(AA6:AA50,"Orta"))</f>
        <v>0</v>
      </c>
      <c r="F85" s="720" t="str">
        <f t="shared" si="13"/>
        <v>KİŞİ</v>
      </c>
      <c r="G85" s="720"/>
      <c r="H85" s="200" t="str">
        <f>IF(E83=" "," ","%")</f>
        <v>%</v>
      </c>
      <c r="I85" s="201">
        <f>IF(E85=" "," ",100*E85/E88)</f>
        <v>0</v>
      </c>
      <c r="J85" s="203"/>
      <c r="K85" s="203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</row>
    <row r="86" spans="1:27" ht="14.1" customHeight="1">
      <c r="A86" s="719" t="s">
        <v>135</v>
      </c>
      <c r="B86" s="719"/>
      <c r="C86" s="719"/>
      <c r="D86" s="80" t="s">
        <v>51</v>
      </c>
      <c r="E86" s="199">
        <f>IF(COUNTIF(AA6:AA50," ")=ROWS(AA6:AA50)," ",COUNTIF(AA6:AA50,"Geçer"))</f>
        <v>0</v>
      </c>
      <c r="F86" s="720" t="str">
        <f t="shared" si="13"/>
        <v>KİŞİ</v>
      </c>
      <c r="G86" s="720"/>
      <c r="H86" s="200" t="str">
        <f>IF(E83=" "," ","%")</f>
        <v>%</v>
      </c>
      <c r="I86" s="201">
        <f>IF(E86=" "," ",100*E86/E88)</f>
        <v>0</v>
      </c>
      <c r="J86" s="203"/>
      <c r="K86" s="203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</row>
    <row r="87" spans="1:27" ht="14.1" customHeight="1">
      <c r="A87" s="719" t="s">
        <v>136</v>
      </c>
      <c r="B87" s="719"/>
      <c r="C87" s="719"/>
      <c r="D87" s="81" t="s">
        <v>52</v>
      </c>
      <c r="E87" s="199">
        <f>IF(COUNTIF(AA6:AA50," ")=ROWS(AA6:AA50)," ",COUNTIF(AA6:AA50,"Geçmez"))</f>
        <v>0</v>
      </c>
      <c r="F87" s="720" t="str">
        <f t="shared" si="13"/>
        <v>KİŞİ</v>
      </c>
      <c r="G87" s="720"/>
      <c r="H87" s="200" t="str">
        <f>IF(E83=" "," ","%")</f>
        <v>%</v>
      </c>
      <c r="I87" s="201">
        <f>IF(E87=" "," ",100*E87/E88)</f>
        <v>0</v>
      </c>
      <c r="J87" s="203"/>
      <c r="K87" s="203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</row>
    <row r="88" spans="1:27" ht="14.1" customHeight="1">
      <c r="A88" s="738" t="s">
        <v>25</v>
      </c>
      <c r="B88" s="739"/>
      <c r="C88" s="739"/>
      <c r="D88" s="740"/>
      <c r="E88" s="40">
        <f>IF(SUM(E83:E87)=0," ",SUM(E83:E87))</f>
        <v>17</v>
      </c>
      <c r="F88" s="741" t="str">
        <f t="shared" si="13"/>
        <v>KİŞİ</v>
      </c>
      <c r="G88" s="742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</row>
    <row r="89" spans="1:27" ht="12" customHeight="1">
      <c r="A89" s="27"/>
      <c r="B89" s="27"/>
      <c r="C89" s="27"/>
      <c r="D89" s="27"/>
      <c r="E89" s="27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</row>
    <row r="90" spans="1:27" ht="14.25" customHeight="1">
      <c r="A90" s="27"/>
      <c r="B90" s="27"/>
      <c r="C90" s="27"/>
      <c r="D90" s="27"/>
      <c r="E90" s="27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</row>
    <row r="91" spans="1:27" ht="12.75" customHeight="1">
      <c r="A91" s="735" t="s">
        <v>26</v>
      </c>
      <c r="B91" s="736"/>
      <c r="C91" s="737"/>
      <c r="D91" s="82">
        <f>IF(COUNTIF(Z6:Z50," ")=ROWS(Z6:Z50)," ",LARGE(Z6:Z50,1))</f>
        <v>80</v>
      </c>
      <c r="E91" s="585"/>
      <c r="F91" s="586"/>
      <c r="G91" s="586"/>
      <c r="H91" s="586"/>
      <c r="I91" s="586"/>
      <c r="J91" s="586"/>
      <c r="K91" s="586"/>
      <c r="L91" s="97"/>
      <c r="M91" s="584" t="s">
        <v>158</v>
      </c>
      <c r="N91" s="584"/>
      <c r="O91" s="584"/>
      <c r="P91" s="584"/>
      <c r="Q91" s="584"/>
      <c r="R91" s="584"/>
      <c r="S91" s="584"/>
      <c r="T91" s="584"/>
      <c r="U91" s="584"/>
      <c r="V91" s="584"/>
      <c r="W91" s="584"/>
      <c r="X91" s="584"/>
      <c r="Y91" s="584"/>
      <c r="Z91" s="30"/>
      <c r="AA91" s="30"/>
    </row>
    <row r="92" spans="1:27" ht="12" customHeight="1">
      <c r="A92" s="735" t="s">
        <v>27</v>
      </c>
      <c r="B92" s="736"/>
      <c r="C92" s="737"/>
      <c r="D92" s="82">
        <f>IF(COUNTIF(Z6:Z27," ")=ROWS(Z6:Z27)," ",SMALL(Z6:Z27,1))</f>
        <v>80</v>
      </c>
      <c r="E92" s="585"/>
      <c r="F92" s="586"/>
      <c r="G92" s="586"/>
      <c r="H92" s="586"/>
      <c r="I92" s="586"/>
      <c r="J92" s="586"/>
      <c r="K92" s="586"/>
      <c r="L92" s="97"/>
      <c r="M92" s="97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7" ht="15" customHeight="1">
      <c r="A93" s="735" t="s">
        <v>28</v>
      </c>
      <c r="B93" s="736"/>
      <c r="C93" s="737"/>
      <c r="D93" s="103">
        <f>Z53</f>
        <v>80</v>
      </c>
      <c r="E93" s="587"/>
      <c r="F93" s="588"/>
      <c r="G93" s="588"/>
      <c r="H93" s="588"/>
      <c r="I93" s="588"/>
      <c r="J93" s="588"/>
      <c r="K93" s="588"/>
      <c r="L93" s="98"/>
      <c r="M93" s="98"/>
      <c r="N93" s="6"/>
      <c r="O93" s="6"/>
      <c r="P93" s="6"/>
      <c r="Q93" s="6"/>
      <c r="R93" s="6"/>
      <c r="S93" s="6"/>
      <c r="T93" s="6"/>
      <c r="U93" s="7"/>
      <c r="V93" s="7"/>
      <c r="W93" s="7"/>
      <c r="X93" s="7"/>
      <c r="Y93" s="7"/>
    </row>
    <row r="94" spans="1:27" ht="15" customHeight="1">
      <c r="A94" s="32"/>
      <c r="B94" s="32"/>
      <c r="C94" s="32"/>
      <c r="D94" s="33"/>
      <c r="E94" s="98"/>
      <c r="F94" s="33"/>
      <c r="G94" s="33"/>
      <c r="H94" s="33"/>
      <c r="I94" s="33"/>
      <c r="J94" s="33"/>
      <c r="K94" s="33"/>
      <c r="L94" s="33"/>
      <c r="M94" s="33"/>
      <c r="N94" s="6"/>
      <c r="O94" s="6"/>
      <c r="P94" s="6"/>
      <c r="Q94" s="6"/>
      <c r="R94" s="6"/>
      <c r="S94" s="6"/>
      <c r="T94" s="6"/>
      <c r="U94" s="7"/>
      <c r="V94" s="7"/>
      <c r="W94" s="7"/>
      <c r="X94" s="7"/>
      <c r="Y94" s="7"/>
    </row>
    <row r="95" spans="1:27" ht="12" customHeight="1">
      <c r="A95" s="730" t="s">
        <v>29</v>
      </c>
      <c r="B95" s="731"/>
      <c r="C95" s="731"/>
      <c r="D95" s="732"/>
      <c r="E95" s="83">
        <f>IF(COUNTIF(Z6:Z50," ")=ROWS(Z6:Z50)," ",SUM(E83:E86))</f>
        <v>17</v>
      </c>
      <c r="F95" s="733" t="str">
        <f>IF(E95&lt;&gt;" ","KİŞİ"," ")</f>
        <v>KİŞİ</v>
      </c>
      <c r="G95" s="734"/>
      <c r="H95" s="83" t="str">
        <f>IF(I95=" "," ","%")</f>
        <v>%</v>
      </c>
      <c r="I95" s="205">
        <f>IF(E95=" "," ",100*E95/E88)</f>
        <v>100</v>
      </c>
      <c r="J95" s="204"/>
      <c r="K95" s="204"/>
      <c r="L95" s="34"/>
      <c r="M95" s="34"/>
      <c r="N95" s="9"/>
      <c r="O95" s="9"/>
      <c r="P95" s="9"/>
      <c r="Q95" s="9"/>
      <c r="R95" s="9"/>
      <c r="S95" s="9"/>
      <c r="T95" s="9"/>
      <c r="U95" s="9"/>
      <c r="V95" s="10"/>
      <c r="W95" s="10"/>
      <c r="X95" s="10"/>
      <c r="Y95" s="10"/>
    </row>
    <row r="96" spans="1:27" ht="12" customHeight="1">
      <c r="A96" s="730" t="s">
        <v>30</v>
      </c>
      <c r="B96" s="731"/>
      <c r="C96" s="731"/>
      <c r="D96" s="732"/>
      <c r="E96" s="83">
        <f>IF(COUNTIF(Z6:Z50," ")=ROWS(Z6:Z50)," ",SUM(E87:E87))</f>
        <v>0</v>
      </c>
      <c r="F96" s="733" t="str">
        <f>IF(E96&lt;&gt;" ","KİŞİ"," ")</f>
        <v>KİŞİ</v>
      </c>
      <c r="G96" s="734"/>
      <c r="H96" s="83" t="str">
        <f>IF(I96=" "," ","%")</f>
        <v>%</v>
      </c>
      <c r="I96" s="205">
        <f>IF(E96=" "," ",100*E96/E88)</f>
        <v>0</v>
      </c>
      <c r="J96" s="204"/>
      <c r="K96" s="204"/>
      <c r="L96" s="34"/>
      <c r="M96" s="34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</row>
    <row r="97" spans="1:25" ht="13.5" thickBot="1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</row>
    <row r="98" spans="1:25" ht="12.75" customHeight="1">
      <c r="A98" s="743" t="s">
        <v>56</v>
      </c>
      <c r="B98" s="746" t="s">
        <v>57</v>
      </c>
      <c r="C98" s="747"/>
      <c r="D98" s="42">
        <f>COUNTIF(Z6:Z50,"&lt;10")</f>
        <v>0</v>
      </c>
    </row>
    <row r="99" spans="1:25">
      <c r="A99" s="744"/>
      <c r="B99" s="748" t="s">
        <v>59</v>
      </c>
      <c r="C99" s="749"/>
      <c r="D99" s="49">
        <f>COUNTIF(Z6:Z50,"11")+COUNTIF(Z6:Z50,"12")+COUNTIF(Z6:Z50,"13")+COUNTIF(Z6:Z50,"14")+COUNTIF(Z6:Z50,"15")+COUNTIF(Z6:Z50,"16")+COUNTIF(Z6:Z50,"17")+COUNTIF(Z6:Z50,"18")+COUNTIF(Z6:Z50,"19")+COUNTIF(Z6:Z50,"20")</f>
        <v>0</v>
      </c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</row>
    <row r="100" spans="1:25">
      <c r="A100" s="744"/>
      <c r="B100" s="750" t="s">
        <v>60</v>
      </c>
      <c r="C100" s="751"/>
      <c r="D100" s="50">
        <f>COUNTIF(Z6:Z50,"21")+COUNTIF(Z6:Z50,"22")+COUNTIF(Z6:Z50,"23")+COUNTIF(Z6:Z50,"24")+COUNTIF(Z6:Z50,"25")+COUNTIF(Z6:Z50,"26")+COUNTIF(Z6:Z50,"27")+COUNTIF(Z6:Z50,"28")+COUNTIF(Z6:Z50,"29")+COUNTIF(Z6:Z50,"30")</f>
        <v>0</v>
      </c>
    </row>
    <row r="101" spans="1:25">
      <c r="A101" s="744"/>
      <c r="B101" s="750" t="s">
        <v>61</v>
      </c>
      <c r="C101" s="751"/>
      <c r="D101" s="50">
        <f>COUNTIF(Z6:Z50,"31")+COUNTIF(Z6:Z50,"32")+COUNTIF(Z6:Z50,"33")+COUNTIF(Z6:Z50,"34")+COUNTIF(Z6:Z50,"35")+COUNTIF(Z6:Z50,"36")+COUNTIF(Z6:Z50,"37")+COUNTIF(Z6:Z50,"38")+COUNTIF(Z6:Z50,"39")+COUNTIF(Z6:Z50,"40")</f>
        <v>0</v>
      </c>
    </row>
    <row r="102" spans="1:25">
      <c r="A102" s="744"/>
      <c r="B102" s="750" t="s">
        <v>66</v>
      </c>
      <c r="C102" s="751"/>
      <c r="D102" s="50">
        <f>COUNTIF(Z6:Z50,"41")+COUNTIF(Z6:Z50,"42")+COUNTIF(Z6:Z50,"43")+COUNTIF(Z6:Z50,"44")+COUNTIF(Z6:Z50,"45")+COUNTIF(Z6:Z50,"46")+COUNTIF(Z6:Z50,"47")+COUNTIF(Z6:Z50,"48")+COUNTIF(Z6:Z50,"49")+COUNTIF(Z6:Z50,"50")</f>
        <v>0</v>
      </c>
    </row>
    <row r="103" spans="1:25">
      <c r="A103" s="744"/>
      <c r="B103" s="750" t="s">
        <v>62</v>
      </c>
      <c r="C103" s="751"/>
      <c r="D103" s="50">
        <f>COUNTIF(Z6:Z50,"51")+COUNTIF(Z6:Z50,"52")+COUNTIF(Z6:Z50,"53")+COUNTIF(Z6:Z50,"54")+COUNTIF(Z6:Z50,"55")+COUNTIF(Z6:Z50,"56")+COUNTIF(Z6:Z50,"57")+COUNTIF(Z6:Z50,"58")+COUNTIF(Z6:Z50,"59")+COUNTIF(Z6:Z50,"60")</f>
        <v>0</v>
      </c>
    </row>
    <row r="104" spans="1:25">
      <c r="A104" s="744"/>
      <c r="B104" s="750" t="s">
        <v>63</v>
      </c>
      <c r="C104" s="751"/>
      <c r="D104" s="50">
        <f>COUNTIF(Z6:Z50,"61")+COUNTIF(Z6:Z50,"62")+COUNTIF(Z6:Z50,"63")+COUNTIF(Z6:Z50,"64")+COUNTIF(Z6:Z50,"65")+COUNTIF(Z6:Z50,"66")+COUNTIF(Z6:Z50,"67")+COUNTIF(Z6:Z50,"68")+COUNTIF(Z6:Z50,"69")+COUNTIF(Z6:Z50,"70")</f>
        <v>0</v>
      </c>
    </row>
    <row r="105" spans="1:25">
      <c r="A105" s="744"/>
      <c r="B105" s="750" t="s">
        <v>64</v>
      </c>
      <c r="C105" s="751"/>
      <c r="D105" s="50">
        <f>COUNTIF(Z6:Z50,"71")+COUNTIF(Z6:Z50,"72")+COUNTIF(Z6:Z50,"73")+COUNTIF(Z6:Z50,"74")+COUNTIF(Z6:Z50,"75")+COUNTIF(Z6:Z50,"76")+COUNTIF(Z6:Z50,"77")+COUNTIF(Z6:Z50,"78")+COUNTIF(Z6:Z50,"79")+COUNTIF(Z6:Z50,"80")</f>
        <v>17</v>
      </c>
    </row>
    <row r="106" spans="1:25">
      <c r="A106" s="744"/>
      <c r="B106" s="750" t="s">
        <v>67</v>
      </c>
      <c r="C106" s="751"/>
      <c r="D106" s="51">
        <f>COUNTIF(Z6:Z50,"81")+COUNTIF(Z6:Z50,"82")+COUNTIF(Z6:Z50,"83")+COUNTIF(Z6:Z50,"84")+COUNTIF(Z6:Z50,"85")+COUNTIF(Z6:Z50,"86")+COUNTIF(Z6:Z50,"87")+COUNTIF(Z6:Z50,"88")+COUNTIF(Z6:Z50,"89")+COUNTIF(Z6:Z50,"90")</f>
        <v>0</v>
      </c>
    </row>
    <row r="107" spans="1:25" ht="13.5" thickBot="1">
      <c r="A107" s="745"/>
      <c r="B107" s="752" t="s">
        <v>58</v>
      </c>
      <c r="C107" s="753"/>
      <c r="D107" s="42">
        <f>COUNTIF(Z6:Z50,"&gt;90")</f>
        <v>0</v>
      </c>
    </row>
    <row r="108" spans="1:25">
      <c r="A108" s="675" t="s">
        <v>68</v>
      </c>
      <c r="B108" s="676"/>
      <c r="C108" s="676"/>
      <c r="D108" s="677"/>
    </row>
    <row r="109" spans="1:25">
      <c r="A109" s="678">
        <f>IF(ISERROR(_xlfn.STDEV.P(Z6:Z50)),0,(_xlfn.STDEV.P(Z6:Z50)))</f>
        <v>0</v>
      </c>
      <c r="B109" s="679"/>
      <c r="C109" s="679"/>
      <c r="D109" s="680"/>
    </row>
    <row r="110" spans="1:25">
      <c r="A110" s="163"/>
      <c r="B110" s="163"/>
      <c r="C110" s="163"/>
      <c r="D110" s="163"/>
    </row>
    <row r="111" spans="1:25">
      <c r="A111" s="163"/>
      <c r="B111" s="163"/>
      <c r="C111" s="163"/>
      <c r="D111" s="163"/>
    </row>
    <row r="112" spans="1:25">
      <c r="A112" s="163"/>
      <c r="B112" s="163"/>
      <c r="C112" s="163"/>
      <c r="D112" s="163"/>
    </row>
    <row r="113" spans="1:56">
      <c r="A113" s="163"/>
      <c r="B113" s="163"/>
      <c r="C113" s="163"/>
      <c r="D113" s="163"/>
    </row>
    <row r="114" spans="1:56">
      <c r="A114" s="163"/>
      <c r="B114" s="163"/>
      <c r="C114" s="163"/>
      <c r="D114" s="163"/>
    </row>
    <row r="115" spans="1:56">
      <c r="A115" s="163"/>
      <c r="B115" s="163"/>
      <c r="C115" s="163"/>
      <c r="D115" s="163"/>
    </row>
    <row r="116" spans="1:56" ht="18" customHeight="1">
      <c r="J116" s="514" t="s">
        <v>32</v>
      </c>
      <c r="K116" s="514"/>
      <c r="L116" s="514"/>
      <c r="M116" s="194"/>
      <c r="N116" s="514" t="s">
        <v>34</v>
      </c>
      <c r="O116" s="514"/>
      <c r="P116" s="514"/>
      <c r="Q116" s="514"/>
      <c r="R116" s="514"/>
      <c r="S116" s="514"/>
      <c r="T116" s="514"/>
      <c r="U116" s="514"/>
      <c r="V116" s="514"/>
      <c r="W116" s="514"/>
      <c r="X116" s="514"/>
      <c r="Y116" s="514"/>
      <c r="Z116" s="514"/>
      <c r="AQ116" s="151"/>
      <c r="AR116" s="151"/>
      <c r="AS116" s="151"/>
      <c r="AT116" s="151"/>
      <c r="AU116" s="151"/>
      <c r="AV116" s="151"/>
      <c r="AW116" s="151"/>
      <c r="AX116" s="151"/>
      <c r="AY116" s="151"/>
      <c r="AZ116" s="56"/>
      <c r="BA116" s="56"/>
      <c r="BB116" s="56"/>
      <c r="BC116" s="56"/>
      <c r="BD116" s="56"/>
    </row>
    <row r="117" spans="1:56" ht="18" customHeight="1">
      <c r="J117" s="595">
        <f ca="1">TODAY()</f>
        <v>45283</v>
      </c>
      <c r="K117" s="595"/>
      <c r="L117" s="595"/>
      <c r="M117" s="197"/>
      <c r="N117" s="515" t="str">
        <f ca="1">CONCATENATE("…. / …. /",YEAR(TODAY()))</f>
        <v>…. / …. /2023</v>
      </c>
      <c r="O117" s="515"/>
      <c r="P117" s="515"/>
      <c r="Q117" s="515"/>
      <c r="R117" s="515"/>
      <c r="S117" s="515"/>
      <c r="T117" s="515"/>
      <c r="U117" s="515"/>
      <c r="V117" s="515"/>
      <c r="W117" s="515"/>
      <c r="X117" s="515"/>
      <c r="Y117" s="515"/>
      <c r="Z117" s="515"/>
      <c r="AQ117" s="151"/>
      <c r="AR117" s="151"/>
      <c r="AS117" s="151"/>
      <c r="AT117" s="151"/>
      <c r="AU117" s="151"/>
      <c r="AV117" s="151"/>
      <c r="AW117" s="151"/>
      <c r="AX117" s="151"/>
      <c r="AY117" s="151"/>
      <c r="AZ117" s="56"/>
      <c r="BA117" s="56"/>
      <c r="BB117" s="56"/>
      <c r="BC117" s="56"/>
      <c r="BD117" s="56"/>
    </row>
    <row r="118" spans="1:56" ht="18">
      <c r="J118" s="516" t="str">
        <f>'K. Bilgiler'!G20</f>
        <v>Muammer ASLAN</v>
      </c>
      <c r="K118" s="516"/>
      <c r="L118" s="516"/>
      <c r="M118" s="195"/>
      <c r="N118" s="516" t="str">
        <f>'K. Bilgiler'!G24</f>
        <v>SOSYAL BİLGİLER DÜNYASI</v>
      </c>
      <c r="O118" s="516"/>
      <c r="P118" s="516"/>
      <c r="Q118" s="516"/>
      <c r="R118" s="516"/>
      <c r="S118" s="516"/>
      <c r="T118" s="516"/>
      <c r="U118" s="516"/>
      <c r="V118" s="516"/>
      <c r="W118" s="516"/>
      <c r="X118" s="516"/>
      <c r="Y118" s="516"/>
      <c r="Z118" s="516"/>
      <c r="AQ118" s="151"/>
      <c r="AR118" s="151"/>
      <c r="AS118" s="151"/>
      <c r="AT118" s="151"/>
      <c r="AU118" s="151"/>
      <c r="AV118" s="151"/>
      <c r="AW118" s="151"/>
      <c r="AX118" s="151"/>
      <c r="AY118" s="151"/>
      <c r="AZ118" s="56"/>
      <c r="BA118" s="56"/>
      <c r="BB118" s="56"/>
      <c r="BC118" s="56"/>
      <c r="BD118" s="56"/>
    </row>
    <row r="119" spans="1:56" ht="18" customHeight="1">
      <c r="J119" s="593" t="str">
        <f>'K. Bilgiler'!G22</f>
        <v>İnkılap Tarihi Öğretmeni</v>
      </c>
      <c r="K119" s="593"/>
      <c r="L119" s="593"/>
      <c r="M119" s="198"/>
      <c r="N119" s="517" t="s">
        <v>35</v>
      </c>
      <c r="O119" s="517"/>
      <c r="P119" s="517"/>
      <c r="Q119" s="517"/>
      <c r="R119" s="517"/>
      <c r="S119" s="517"/>
      <c r="T119" s="517"/>
      <c r="U119" s="517"/>
      <c r="V119" s="517"/>
      <c r="W119" s="517"/>
      <c r="X119" s="517"/>
      <c r="Y119" s="517"/>
      <c r="Z119" s="517"/>
      <c r="AQ119" s="151"/>
      <c r="AR119" s="151"/>
      <c r="AS119" s="151"/>
      <c r="AT119" s="151"/>
      <c r="AU119" s="151"/>
      <c r="AV119" s="151"/>
      <c r="AW119" s="151"/>
      <c r="AX119" s="151"/>
      <c r="AY119" s="151"/>
      <c r="AZ119" s="56"/>
      <c r="BA119" s="56"/>
      <c r="BB119" s="56"/>
      <c r="BC119" s="56"/>
      <c r="BD119" s="56"/>
    </row>
    <row r="120" spans="1:56" ht="18" customHeight="1">
      <c r="J120" s="198"/>
      <c r="K120" s="198"/>
      <c r="L120" s="198"/>
      <c r="M120" s="198"/>
      <c r="N120" s="196"/>
      <c r="O120" s="198"/>
      <c r="P120" s="196"/>
      <c r="Q120" s="198"/>
      <c r="R120" s="198"/>
      <c r="S120" s="198"/>
      <c r="T120" s="198"/>
      <c r="U120" s="36"/>
      <c r="V120" s="196"/>
      <c r="W120" s="196"/>
      <c r="X120" s="196"/>
      <c r="Y120" s="196"/>
      <c r="Z120" s="196"/>
      <c r="AQ120" s="151"/>
      <c r="AR120" s="151"/>
      <c r="AS120" s="151"/>
      <c r="AT120" s="151"/>
      <c r="AU120" s="151"/>
      <c r="AV120" s="151"/>
      <c r="AW120" s="151"/>
      <c r="AX120" s="151"/>
      <c r="AY120" s="151"/>
      <c r="AZ120" s="56"/>
      <c r="BA120" s="56"/>
      <c r="BB120" s="56"/>
      <c r="BC120" s="56"/>
      <c r="BD120" s="56"/>
    </row>
    <row r="121" spans="1:56">
      <c r="AQ121" s="151"/>
      <c r="AR121" s="151"/>
      <c r="AS121" s="151"/>
      <c r="AT121" s="151"/>
      <c r="AU121" s="151"/>
      <c r="AV121" s="151"/>
      <c r="AW121" s="151"/>
      <c r="AX121" s="151"/>
      <c r="AY121" s="151"/>
      <c r="AZ121" s="56"/>
      <c r="BA121" s="56"/>
      <c r="BB121" s="56"/>
      <c r="BC121" s="56"/>
      <c r="BD121" s="56"/>
    </row>
    <row r="122" spans="1:56">
      <c r="AQ122" s="151"/>
      <c r="AR122" s="151"/>
      <c r="AS122" s="151"/>
      <c r="AT122" s="151"/>
      <c r="AU122" s="151"/>
      <c r="AV122" s="151"/>
      <c r="AW122" s="151"/>
      <c r="AX122" s="151"/>
      <c r="AY122" s="151"/>
      <c r="AZ122" s="56"/>
      <c r="BA122" s="56"/>
      <c r="BB122" s="56"/>
      <c r="BC122" s="56"/>
      <c r="BD122" s="56"/>
    </row>
    <row r="123" spans="1:56">
      <c r="AQ123" s="151"/>
      <c r="AR123" s="151"/>
      <c r="AS123" s="151"/>
      <c r="AT123" s="151"/>
      <c r="AU123" s="151"/>
      <c r="AV123" s="151"/>
      <c r="AW123" s="151"/>
      <c r="AX123" s="151"/>
      <c r="AY123" s="151"/>
      <c r="AZ123" s="56"/>
      <c r="BA123" s="56"/>
      <c r="BB123" s="56"/>
      <c r="BC123" s="56"/>
      <c r="BD123" s="56"/>
    </row>
    <row r="124" spans="1:56">
      <c r="AQ124" s="151"/>
      <c r="AR124" s="151"/>
      <c r="AS124" s="151"/>
      <c r="AT124" s="151"/>
      <c r="AU124" s="151"/>
      <c r="AV124" s="151"/>
      <c r="AW124" s="151"/>
      <c r="AX124" s="151"/>
      <c r="AY124" s="151"/>
      <c r="AZ124" s="56"/>
      <c r="BA124" s="56"/>
      <c r="BB124" s="56"/>
      <c r="BC124" s="56"/>
      <c r="BD124" s="56"/>
    </row>
    <row r="125" spans="1:56">
      <c r="AQ125" s="151"/>
      <c r="AR125" s="151"/>
      <c r="AS125" s="151"/>
      <c r="AT125" s="151"/>
      <c r="AU125" s="151"/>
      <c r="AV125" s="151"/>
      <c r="AW125" s="151"/>
      <c r="AX125" s="151"/>
      <c r="AY125" s="151"/>
      <c r="AZ125" s="56"/>
      <c r="BA125" s="56"/>
      <c r="BB125" s="56"/>
      <c r="BC125" s="56"/>
      <c r="BD125" s="56"/>
    </row>
    <row r="126" spans="1:56">
      <c r="AQ126" s="151"/>
      <c r="AR126" s="151"/>
      <c r="AS126" s="151"/>
      <c r="AT126" s="151"/>
      <c r="AU126" s="151"/>
      <c r="AV126" s="151"/>
      <c r="AW126" s="151"/>
      <c r="AX126" s="151"/>
      <c r="AY126" s="151"/>
      <c r="AZ126" s="56"/>
      <c r="BA126" s="56"/>
      <c r="BB126" s="56"/>
      <c r="BC126" s="56"/>
      <c r="BD126" s="56"/>
    </row>
  </sheetData>
  <sheetProtection algorithmName="SHA-512" hashValue="I5N/D3AWRDV9TSqXfw3uSShRCmH+jj7bwFFAQyjr0ImxKHJFlOVr1WjijDBUJQZwzbQnVf8QRNG5DnE8DwbG0w==" saltValue="Jm/bFWxMaxfk4uuF5znUfA==" spinCount="100000" sheet="1" objects="1" scenarios="1"/>
  <mergeCells count="114">
    <mergeCell ref="Z2:AA2"/>
    <mergeCell ref="AA60:AA61"/>
    <mergeCell ref="Z55:Z56"/>
    <mergeCell ref="AA55:AA56"/>
    <mergeCell ref="J116:L116"/>
    <mergeCell ref="J117:L117"/>
    <mergeCell ref="J118:L118"/>
    <mergeCell ref="J119:L119"/>
    <mergeCell ref="N116:Z116"/>
    <mergeCell ref="N117:Z117"/>
    <mergeCell ref="N118:Z118"/>
    <mergeCell ref="N119:Z119"/>
    <mergeCell ref="A98:A107"/>
    <mergeCell ref="B98:C98"/>
    <mergeCell ref="B99:C99"/>
    <mergeCell ref="B100:C100"/>
    <mergeCell ref="B101:C101"/>
    <mergeCell ref="B102:C102"/>
    <mergeCell ref="B103:C103"/>
    <mergeCell ref="B104:C104"/>
    <mergeCell ref="B105:C105"/>
    <mergeCell ref="B106:C106"/>
    <mergeCell ref="B107:C107"/>
    <mergeCell ref="A95:D95"/>
    <mergeCell ref="F95:G95"/>
    <mergeCell ref="A96:D96"/>
    <mergeCell ref="F96:G96"/>
    <mergeCell ref="M91:Y91"/>
    <mergeCell ref="A93:C93"/>
    <mergeCell ref="E93:K93"/>
    <mergeCell ref="A85:C85"/>
    <mergeCell ref="F85:G85"/>
    <mergeCell ref="A92:C92"/>
    <mergeCell ref="E92:K92"/>
    <mergeCell ref="A86:C86"/>
    <mergeCell ref="F86:G86"/>
    <mergeCell ref="A87:C87"/>
    <mergeCell ref="F87:G87"/>
    <mergeCell ref="A88:D88"/>
    <mergeCell ref="F88:G88"/>
    <mergeCell ref="A91:C91"/>
    <mergeCell ref="E91:K91"/>
    <mergeCell ref="A83:C83"/>
    <mergeCell ref="F83:G83"/>
    <mergeCell ref="A84:C84"/>
    <mergeCell ref="F84:G84"/>
    <mergeCell ref="A60:E61"/>
    <mergeCell ref="Z60:Z61"/>
    <mergeCell ref="L81:Y81"/>
    <mergeCell ref="Z81:AA81"/>
    <mergeCell ref="A82:I82"/>
    <mergeCell ref="A58:E59"/>
    <mergeCell ref="Z58:Z59"/>
    <mergeCell ref="AA58:AA59"/>
    <mergeCell ref="A57:E57"/>
    <mergeCell ref="A52:E52"/>
    <mergeCell ref="C36:E36"/>
    <mergeCell ref="C37:E37"/>
    <mergeCell ref="C38:E38"/>
    <mergeCell ref="C39:E39"/>
    <mergeCell ref="A53:E53"/>
    <mergeCell ref="A54:E54"/>
    <mergeCell ref="A55:E56"/>
    <mergeCell ref="A51:E51"/>
    <mergeCell ref="C40:E40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20:E20"/>
    <mergeCell ref="C21:E21"/>
    <mergeCell ref="C22:E22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A108:D108"/>
    <mergeCell ref="A109:D109"/>
    <mergeCell ref="C11:E11"/>
    <mergeCell ref="A1:Y1"/>
    <mergeCell ref="A2:Y2"/>
    <mergeCell ref="A3:E3"/>
    <mergeCell ref="Z3:AA3"/>
    <mergeCell ref="A4:E4"/>
    <mergeCell ref="AA4:AA5"/>
    <mergeCell ref="C5:E5"/>
    <mergeCell ref="C6:E6"/>
    <mergeCell ref="C7:E7"/>
    <mergeCell ref="C8:E8"/>
    <mergeCell ref="C9:E9"/>
    <mergeCell ref="C10:E10"/>
    <mergeCell ref="C23:E23"/>
    <mergeCell ref="C12:E12"/>
    <mergeCell ref="C13:E13"/>
    <mergeCell ref="C14:E14"/>
    <mergeCell ref="C15:E15"/>
    <mergeCell ref="C16:E16"/>
    <mergeCell ref="C17:E17"/>
    <mergeCell ref="C18:E18"/>
    <mergeCell ref="C19:E19"/>
  </mergeCells>
  <phoneticPr fontId="5" type="noConversion"/>
  <conditionalFormatting sqref="F60:Y60">
    <cfRule type="cellIs" dxfId="1" priority="47" stopIfTrue="1" operator="lessThan">
      <formula>50</formula>
    </cfRule>
  </conditionalFormatting>
  <conditionalFormatting sqref="F3:Y3">
    <cfRule type="expression" dxfId="0" priority="48">
      <formula>F53&gt;(F4*0.45)</formula>
    </cfRule>
  </conditionalFormatting>
  <dataValidations xWindow="413" yWindow="644" count="2">
    <dataValidation allowBlank="1" showInputMessage="1" showErrorMessage="1" prompt="Sorunun konusunu giriniz." sqref="F3:Y3"/>
    <dataValidation allowBlank="1" showInputMessage="1" showErrorMessage="1" prompt="Öğrencinin sorudan aldığı puan değerini giriniz." sqref="F6:Y50"/>
  </dataValidations>
  <printOptions horizontalCentered="1"/>
  <pageMargins left="0.27559055118110237" right="0.19685039370078741" top="0.19685039370078741" bottom="0.11811023622047245" header="0.23622047244094491" footer="0.15748031496062992"/>
  <pageSetup paperSize="9" scale="42" orientation="portrait" r:id="rId1"/>
  <headerFooter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83"/>
  <sheetViews>
    <sheetView zoomScale="82" zoomScaleNormal="82" workbookViewId="0"/>
  </sheetViews>
  <sheetFormatPr defaultRowHeight="12.75"/>
  <cols>
    <col min="1" max="1" width="10.7109375" style="264" customWidth="1"/>
    <col min="2" max="2" width="5.28515625" style="265" hidden="1" customWidth="1"/>
    <col min="3" max="3" width="110.85546875" style="188" customWidth="1"/>
    <col min="4" max="17" width="9.140625" style="56"/>
  </cols>
  <sheetData>
    <row r="1" spans="1:17" s="267" customFormat="1" ht="45.75" customHeight="1" thickBot="1">
      <c r="A1" s="264"/>
      <c r="B1" s="251" t="s">
        <v>91</v>
      </c>
      <c r="C1" s="266" t="s">
        <v>319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</row>
    <row r="2" spans="1:17" ht="30.75" customHeight="1">
      <c r="B2" s="252" t="str">
        <f>C2</f>
        <v>BURAYI TIKLAYIP LİSTEDEN SEÇİM YAPIN</v>
      </c>
      <c r="C2" s="256" t="s">
        <v>290</v>
      </c>
      <c r="D2" s="756" t="s">
        <v>329</v>
      </c>
      <c r="E2" s="757"/>
      <c r="F2" s="757"/>
      <c r="G2" s="757"/>
      <c r="H2" s="757"/>
    </row>
    <row r="3" spans="1:17" ht="15" customHeight="1">
      <c r="B3" s="257" t="str">
        <f>C3</f>
        <v>SB.5.1.1. Sosyal Bilgiler dersinin, Türkiye Cumhuriyeti’nin etkin bir vatandaşı olarak kendi gelişimine katkısını fark eder.</v>
      </c>
      <c r="C3" s="258" t="s">
        <v>315</v>
      </c>
      <c r="D3" s="758"/>
      <c r="E3" s="757"/>
      <c r="F3" s="757"/>
      <c r="G3" s="757"/>
      <c r="H3" s="757"/>
    </row>
    <row r="4" spans="1:17" ht="15" customHeight="1">
      <c r="B4" s="257" t="str">
        <f t="shared" ref="B4:B37" si="0">C4</f>
        <v>SB.5.1.2. Yakın çevresinde yaşanan bir örnekten yola çıkarak bir olayın çok boyutluluğunu açıklar.</v>
      </c>
      <c r="C4" s="258" t="s">
        <v>316</v>
      </c>
      <c r="D4" s="758"/>
      <c r="E4" s="757"/>
      <c r="F4" s="757"/>
      <c r="G4" s="757"/>
      <c r="H4" s="757"/>
    </row>
    <row r="5" spans="1:17" ht="15" customHeight="1">
      <c r="B5" s="257" t="str">
        <f t="shared" si="0"/>
        <v>SB.5.1.3. Sahip olduğu haklarının farkında olan bir birey olarak katıldığı gruplarda aldığı rollerin gerektirdiği görev ve sorumluluklara uygun davranır.</v>
      </c>
      <c r="C5" s="258" t="s">
        <v>167</v>
      </c>
      <c r="D5" s="758"/>
      <c r="E5" s="757"/>
      <c r="F5" s="757"/>
      <c r="G5" s="757"/>
      <c r="H5" s="757"/>
    </row>
    <row r="6" spans="1:17" ht="15" customHeight="1">
      <c r="B6" s="257" t="str">
        <f t="shared" si="0"/>
        <v>SB.5.1.4. Çocuk olarak haklarından yararlanmaya ve bu hakların ihlal edildiği durumlara örnekler verir.</v>
      </c>
      <c r="C6" s="258" t="s">
        <v>170</v>
      </c>
      <c r="D6" s="758"/>
      <c r="E6" s="757"/>
      <c r="F6" s="757"/>
      <c r="G6" s="757"/>
      <c r="H6" s="757"/>
    </row>
    <row r="7" spans="1:17" ht="15" customHeight="1">
      <c r="B7" s="257" t="str">
        <f t="shared" si="0"/>
        <v>SB.5.2.1. Somut kalıntılarından yola çıkarak Anadolu ve Mezopotamya uygarlıklarının insanlık tarihine önemli katkılarını fark eder.</v>
      </c>
      <c r="C7" s="258" t="s">
        <v>173</v>
      </c>
      <c r="D7" s="758"/>
      <c r="E7" s="757"/>
      <c r="F7" s="757"/>
      <c r="G7" s="757"/>
      <c r="H7" s="757"/>
    </row>
    <row r="8" spans="1:17" ht="15" customHeight="1">
      <c r="B8" s="257" t="str">
        <f t="shared" si="0"/>
        <v>SB.5.2.2. Çevresindeki doğal varlıklar ile tarihî mekânları, nesneleri ve eserleri tanıtır.</v>
      </c>
      <c r="C8" s="258" t="s">
        <v>176</v>
      </c>
      <c r="D8" s="758"/>
      <c r="E8" s="757"/>
      <c r="F8" s="757"/>
      <c r="G8" s="757"/>
      <c r="H8" s="757"/>
    </row>
    <row r="9" spans="1:17" ht="15" customHeight="1">
      <c r="B9" s="257" t="str">
        <f t="shared" si="0"/>
        <v>SB.5.2.3. Ülkemizin çeşitli yerlerinin kültürel özellikleri ile yaşadığı çevrenin kültürel özelliklerini karşılaştırarak bunlar arasındaki benzer ve farklı unsurları belirler.</v>
      </c>
      <c r="C9" s="258" t="s">
        <v>179</v>
      </c>
      <c r="D9" s="758"/>
      <c r="E9" s="757"/>
      <c r="F9" s="757"/>
      <c r="G9" s="757"/>
      <c r="H9" s="757"/>
    </row>
    <row r="10" spans="1:17" ht="15" customHeight="1">
      <c r="B10" s="257" t="str">
        <f t="shared" si="0"/>
        <v>SB.5.2.4. Kültürel ögelerin, insanların bir arada yaşamasındaki rolünü analiz eder.</v>
      </c>
      <c r="C10" s="258" t="s">
        <v>183</v>
      </c>
      <c r="D10" s="758"/>
      <c r="E10" s="757"/>
      <c r="F10" s="757"/>
      <c r="G10" s="757"/>
      <c r="H10" s="757"/>
    </row>
    <row r="11" spans="1:17" ht="15" customHeight="1">
      <c r="B11" s="257" t="str">
        <f t="shared" si="0"/>
        <v>SB.5.2.5. Günlük yaşamdaki kültürel unsurların tarihî gelişimini değerlendirir.</v>
      </c>
      <c r="C11" s="258" t="s">
        <v>187</v>
      </c>
      <c r="D11" s="254"/>
      <c r="E11" s="254"/>
      <c r="F11" s="254"/>
      <c r="G11" s="254"/>
      <c r="H11" s="254"/>
    </row>
    <row r="12" spans="1:17" ht="15" customHeight="1">
      <c r="B12" s="257" t="str">
        <f t="shared" si="0"/>
        <v>SB.5.2.4. Kültürel ögelerin, insanların bir arada yaşamasındaki rolünü analiz eder.</v>
      </c>
      <c r="C12" s="258" t="s">
        <v>183</v>
      </c>
      <c r="D12" s="254"/>
      <c r="E12" s="254"/>
      <c r="F12" s="254"/>
      <c r="G12" s="254"/>
      <c r="H12" s="254"/>
    </row>
    <row r="13" spans="1:17" ht="15" customHeight="1">
      <c r="B13" s="257" t="str">
        <f t="shared" si="0"/>
        <v>SB.5.2.5. Günlük yaşamdaki kültürel unsurların tarihî gelişimini değerlendirir.</v>
      </c>
      <c r="C13" s="258" t="s">
        <v>187</v>
      </c>
      <c r="D13" s="254"/>
      <c r="E13" s="254"/>
      <c r="F13" s="254"/>
      <c r="G13" s="254"/>
      <c r="H13" s="254"/>
    </row>
    <row r="14" spans="1:17" ht="15" customHeight="1">
      <c r="B14" s="257" t="str">
        <f t="shared" si="0"/>
        <v>SB.5.3.1. Haritalar üzerinde yaşadığı yer ve çevresinin yeryüzü şekillerini genel olarak açıklar.</v>
      </c>
      <c r="C14" s="258" t="s">
        <v>197</v>
      </c>
      <c r="D14" s="254"/>
      <c r="E14" s="254"/>
      <c r="F14" s="254"/>
      <c r="G14" s="254"/>
      <c r="H14" s="254"/>
    </row>
    <row r="15" spans="1:17" ht="15" customHeight="1">
      <c r="B15" s="257" t="str">
        <f t="shared" si="0"/>
        <v>SB.5.3.2. Yaşadığı çevrede görülen iklimin, insan faaliyetlerine etkisini, günlük yaşantısından örnekler vererek açıklar.</v>
      </c>
      <c r="C15" s="258" t="s">
        <v>201</v>
      </c>
    </row>
    <row r="16" spans="1:17" ht="15" customHeight="1">
      <c r="B16" s="257" t="str">
        <f t="shared" si="0"/>
        <v>SB.5.3.3. Yaşadığı yer ve çevresindeki doğal özellikler ile beşerî özelliklerin nüfus ve yerleşme üzerindeki etkilerine örnekler verir.</v>
      </c>
      <c r="C16" s="258" t="s">
        <v>205</v>
      </c>
    </row>
    <row r="17" spans="2:3" ht="15" customHeight="1">
      <c r="B17" s="257" t="str">
        <f t="shared" si="0"/>
        <v>SB.5.3.4. Yaşadığı çevredeki afetlerin ve çevre sorunlarının oluşum nedenlerini sorgular.</v>
      </c>
      <c r="C17" s="258" t="s">
        <v>209</v>
      </c>
    </row>
    <row r="18" spans="2:3" ht="15" customHeight="1">
      <c r="B18" s="257" t="str">
        <f t="shared" si="0"/>
        <v>SB.5.3.5. Doğal afetlerin toplum hayatı üzerine etkilerini örneklerle açıklar.</v>
      </c>
      <c r="C18" s="258" t="s">
        <v>213</v>
      </c>
    </row>
    <row r="19" spans="2:3" ht="15" customHeight="1">
      <c r="B19" s="257" t="str">
        <f t="shared" si="0"/>
        <v>SB.5.4.1. Teknoloji kullanımının sosyalleşme ve toplumsal ilişkiler üzerindeki etkisini tartışır.</v>
      </c>
      <c r="C19" s="258" t="s">
        <v>217</v>
      </c>
    </row>
    <row r="20" spans="2:3" ht="15" customHeight="1">
      <c r="B20" s="257" t="str">
        <f t="shared" si="0"/>
        <v>SB.5.4.2. Sanal ortamda ulaştığı bilgilerin doğruluk ve güvenilirliğini sorgular.</v>
      </c>
      <c r="C20" s="258" t="s">
        <v>221</v>
      </c>
    </row>
    <row r="21" spans="2:3" ht="15" customHeight="1">
      <c r="B21" s="257" t="str">
        <f t="shared" si="0"/>
        <v>SB.5.4.3. Sanal ortamı kullanırken güvenlik kurallarına uyar.</v>
      </c>
      <c r="C21" s="258" t="s">
        <v>225</v>
      </c>
    </row>
    <row r="22" spans="2:3" ht="15" customHeight="1">
      <c r="B22" s="257" t="str">
        <f t="shared" si="0"/>
        <v>SB.5.4.4. Buluş yapanların ve bilim insanlarının ortak özelliklerini belirler.</v>
      </c>
      <c r="C22" s="258" t="s">
        <v>229</v>
      </c>
    </row>
    <row r="23" spans="2:3" ht="15" customHeight="1">
      <c r="B23" s="257" t="str">
        <f t="shared" si="0"/>
        <v>SB.5.4.5. Yaptığı çalışmalarda bilimsel etiğe uygun davranır.</v>
      </c>
      <c r="C23" s="258" t="s">
        <v>233</v>
      </c>
    </row>
    <row r="24" spans="2:3" ht="15" customHeight="1">
      <c r="B24" s="257" t="str">
        <f t="shared" si="0"/>
        <v>SB.5.5.1. Yaşadığı yerin ve çevresinin ekonomik faaliyetlerini analiz eder.</v>
      </c>
      <c r="C24" s="258" t="s">
        <v>237</v>
      </c>
    </row>
    <row r="25" spans="2:3" ht="15" customHeight="1">
      <c r="B25" s="257" t="str">
        <f t="shared" si="0"/>
        <v>SB.5.5.2. Yaşadığı yer ve çevresindeki ekonomik faaliyetlere bağlı olarak gelişen meslekleri tanır.</v>
      </c>
      <c r="C25" s="258" t="s">
        <v>241</v>
      </c>
    </row>
    <row r="26" spans="2:3" ht="15" customHeight="1">
      <c r="B26" s="257" t="str">
        <f t="shared" si="0"/>
        <v>SB.5.5.3. Çevresindeki ekonomik faaliyetlerin, insanların sosyal hayatlarına etkisini analiz eder.</v>
      </c>
      <c r="C26" s="258" t="s">
        <v>245</v>
      </c>
    </row>
    <row r="27" spans="2:3" ht="15" customHeight="1">
      <c r="B27" s="257" t="str">
        <f t="shared" si="0"/>
        <v>SB.5.5.4. Temel ihtiyaçları karşılamaya yönelik ürünlerin üretim, dağıtım ve tüketim ağını analiz eder.</v>
      </c>
      <c r="C27" s="258" t="s">
        <v>249</v>
      </c>
    </row>
    <row r="28" spans="2:3" ht="15" customHeight="1">
      <c r="B28" s="257" t="str">
        <f t="shared" si="0"/>
        <v>SB.5.5.5. İş birliği yaparak üretim, dağıtım ve tüketime dayalı yeni fikirler geliştirir.</v>
      </c>
      <c r="C28" s="258" t="s">
        <v>253</v>
      </c>
    </row>
    <row r="29" spans="2:3" ht="15" customHeight="1">
      <c r="B29" s="257" t="str">
        <f t="shared" si="0"/>
        <v>SB.5.5.6. Bilinçli bir tüketici olarak haklarını kullanır.</v>
      </c>
      <c r="C29" s="258" t="s">
        <v>257</v>
      </c>
    </row>
    <row r="30" spans="2:3" ht="15" customHeight="1">
      <c r="B30" s="257" t="str">
        <f t="shared" si="0"/>
        <v>SB.5.6.1. Bireysel ve toplumsal ihtiyaçlar ile bu ihtiyaçların karşılanması için hizmet veren kurumları ilişkilendirir.</v>
      </c>
      <c r="C30" s="258" t="s">
        <v>261</v>
      </c>
    </row>
    <row r="31" spans="2:3" ht="15" customHeight="1">
      <c r="B31" s="257" t="str">
        <f t="shared" si="0"/>
        <v>SB.5.6.2. Yaşadığı yerin yönetim birimlerinin temel görevlerini açıklar.</v>
      </c>
      <c r="C31" s="258" t="s">
        <v>265</v>
      </c>
    </row>
    <row r="32" spans="2:3" ht="15" customHeight="1">
      <c r="B32" s="257" t="str">
        <f t="shared" si="0"/>
        <v>SB.5.6.3. Temel hakları ve bu hakları kullanmanın önemini açıklar.</v>
      </c>
      <c r="C32" s="258" t="s">
        <v>269</v>
      </c>
    </row>
    <row r="33" spans="2:3" ht="15" customHeight="1">
      <c r="B33" s="257" t="str">
        <f t="shared" si="0"/>
        <v>SB.5.6.4. Millî egemenlik ve bağımsızlık sembollerimizden Bayrağımıza ve İstiklâl Marşına değer verir.</v>
      </c>
      <c r="C33" s="258" t="s">
        <v>272</v>
      </c>
    </row>
    <row r="34" spans="2:3" ht="15" customHeight="1">
      <c r="B34" s="257" t="str">
        <f t="shared" si="0"/>
        <v>SB.5.7.1. Yaşadığı yer ve çevresinin ülkemiz ile diğer ülkeler arasındaki ekonomik ilişkilerdeki rolünü araştırır.</v>
      </c>
      <c r="C34" s="258" t="s">
        <v>276</v>
      </c>
    </row>
    <row r="35" spans="2:3" ht="15" customHeight="1">
      <c r="B35" s="257" t="str">
        <f t="shared" si="0"/>
        <v>SB.5.7.2. Ülkeler arasındaki ekonomik ilişkilerde iletişim ve ulaşım teknolojisinin etkisini tartışır.</v>
      </c>
      <c r="C35" s="258" t="s">
        <v>278</v>
      </c>
    </row>
    <row r="36" spans="2:3" ht="15" customHeight="1">
      <c r="B36" s="257" t="str">
        <f t="shared" si="0"/>
        <v>SB.5.7.3. Turizmin uluslararası ilişkilerdeki önemini açıklar.</v>
      </c>
      <c r="C36" s="258" t="s">
        <v>280</v>
      </c>
    </row>
    <row r="37" spans="2:3" ht="15" customHeight="1">
      <c r="B37" s="257" t="str">
        <f t="shared" si="0"/>
        <v>SB.5.7.4. Çeşitli ülkelerde bulunan ortak miras ögelerine örnekler verir.</v>
      </c>
      <c r="C37" s="258" t="s">
        <v>282</v>
      </c>
    </row>
    <row r="38" spans="2:3" ht="15" customHeight="1">
      <c r="B38" s="257" t="str">
        <f>C38</f>
        <v>SB.5.7.4. Çeşitli ülkelerde bulunan ortak miras ögelerine örnekler verir.</v>
      </c>
      <c r="C38" s="258" t="s">
        <v>282</v>
      </c>
    </row>
    <row r="39" spans="2:3" ht="15" customHeight="1">
      <c r="B39" s="257" t="str">
        <f>C39</f>
        <v>6.SINIF</v>
      </c>
      <c r="C39" s="259" t="s">
        <v>287</v>
      </c>
    </row>
    <row r="40" spans="2:3" ht="15" customHeight="1">
      <c r="B40" s="257" t="str">
        <f t="shared" ref="B40:B103" si="1">C40</f>
        <v>SB.6.1.1. Sosyal rollerin zaman içerisindeki değişimini inceler.</v>
      </c>
      <c r="C40" s="260" t="s">
        <v>163</v>
      </c>
    </row>
    <row r="41" spans="2:3" ht="15" customHeight="1">
      <c r="B41" s="257" t="str">
        <f t="shared" si="1"/>
        <v>SB.6.1.2. Sosyal, kültürel ve tarihî bağların toplumsal birlikteliğin oluşmasındaki yerini ve rolünü analiz eder.</v>
      </c>
      <c r="C41" s="260" t="s">
        <v>165</v>
      </c>
    </row>
    <row r="42" spans="2:3" ht="15" customHeight="1">
      <c r="B42" s="257" t="str">
        <f t="shared" si="1"/>
        <v>SB.6.1.3. Toplumda uyum içerisinde yaşayabilmek için farklılıklara yönelik ön yargıları sorgular</v>
      </c>
      <c r="C42" s="260" t="s">
        <v>168</v>
      </c>
    </row>
    <row r="43" spans="2:3" ht="15" customHeight="1">
      <c r="B43" s="257" t="str">
        <f t="shared" si="1"/>
        <v>SB.6.1.4. Toplumsal birlikteliğin oluşmasında sosyal yardımlaşma ve dayanışmayı destekleyici faaliyetlere katılır.</v>
      </c>
      <c r="C43" s="260" t="s">
        <v>171</v>
      </c>
    </row>
    <row r="44" spans="2:3" ht="15" customHeight="1">
      <c r="B44" s="257" t="str">
        <f t="shared" si="1"/>
        <v>SB.6.1.5. Bir soruna getirilen çözümlerin hak, sorumluluk ve özgürlükler temelinde olması gerektiğini savunur.</v>
      </c>
      <c r="C44" s="260" t="s">
        <v>174</v>
      </c>
    </row>
    <row r="45" spans="2:3" ht="15" customHeight="1">
      <c r="B45" s="257" t="str">
        <f t="shared" si="1"/>
        <v>SB.6.2.1. Orta Asya’da kurulan ilk Türk devletlerinin coğrafi, siyasal, ekonomik ve kültürel özelliklerine ilişkin çıkarımlarda bulunur.</v>
      </c>
      <c r="C45" s="260" t="s">
        <v>177</v>
      </c>
    </row>
    <row r="46" spans="2:3" ht="15" customHeight="1">
      <c r="B46" s="257" t="str">
        <f t="shared" si="1"/>
        <v>SB.6.2.2. İslamiyet’in ortaya çıkışını ve beraberinde getirdiği değişimleri yorumlar.</v>
      </c>
      <c r="C46" s="260" t="s">
        <v>180</v>
      </c>
    </row>
    <row r="47" spans="2:3" ht="15" customHeight="1">
      <c r="B47" s="257" t="str">
        <f t="shared" si="1"/>
        <v>SB.6.2.3. Türklerin İslamiyet’i kabulleri ile birlikte siyasi, sosyal ve kültürel alanlarda meydana gelen değişimleri fark eder.</v>
      </c>
      <c r="C47" s="260" t="s">
        <v>184</v>
      </c>
    </row>
    <row r="48" spans="2:3" ht="15" customHeight="1">
      <c r="B48" s="257" t="str">
        <f t="shared" si="1"/>
        <v>SB.6.2.4. Türklerin Anadolu’yu yurt edinme sürecini XI ve XIII. yüzyıllar kapsamında analiz eder.</v>
      </c>
      <c r="C48" s="260" t="s">
        <v>188</v>
      </c>
    </row>
    <row r="49" spans="2:3" ht="15" customHeight="1">
      <c r="B49" s="257" t="str">
        <f t="shared" si="1"/>
        <v>SB.6.2.5. Tarihî ticaret yollarının toplumlar arası siyasi, kültürel ve ekonomik ilişkilerdeki rolünü açıklar.</v>
      </c>
      <c r="C49" s="260" t="s">
        <v>191</v>
      </c>
    </row>
    <row r="50" spans="2:3" ht="15" customHeight="1">
      <c r="B50" s="257" t="str">
        <f t="shared" si="1"/>
        <v>SB.6.3.1. Konum ile ilgili kavramları kullanarak kıtaların, okyanusların ve ülkemizin coğrafi konumunu tanımlar.</v>
      </c>
      <c r="C50" s="260" t="s">
        <v>194</v>
      </c>
    </row>
    <row r="51" spans="2:3" ht="15" customHeight="1">
      <c r="B51" s="257" t="str">
        <f t="shared" si="1"/>
        <v>SB.6.3.2. Türkiye’nin temel fiziki coğrafya özelliklerinden yer şekillerini, iklim özelliklerini ve bitki örtüsünü ilgili haritalar üzerinde inceler.</v>
      </c>
      <c r="C51" s="260" t="s">
        <v>198</v>
      </c>
    </row>
    <row r="52" spans="2:3" ht="15" customHeight="1">
      <c r="B52" s="257" t="str">
        <f t="shared" si="1"/>
        <v>SB.6.3.3. Türkiye’nin temel beşerî coğrafya özelliklerini ilgili haritalar üzerinde gösterir.</v>
      </c>
      <c r="C52" s="260" t="s">
        <v>202</v>
      </c>
    </row>
    <row r="53" spans="2:3" ht="15" customHeight="1">
      <c r="B53" s="257" t="str">
        <f t="shared" si="1"/>
        <v>SB.6.3.4. Dünyanın farklı doğal ortamlarındaki insan yaşantılarından yola çıkarak iklim özellikleri hakkında çıkarımlarda bulunur</v>
      </c>
      <c r="C53" s="260" t="s">
        <v>206</v>
      </c>
    </row>
    <row r="54" spans="2:3" ht="15" customHeight="1">
      <c r="B54" s="257" t="str">
        <f t="shared" si="1"/>
        <v>SB.6.4.1. Sosyal bilimlerdeki çalışma ve bulgulardan hareketle sosyal bilimlerin toplum hayatına etkisine örnekler verir</v>
      </c>
      <c r="C54" s="260" t="s">
        <v>210</v>
      </c>
    </row>
    <row r="55" spans="2:3" ht="15" customHeight="1">
      <c r="B55" s="257" t="str">
        <f t="shared" si="1"/>
        <v>SB.6.4.2.Bilimsel ve teknolojik gelişmelerin gelecekteki yaşam üzerine etkilerine ilişkin fikirler ileri sürer.</v>
      </c>
      <c r="C55" s="260" t="s">
        <v>214</v>
      </c>
    </row>
    <row r="56" spans="2:3" ht="15" customHeight="1">
      <c r="B56" s="257" t="str">
        <f t="shared" si="1"/>
        <v>SB.6.4.3. Bilimsel araştırma basamaklarını kullanarak araştırma yapar.</v>
      </c>
      <c r="C56" s="260" t="s">
        <v>218</v>
      </c>
    </row>
    <row r="57" spans="2:3" ht="15" customHeight="1">
      <c r="B57" s="257" t="str">
        <f t="shared" si="1"/>
        <v>SB.6.4.4. Telif ve patent hakları saklı ürünlerin yasal yollardan temin edilmesinin gerekliliğini savunur.</v>
      </c>
      <c r="C57" s="260" t="s">
        <v>222</v>
      </c>
    </row>
    <row r="58" spans="2:3" ht="15" customHeight="1">
      <c r="B58" s="257" t="str">
        <f>C58</f>
        <v>SB.6.5.1. Ülkemizin kaynaklarıyla ekonomik faaliyetlerini ilişkilendirir.</v>
      </c>
      <c r="C58" s="260" t="s">
        <v>226</v>
      </c>
    </row>
    <row r="59" spans="2:3" ht="15" customHeight="1">
      <c r="B59" s="257" t="str">
        <f t="shared" si="1"/>
        <v>SB.6.5.2. Kaynakların bilinçsizce tüketilmesinin canlı yaşamına etkilerini analiz eder.</v>
      </c>
      <c r="C59" s="260" t="s">
        <v>230</v>
      </c>
    </row>
    <row r="60" spans="2:3" ht="15" customHeight="1">
      <c r="B60" s="257" t="str">
        <f t="shared" si="1"/>
        <v>SB.6.5.3. Türkiye’nin coğrafi özelliklerini dikkate alarak yatırım ve pazarlama proje önerileri hazırlar.</v>
      </c>
      <c r="C60" s="260" t="s">
        <v>234</v>
      </c>
    </row>
    <row r="61" spans="2:3" ht="15" customHeight="1">
      <c r="B61" s="257" t="str">
        <f t="shared" si="1"/>
        <v>SB.6.5.4. Vatandaşlık sorumluluğu ve ülke ekonomisine katkısı açısından vergi vermenin gereğini ve önemini savunur.</v>
      </c>
      <c r="C61" s="260" t="s">
        <v>238</v>
      </c>
    </row>
    <row r="62" spans="2:3" ht="15" customHeight="1">
      <c r="B62" s="257" t="str">
        <f t="shared" si="1"/>
        <v>SB.6.5.5. Nitelikli insan gücünün Türkiye ekonomisinin gelişimindeki yerini ve önemini analiz eder.</v>
      </c>
      <c r="C62" s="260" t="s">
        <v>242</v>
      </c>
    </row>
    <row r="63" spans="2:3" ht="15" customHeight="1">
      <c r="B63" s="257" t="str">
        <f t="shared" si="1"/>
        <v>SB.6.5.6. İlgi duyduğu mesleklerin gerektirdiği kişilik özelliklerini, becerileri ve eğitim sürecini araştırır.</v>
      </c>
      <c r="C63" s="260" t="s">
        <v>246</v>
      </c>
    </row>
    <row r="64" spans="2:3" ht="15" customHeight="1">
      <c r="B64" s="257" t="str">
        <f t="shared" si="1"/>
        <v>SB.6.6.1. Demokrasinin temel ilkeleri açısından farklı yönetim biçimlerini karşılaştırır.</v>
      </c>
      <c r="C64" s="260" t="s">
        <v>250</v>
      </c>
    </row>
    <row r="65" spans="2:3" ht="15" customHeight="1">
      <c r="B65" s="257" t="str">
        <f t="shared" si="1"/>
        <v>SB.6.6.2. Türkiye Cumhuriyeti Devleti’nde yasama, yürütme ve yargı güçleri arasındaki ilişkiyi açıklar.</v>
      </c>
      <c r="C65" s="260" t="s">
        <v>254</v>
      </c>
    </row>
    <row r="66" spans="2:3" ht="15" customHeight="1">
      <c r="B66" s="257" t="str">
        <f t="shared" si="1"/>
        <v>SB.6.6.3. Yönetimin karar alma sürecini etkileyen unsurları analiz eder.</v>
      </c>
      <c r="C66" s="260" t="s">
        <v>258</v>
      </c>
    </row>
    <row r="67" spans="2:3" ht="15" customHeight="1">
      <c r="B67" s="257" t="str">
        <f t="shared" si="1"/>
        <v>SB.6.6.4. Toplumsal hayatımızda demokrasinin önemini açıklar.</v>
      </c>
      <c r="C67" s="260" t="s">
        <v>262</v>
      </c>
    </row>
    <row r="68" spans="2:3" ht="15" customHeight="1">
      <c r="B68" s="257" t="str">
        <f t="shared" si="1"/>
        <v xml:space="preserve">SB.6.6.5. Türkiye Cumhuriyeti’nin etkin bir vatandaşı olarak hak ve sorumluluklarının anayasal güvence altında olduğunu açıklar. </v>
      </c>
      <c r="C68" s="260" t="s">
        <v>266</v>
      </c>
    </row>
    <row r="69" spans="2:3" ht="27.75" customHeight="1">
      <c r="B69" s="257" t="str">
        <f t="shared" si="1"/>
        <v>SB.6.6.6.Türk tarihinden ve güncel örneklerden yola çıkarak toplumsal hayatta kadına verilen değeri fark eder.</v>
      </c>
      <c r="C69" s="260" t="s">
        <v>273</v>
      </c>
    </row>
    <row r="70" spans="2:3" ht="15" customHeight="1">
      <c r="B70" s="257" t="str">
        <f t="shared" si="1"/>
        <v>7.SINIF</v>
      </c>
      <c r="C70" s="261" t="s">
        <v>288</v>
      </c>
    </row>
    <row r="71" spans="2:3" ht="15" customHeight="1">
      <c r="B71" s="257" t="str">
        <f t="shared" si="1"/>
        <v>SB.7.1.1. İletişimi etkileyen tutum ve davranışları analiz ederek kendi tutum ve davranışlarını sorgular.</v>
      </c>
      <c r="C71" s="262" t="s">
        <v>164</v>
      </c>
    </row>
    <row r="72" spans="2:3" ht="15" customHeight="1">
      <c r="B72" s="257" t="str">
        <f t="shared" si="1"/>
        <v>SB.7.1.2. Bireysel ve toplumsal ilişkilerde olumlu iletişim yollarını kullanır.</v>
      </c>
      <c r="C72" s="262" t="s">
        <v>166</v>
      </c>
    </row>
    <row r="73" spans="2:3" ht="15" customHeight="1">
      <c r="B73" s="257" t="str">
        <f t="shared" si="1"/>
        <v>SB.7.1.3. Medyanın sosyal değişim ve etkileşimdeki rolünü tartışır.</v>
      </c>
      <c r="C73" s="262" t="s">
        <v>169</v>
      </c>
    </row>
    <row r="74" spans="2:3" ht="15" customHeight="1">
      <c r="B74" s="257" t="str">
        <f t="shared" si="1"/>
        <v>SB.7.1.4. İletişim araçlarından yararlanırken haklarını kullanır ve sorumluluklarını yerine getirir.</v>
      </c>
      <c r="C74" s="262" t="s">
        <v>172</v>
      </c>
    </row>
    <row r="75" spans="2:3" ht="15" customHeight="1">
      <c r="B75" s="257" t="str">
        <f t="shared" si="1"/>
        <v>SB.7.2.1. Osmanlı Devleti’nin siyasi güç olarak ortaya çıkış sürecini ve bu süreci etkileyen faktörleri açıklar.</v>
      </c>
      <c r="C75" s="262" t="s">
        <v>175</v>
      </c>
    </row>
    <row r="76" spans="2:3" ht="15" customHeight="1">
      <c r="B76" s="257" t="str">
        <f t="shared" si="1"/>
        <v>SB.7.2.2. Osmanlı Devleti’nin fetih siyasetini örnekler üzerinden analiz eder.</v>
      </c>
      <c r="C76" s="262" t="s">
        <v>178</v>
      </c>
    </row>
    <row r="77" spans="2:3" ht="15" customHeight="1">
      <c r="B77" s="257" t="str">
        <f t="shared" si="1"/>
        <v>SB.7.2.3. Avrupa’daki gelişmelerle bağlantılı olarak Osmanlı Devleti’ni değişime zorlayan süreçleri kavrar.</v>
      </c>
      <c r="C77" s="262" t="s">
        <v>181</v>
      </c>
    </row>
    <row r="78" spans="2:3" ht="15" customHeight="1">
      <c r="B78" s="257" t="str">
        <f t="shared" si="1"/>
        <v>SB.7.2.4. Osmanlı Devleti’nde ıslahat hareketleri sonucu ortaya çıkan kurumlardan hareketle toplumsal ve ekonomik değişim hakkında çıkarımlarda bulunur.</v>
      </c>
      <c r="C78" s="262" t="s">
        <v>185</v>
      </c>
    </row>
    <row r="79" spans="2:3" ht="15" customHeight="1">
      <c r="B79" s="257" t="str">
        <f t="shared" si="1"/>
        <v>SB.7.2.5. Osmanlı kültür, sanat ve estetik anlayışına örnekler verir.</v>
      </c>
      <c r="C79" s="262" t="s">
        <v>189</v>
      </c>
    </row>
    <row r="80" spans="2:3" ht="15" customHeight="1">
      <c r="B80" s="257" t="str">
        <f t="shared" si="1"/>
        <v>SB.7.3.1. Örnek incelemeler yoluyla geçmişten günümüze, yerleşmeyi etkileyen faktörler hakkında çıkarımlarda bulunur.</v>
      </c>
      <c r="C80" s="262" t="s">
        <v>192</v>
      </c>
    </row>
    <row r="81" spans="2:3" ht="15" customHeight="1">
      <c r="B81" s="257" t="str">
        <f t="shared" si="1"/>
        <v>SB.7.3.2. Türkiye’de nüfusun dağılışını etkileyen faktörlerden hareketle Türkiye’nin demografik özelliklerini yorumlar.</v>
      </c>
      <c r="C81" s="262" t="s">
        <v>195</v>
      </c>
    </row>
    <row r="82" spans="2:3" ht="15" customHeight="1">
      <c r="B82" s="257" t="str">
        <f t="shared" si="1"/>
        <v>SB.7.3.3. Örnek incelemeler yoluyla göçün neden ve sonuçlarını tartışır.</v>
      </c>
      <c r="C82" s="262" t="s">
        <v>199</v>
      </c>
    </row>
    <row r="83" spans="2:3" ht="15" customHeight="1">
      <c r="B83" s="257" t="str">
        <f t="shared" si="1"/>
        <v>SB.7.3.4. Temel haklardan yerleşme ve seyahat özgürlüğünün kısıtlanması halinde ortaya çıkacak olumsuz durumlara örnekler gösterir.</v>
      </c>
      <c r="C83" s="262" t="s">
        <v>203</v>
      </c>
    </row>
    <row r="84" spans="2:3" ht="15" customHeight="1">
      <c r="B84" s="257" t="str">
        <f t="shared" si="1"/>
        <v>SB.7.4.1. Bilginin korunması, yaygınlaştırılması ve aktarılmasında değişim ve sürekliliği inceler.</v>
      </c>
      <c r="C84" s="262" t="s">
        <v>207</v>
      </c>
    </row>
    <row r="85" spans="2:3" ht="15" customHeight="1">
      <c r="B85" s="257" t="str">
        <f t="shared" si="1"/>
        <v>SB.7.4.2. Türk-İslam medeniyetinde yetişen bilginlerin bilimsel gelişme sürecine katkılarını tartışır.</v>
      </c>
      <c r="C85" s="262" t="s">
        <v>211</v>
      </c>
    </row>
    <row r="86" spans="2:3" ht="15" customHeight="1">
      <c r="B86" s="257" t="str">
        <f t="shared" si="1"/>
        <v>SB.7.4.3. XV-XX. yüzyıllar arasında Avrupa’da yaşanan gelişmelerin günümüz bilimsel birikiminin oluşmasına etkisini analiz eder.</v>
      </c>
      <c r="C86" s="262" t="s">
        <v>215</v>
      </c>
    </row>
    <row r="87" spans="2:3" ht="15" customHeight="1">
      <c r="B87" s="257" t="str">
        <f t="shared" si="1"/>
        <v>SB.7.4.4. Özgür düşüncenin bilimsel gelişmelere katkısını değerlendirir.</v>
      </c>
      <c r="C87" s="262" t="s">
        <v>219</v>
      </c>
    </row>
    <row r="88" spans="2:3" ht="15" customHeight="1">
      <c r="B88" s="257" t="str">
        <f t="shared" si="1"/>
        <v>SB.7.5.1. Üretimde ve yönetimde toprağın önemini geçmişten ve günümüzden örneklerle açıklar.</v>
      </c>
      <c r="C88" s="262" t="s">
        <v>223</v>
      </c>
    </row>
    <row r="89" spans="2:3" ht="15" customHeight="1">
      <c r="B89" s="257" t="str">
        <f t="shared" si="1"/>
        <v>SB.7.5.2. Üretim teknolojisindeki gelişmelerin sosyal ve ekonomik hayata etkilerini değerlendirir.</v>
      </c>
      <c r="C89" s="262" t="s">
        <v>227</v>
      </c>
    </row>
    <row r="90" spans="2:3" ht="15" customHeight="1">
      <c r="B90" s="257" t="str">
        <f t="shared" si="1"/>
        <v>SB.7.5.3. Kurumların ve sivil toplum kuruluşlarının çalışmalarına ve sosyal yaşamdaki rollerine örneklerverir.</v>
      </c>
      <c r="C90" s="262" t="s">
        <v>231</v>
      </c>
    </row>
    <row r="91" spans="2:3" ht="15" customHeight="1">
      <c r="B91" s="257" t="str">
        <f t="shared" si="1"/>
        <v>SB.7.5.4. Tarih boyunca Türklerde meslek edindirme ve meslek etiği kazandırmada rol oynayan kurumları tanır.</v>
      </c>
      <c r="C91" s="262" t="s">
        <v>235</v>
      </c>
    </row>
    <row r="92" spans="2:3" ht="15" customHeight="1">
      <c r="B92" s="257" t="str">
        <f t="shared" si="1"/>
        <v>SB.7.5.5. Dünyadaki gelişmelere bağlı olarak ortaya çıkan yeni meslekleri dikkate alarak mesleki tercihlerine yönelik planlama yapar.</v>
      </c>
      <c r="C92" s="262" t="s">
        <v>239</v>
      </c>
    </row>
    <row r="93" spans="2:3" ht="15" customHeight="1">
      <c r="B93" s="257" t="str">
        <f t="shared" si="1"/>
        <v>SB.7.5.6. Dijital teknolojilerin üretim, dağıtım ve tüketim ağında meydana getirdiği değişimleri analiz eder.</v>
      </c>
      <c r="C93" s="262" t="s">
        <v>243</v>
      </c>
    </row>
    <row r="94" spans="2:3" ht="15" customHeight="1">
      <c r="B94" s="257" t="str">
        <f t="shared" si="1"/>
        <v>SB.7.6.1. Demokrasinin ortaya çıkışını, gelişim evrelerini ve günümüzde ifade ettiği anlamları açıklar.</v>
      </c>
      <c r="C94" s="262" t="s">
        <v>247</v>
      </c>
    </row>
    <row r="95" spans="2:3" ht="15" customHeight="1">
      <c r="B95" s="257" t="str">
        <f t="shared" si="1"/>
        <v>SB.7.6.2. Atatürk’ün Türk demokrasisinin gelişimine katkılarını açıklar.</v>
      </c>
      <c r="C95" s="262" t="s">
        <v>251</v>
      </c>
    </row>
    <row r="96" spans="2:3" ht="15" customHeight="1">
      <c r="B96" s="257" t="str">
        <f t="shared" si="1"/>
        <v>SB.7.6.3. Türkiye Cumhuriyeti Devleti’nin temel niteliklerini toplumsal hayattaki uygulamalarla ilişkilendirir.</v>
      </c>
      <c r="C96" s="262" t="s">
        <v>255</v>
      </c>
    </row>
    <row r="97" spans="2:3" ht="15" customHeight="1">
      <c r="B97" s="257" t="str">
        <f t="shared" si="1"/>
        <v>SB.7.6.4. Demokrasinin uygulanma süreçlerinde karşılaşılan sorunları analiz eder.</v>
      </c>
      <c r="C97" s="262" t="s">
        <v>259</v>
      </c>
    </row>
    <row r="98" spans="2:3" ht="15" customHeight="1">
      <c r="B98" s="257" t="str">
        <f t="shared" si="1"/>
        <v>SB.7.7.1. Türkiye’nin üyesi olduğu uluslararası kuruluşlara örnekler verir.</v>
      </c>
      <c r="C98" s="262" t="s">
        <v>263</v>
      </c>
    </row>
    <row r="99" spans="2:3" ht="15" customHeight="1">
      <c r="B99" s="257" t="str">
        <f t="shared" si="1"/>
        <v>SB.7.7.2. Türkiye’nin ilişkide olduğu ekonomik bölge ve kuruluşları tanır.</v>
      </c>
      <c r="C99" s="262" t="s">
        <v>267</v>
      </c>
    </row>
    <row r="100" spans="2:3" ht="15" customHeight="1">
      <c r="B100" s="257" t="str">
        <f t="shared" si="1"/>
        <v>SB.7.7.3. Çeşitli kültürlere yönelik kalıp yargıları sorgular.</v>
      </c>
      <c r="C100" s="262" t="s">
        <v>270</v>
      </c>
    </row>
    <row r="101" spans="2:3" ht="15" customHeight="1">
      <c r="B101" s="257" t="str">
        <f t="shared" si="1"/>
        <v>SB.7.7.4. Arkadaşlarıyla birlikte küresel sorunların çözümüne yönelik fikir önerileri geliştirir.</v>
      </c>
      <c r="C101" s="262" t="s">
        <v>274</v>
      </c>
    </row>
    <row r="102" spans="2:3" ht="15" customHeight="1">
      <c r="B102" s="257" t="str">
        <f t="shared" si="1"/>
        <v>8.SINIF</v>
      </c>
      <c r="C102" s="259" t="s">
        <v>289</v>
      </c>
    </row>
    <row r="103" spans="2:3" ht="15" customHeight="1">
      <c r="B103" s="257" t="str">
        <f t="shared" si="1"/>
        <v>İTA.8.1.1. Avrupa’daki gelişmelerin yansımaları bağlamında Osmanlı Devleti’nin yirminci yüzyılın başlarındaki siyasi ve sosyal durumunu kavrar.</v>
      </c>
      <c r="C103" s="263" t="s">
        <v>88</v>
      </c>
    </row>
    <row r="104" spans="2:3" ht="15" customHeight="1">
      <c r="B104" s="257" t="str">
        <f t="shared" ref="B104:B167" si="2">C104</f>
        <v>İTA.8.1.2. Mustafa Kemal’in çocukluk ve öğrenim hayatından hareketle onun kişilik özelliklerinin oluşumu hakkında çıkarımlarda bulunur.</v>
      </c>
      <c r="C104" s="263" t="s">
        <v>87</v>
      </c>
    </row>
    <row r="105" spans="2:3" ht="15" customHeight="1">
      <c r="B105" s="257" t="str">
        <f t="shared" si="2"/>
        <v>İTA.8.1.3. Gençlik döneminde Mustafa Kemal’in fikir hayatını etkileyen önemli kişileri ve olayları kavrar.</v>
      </c>
      <c r="C105" s="263" t="s">
        <v>86</v>
      </c>
    </row>
    <row r="106" spans="2:3" ht="15" customHeight="1">
      <c r="B106" s="257" t="str">
        <f t="shared" si="2"/>
        <v>İTA.8.1.4. Mustafa Kemal’in askerlik hayatı ile ilgili olayları ve olguları onun kişilik özellikleri ile ilişkilendirir.</v>
      </c>
      <c r="C106" s="263" t="s">
        <v>85</v>
      </c>
    </row>
    <row r="107" spans="2:3" ht="15" customHeight="1">
      <c r="B107" s="257" t="str">
        <f t="shared" si="2"/>
        <v>İTA.8.2.1. Birinci Dünya Savaşı’nın sebeplerini ve savaşın başlamasına yol açan gelişmeleri kavrar.</v>
      </c>
      <c r="C107" s="263" t="s">
        <v>84</v>
      </c>
    </row>
    <row r="108" spans="2:3" ht="15" customHeight="1">
      <c r="B108" s="257" t="str">
        <f t="shared" si="2"/>
        <v>İTA.8.2.2. Birinci Dünya Savaşı’nda Osmanlı Devleti’nin durumu hakkında çıkarımlarda bulunur.</v>
      </c>
      <c r="C108" s="263" t="s">
        <v>83</v>
      </c>
    </row>
    <row r="109" spans="2:3" ht="15" customHeight="1">
      <c r="B109" s="257" t="str">
        <f t="shared" si="2"/>
        <v xml:space="preserve">İTA.8.2.3. Mondros Ateşkes Antlaşması’nın imzalanması ve uygulanması karşısında Osmanlı yönetiminin, Mustafa Kemal’in ve halkın tutumunu analiz eder. </v>
      </c>
      <c r="C109" s="263" t="s">
        <v>182</v>
      </c>
    </row>
    <row r="110" spans="2:3" ht="15" customHeight="1">
      <c r="B110" s="257" t="str">
        <f t="shared" si="2"/>
        <v>İTA.8.2.4. Kuvâ-yı Millîye’nin oluşum sürecini ve sonrasında meydana gelen gelişmeleri kavrar.</v>
      </c>
      <c r="C110" s="263" t="s">
        <v>186</v>
      </c>
    </row>
    <row r="111" spans="2:3" ht="15" customHeight="1">
      <c r="B111" s="257" t="str">
        <f t="shared" si="2"/>
        <v>İTA.8.2.5. Millî Mücadele’nin hazırlık döneminde Mustafa Kemal’in yaptığı çalışmaları analiz eder.</v>
      </c>
      <c r="C111" s="263" t="s">
        <v>190</v>
      </c>
    </row>
    <row r="112" spans="2:3" ht="15" customHeight="1">
      <c r="B112" s="257" t="str">
        <f t="shared" si="2"/>
        <v>İTA.8.2.6. Misakımilli’nin kabulünü¨ ve Büyük Millet Meclisinin açılışını vatanın bütünlüğünü esası ile “ulusal egemenlik” ve “tam bağımsızlık” ilkeleri ile ilişkilendirir.</v>
      </c>
      <c r="C112" s="263" t="s">
        <v>193</v>
      </c>
    </row>
    <row r="113" spans="2:3" ht="15" customHeight="1">
      <c r="B113" s="257" t="str">
        <f t="shared" si="2"/>
        <v>İTA.8.2.7. Büyük Millet Meclisine karşı ayaklanmalar ile ayaklanmaların bastırılması için alınan tedbirleri analiz eder.</v>
      </c>
      <c r="C113" s="263" t="s">
        <v>196</v>
      </c>
    </row>
    <row r="114" spans="2:3" ht="15" customHeight="1">
      <c r="B114" s="257" t="str">
        <f t="shared" si="2"/>
        <v>İTA.8.2.8. Mustafa Kemal’in ve Türk milletinin Sevr Antlaşması’na karşı tepkilerini değerlendirir.</v>
      </c>
      <c r="C114" s="263" t="s">
        <v>200</v>
      </c>
    </row>
    <row r="115" spans="2:3" ht="15" customHeight="1">
      <c r="B115" s="257" t="str">
        <f t="shared" si="2"/>
        <v>İTA.8.3.1. Millî Mücadele Dönemi’nde Doğu Cephesi ve Güney Cephesi’nde meydana gelen gelişmeleri kavrar.</v>
      </c>
      <c r="C115" s="263" t="s">
        <v>204</v>
      </c>
    </row>
    <row r="116" spans="2:3" ht="15" customHeight="1">
      <c r="B116" s="257" t="str">
        <f t="shared" si="2"/>
        <v>İTA.8.3.2. Millî Mücadele Dönemi’nde Batı Cephesi’nde meydana gelen gelişmeleri kavrar.</v>
      </c>
      <c r="C116" s="263" t="s">
        <v>208</v>
      </c>
    </row>
    <row r="117" spans="2:3" ht="15" customHeight="1">
      <c r="B117" s="257" t="str">
        <f t="shared" si="2"/>
        <v xml:space="preserve">İTA.8.3.3. Millî Mücadele’nin zor bir döneminde Maarif Kongresi yapan Atatürk’ün, millî ve çağdaş eğitime verdiği önemi kavrar. </v>
      </c>
      <c r="C117" s="263" t="s">
        <v>212</v>
      </c>
    </row>
    <row r="118" spans="2:3" ht="15" customHeight="1">
      <c r="B118" s="257" t="str">
        <f t="shared" si="2"/>
        <v>İTA.8.3.4. Türk milletinin millî birlik, beraberlik ve dayanışmasının bir örneği olarak Tekalif-i Millîye Emirleri doğrultusunda yapılan uygulamaları analiz eder.</v>
      </c>
      <c r="C118" s="263" t="s">
        <v>216</v>
      </c>
    </row>
    <row r="119" spans="2:3" ht="15" customHeight="1">
      <c r="B119" s="257" t="str">
        <f t="shared" si="2"/>
        <v>İTA.8.3.5. Sakarya Meydan Savaşı’nın kazanılmasında ve Büyük Taarruz’un başarılı olmasında Mustafa Kemal’in rolüne ilişkin çıkarımlarda bulunur.</v>
      </c>
      <c r="C119" s="263" t="s">
        <v>220</v>
      </c>
    </row>
    <row r="120" spans="2:3" ht="15" customHeight="1">
      <c r="B120" s="257" t="str">
        <f t="shared" si="2"/>
        <v>İTA.8.3.6. Lozan Antlaşması’nın sağladığı kazanımları analiz eder.</v>
      </c>
      <c r="C120" s="263" t="s">
        <v>224</v>
      </c>
    </row>
    <row r="121" spans="2:3" ht="15" customHeight="1">
      <c r="B121" s="257" t="str">
        <f t="shared" si="2"/>
        <v>İTA.8.3.7. Millî Mücadele Dönemi’nin siyasi, sosyal ve kültürel olaylarının sanat ve edebiyat ürünlerine yansımalarına kanıtlar gösterir.</v>
      </c>
      <c r="C121" s="263" t="s">
        <v>228</v>
      </c>
    </row>
    <row r="122" spans="2:3" ht="15" customHeight="1">
      <c r="B122" s="257" t="str">
        <f t="shared" si="2"/>
        <v>İTA.8.4.1. Çağdaşlaşan Türkiye’nin temeli olan Atatürk ilkelerini açıklar.</v>
      </c>
      <c r="C122" s="263" t="s">
        <v>232</v>
      </c>
    </row>
    <row r="123" spans="2:3" ht="15" customHeight="1">
      <c r="B123" s="257" t="str">
        <f t="shared" si="2"/>
        <v>İTA.8.4.2. Siyasi alanda meydana gelen gelişmeleri kavrar.</v>
      </c>
      <c r="C123" s="263" t="s">
        <v>236</v>
      </c>
    </row>
    <row r="124" spans="2:3" ht="15" customHeight="1">
      <c r="B124" s="257" t="str">
        <f t="shared" si="2"/>
        <v xml:space="preserve">İTA.8.4.3. Hukuk alanında meydana gelen gelişmelerin toplumsal hayata yansımalarını kavrar. </v>
      </c>
      <c r="C124" s="263" t="s">
        <v>240</v>
      </c>
    </row>
    <row r="125" spans="2:3" ht="15" customHeight="1">
      <c r="B125" s="257" t="str">
        <f t="shared" si="2"/>
        <v>İTA.8.4.4. Eğitim ve kültür alanında yapılan inkılapları ve gelişmeleri kavrar.</v>
      </c>
      <c r="C125" s="263" t="s">
        <v>244</v>
      </c>
    </row>
    <row r="126" spans="2:3" ht="15" customHeight="1">
      <c r="B126" s="257" t="str">
        <f t="shared" si="2"/>
        <v>İTA.8.4.5. Toplumsal alanda yapılan inkılapları ve meydana gelen gelişmeleri kavrar.</v>
      </c>
      <c r="C126" s="263" t="s">
        <v>248</v>
      </c>
    </row>
    <row r="127" spans="2:3" ht="15" customHeight="1">
      <c r="B127" s="257" t="str">
        <f t="shared" si="2"/>
        <v>İTA.8.4.6. Ekonomi alanında meydana gelen gelişmeleri kavrar.</v>
      </c>
      <c r="C127" s="263" t="s">
        <v>252</v>
      </c>
    </row>
    <row r="128" spans="2:3" ht="15" customHeight="1">
      <c r="B128" s="257" t="str">
        <f t="shared" si="2"/>
        <v xml:space="preserve">İTA.8.4.7. Atatürk Dönemi’nde sağlık alanında yapılan çalışmaları devletin temel görevleri ile ilişkilendirir. </v>
      </c>
      <c r="C128" s="263" t="s">
        <v>256</v>
      </c>
    </row>
    <row r="129" spans="1:3" ht="15" customHeight="1">
      <c r="B129" s="257" t="str">
        <f t="shared" si="2"/>
        <v>İTA.8.4.8. Cumhuriyet’in sağladığı kazanımları ve Atatürk’ünTürk milleti için gösterdiği hedefleri analiz eder.</v>
      </c>
      <c r="C129" s="263" t="s">
        <v>260</v>
      </c>
    </row>
    <row r="130" spans="1:3" ht="15" customHeight="1">
      <c r="B130" s="257" t="str">
        <f t="shared" si="2"/>
        <v>İTA.8.4.9. Atatürk ilke ve inkılaplarını oluşturan temel esasları kavrar.</v>
      </c>
      <c r="C130" s="263" t="s">
        <v>264</v>
      </c>
    </row>
    <row r="131" spans="1:3" ht="15" customHeight="1">
      <c r="B131" s="257" t="str">
        <f t="shared" si="2"/>
        <v>İTA.8.5.1. Atatürk Dönemi’ndeki demokratikleşme yolunda atılan adımları açıklar.</v>
      </c>
      <c r="C131" s="263" t="s">
        <v>268</v>
      </c>
    </row>
    <row r="132" spans="1:3" ht="15" customHeight="1">
      <c r="B132" s="257" t="str">
        <f t="shared" si="2"/>
        <v>İTA.8.5.2. Mustafa Kemal’e suikast girişimini analiz eder.</v>
      </c>
      <c r="C132" s="263" t="s">
        <v>271</v>
      </c>
    </row>
    <row r="133" spans="1:3" ht="15" customHeight="1">
      <c r="B133" s="257" t="str">
        <f t="shared" si="2"/>
        <v>İTA.8.5.3. Cumhuriyetin ilk yıllarında Türkiye Cumhuriyetine yönelik tehditleri analiz eder.</v>
      </c>
      <c r="C133" s="263" t="s">
        <v>275</v>
      </c>
    </row>
    <row r="134" spans="1:3" ht="15" customHeight="1">
      <c r="B134" s="257" t="str">
        <f t="shared" si="2"/>
        <v>İTA.8.6.1. Atatürrk Dönemi Türk dış politikasının temel ilkelerini ve amaçlarını açıklar.</v>
      </c>
      <c r="C134" s="263" t="s">
        <v>277</v>
      </c>
    </row>
    <row r="135" spans="1:3" ht="15" customHeight="1">
      <c r="B135" s="257" t="str">
        <f t="shared" si="2"/>
        <v>İTA.8.6.2. Atatürk Dönemi Türk dış politikasında yaşanan gelişmeleri analiz eder.</v>
      </c>
      <c r="C135" s="263" t="s">
        <v>279</v>
      </c>
    </row>
    <row r="136" spans="1:3" ht="15" customHeight="1">
      <c r="B136" s="257" t="str">
        <f t="shared" si="2"/>
        <v>İTA.8.6.3. Atatürk’ün Hatay’ı ülkemize katmak konusunda yaptıklarına ve bu uğurda gösterdiği özveriye kanıtlar gösterir.</v>
      </c>
      <c r="C136" s="263" t="s">
        <v>281</v>
      </c>
    </row>
    <row r="137" spans="1:3" ht="15" customHeight="1">
      <c r="B137" s="257" t="str">
        <f t="shared" si="2"/>
        <v xml:space="preserve">İTA.8.7.1. Atatürk’ün ölümüne ilişkin yansıma ve değerlendirmelerden hareketle onun fikir ve eserlerinin evrensel değerine ilişkin çıkarımlarda bulunur." </v>
      </c>
      <c r="C137" s="263" t="s">
        <v>283</v>
      </c>
    </row>
    <row r="138" spans="1:3" ht="15" customHeight="1">
      <c r="B138" s="257" t="str">
        <f t="shared" si="2"/>
        <v>İTA.8.7.2. Atatürk’ünTürk Milleti’ne bıraktığı eserlerinden örnekler verir.</v>
      </c>
      <c r="C138" s="263" t="s">
        <v>284</v>
      </c>
    </row>
    <row r="139" spans="1:3" ht="15" customHeight="1">
      <c r="B139" s="257" t="str">
        <f t="shared" si="2"/>
        <v>İTA.8.7.3. Atatürk’ün İkinci Dünya Savaşı öncesi tespitleri ve girişimleri Türkiye’nin savaşta izlediği denge siyaseti ile ilişkilendirilir.</v>
      </c>
      <c r="C139" s="263" t="s">
        <v>285</v>
      </c>
    </row>
    <row r="140" spans="1:3" ht="15" customHeight="1">
      <c r="B140" s="257" t="str">
        <f t="shared" si="2"/>
        <v>İTA.8.7.4. İkinci Dünya Savaşı’ndaki gelişmelerin ve bu savaşın sonuçlarının Türkiye ’ye etkilerini analiz eder.</v>
      </c>
      <c r="C140" s="263" t="s">
        <v>286</v>
      </c>
    </row>
    <row r="141" spans="1:3" s="56" customFormat="1">
      <c r="A141" s="264"/>
      <c r="B141" s="255">
        <f t="shared" si="2"/>
        <v>0</v>
      </c>
      <c r="C141" s="84"/>
    </row>
    <row r="142" spans="1:3" s="56" customFormat="1">
      <c r="A142" s="264"/>
      <c r="B142" s="255">
        <f t="shared" si="2"/>
        <v>0</v>
      </c>
      <c r="C142" s="84"/>
    </row>
    <row r="143" spans="1:3" s="56" customFormat="1">
      <c r="A143" s="264"/>
      <c r="B143" s="255">
        <f t="shared" si="2"/>
        <v>0</v>
      </c>
      <c r="C143" s="84"/>
    </row>
    <row r="144" spans="1:3" s="56" customFormat="1">
      <c r="A144" s="264"/>
      <c r="B144" s="255">
        <f t="shared" si="2"/>
        <v>0</v>
      </c>
      <c r="C144" s="84"/>
    </row>
    <row r="145" spans="1:3" s="56" customFormat="1">
      <c r="A145" s="264"/>
      <c r="B145" s="255">
        <f t="shared" si="2"/>
        <v>0</v>
      </c>
      <c r="C145" s="84"/>
    </row>
    <row r="146" spans="1:3" s="56" customFormat="1">
      <c r="A146" s="264"/>
      <c r="B146" s="255">
        <f t="shared" si="2"/>
        <v>0</v>
      </c>
      <c r="C146" s="84"/>
    </row>
    <row r="147" spans="1:3" s="56" customFormat="1">
      <c r="A147" s="264"/>
      <c r="B147" s="255">
        <f t="shared" si="2"/>
        <v>0</v>
      </c>
      <c r="C147" s="84"/>
    </row>
    <row r="148" spans="1:3" s="56" customFormat="1">
      <c r="A148" s="264"/>
      <c r="B148" s="255">
        <f t="shared" si="2"/>
        <v>0</v>
      </c>
      <c r="C148" s="84"/>
    </row>
    <row r="149" spans="1:3" s="56" customFormat="1">
      <c r="A149" s="264"/>
      <c r="B149" s="255">
        <f t="shared" si="2"/>
        <v>0</v>
      </c>
      <c r="C149" s="84"/>
    </row>
    <row r="150" spans="1:3" s="56" customFormat="1">
      <c r="A150" s="264"/>
      <c r="B150" s="255">
        <f t="shared" si="2"/>
        <v>0</v>
      </c>
      <c r="C150" s="84"/>
    </row>
    <row r="151" spans="1:3" s="56" customFormat="1">
      <c r="A151" s="264"/>
      <c r="B151" s="255">
        <f t="shared" si="2"/>
        <v>0</v>
      </c>
      <c r="C151" s="84"/>
    </row>
    <row r="152" spans="1:3" s="56" customFormat="1">
      <c r="A152" s="264"/>
      <c r="B152" s="255">
        <f t="shared" si="2"/>
        <v>0</v>
      </c>
      <c r="C152" s="84"/>
    </row>
    <row r="153" spans="1:3" s="56" customFormat="1">
      <c r="A153" s="264"/>
      <c r="B153" s="255">
        <f t="shared" si="2"/>
        <v>0</v>
      </c>
      <c r="C153" s="84"/>
    </row>
    <row r="154" spans="1:3" s="56" customFormat="1">
      <c r="A154" s="264"/>
      <c r="B154" s="255">
        <f t="shared" si="2"/>
        <v>0</v>
      </c>
      <c r="C154" s="84"/>
    </row>
    <row r="155" spans="1:3" s="56" customFormat="1">
      <c r="A155" s="264"/>
      <c r="B155" s="255">
        <f t="shared" si="2"/>
        <v>0</v>
      </c>
      <c r="C155" s="84"/>
    </row>
    <row r="156" spans="1:3" s="56" customFormat="1">
      <c r="A156" s="264"/>
      <c r="B156" s="255">
        <f t="shared" si="2"/>
        <v>0</v>
      </c>
      <c r="C156" s="84"/>
    </row>
    <row r="157" spans="1:3" s="56" customFormat="1">
      <c r="A157" s="264"/>
      <c r="B157" s="255">
        <f t="shared" si="2"/>
        <v>0</v>
      </c>
      <c r="C157" s="84"/>
    </row>
    <row r="158" spans="1:3" s="56" customFormat="1">
      <c r="A158" s="264"/>
      <c r="B158" s="255">
        <f t="shared" si="2"/>
        <v>0</v>
      </c>
      <c r="C158" s="84"/>
    </row>
    <row r="159" spans="1:3" s="56" customFormat="1">
      <c r="A159" s="264"/>
      <c r="B159" s="255">
        <f t="shared" si="2"/>
        <v>0</v>
      </c>
      <c r="C159" s="84"/>
    </row>
    <row r="160" spans="1:3" s="56" customFormat="1">
      <c r="A160" s="264"/>
      <c r="B160" s="255">
        <f t="shared" si="2"/>
        <v>0</v>
      </c>
      <c r="C160" s="84"/>
    </row>
    <row r="161" spans="1:3" s="56" customFormat="1">
      <c r="A161" s="264"/>
      <c r="B161" s="255">
        <f t="shared" si="2"/>
        <v>0</v>
      </c>
      <c r="C161" s="84"/>
    </row>
    <row r="162" spans="1:3" s="56" customFormat="1">
      <c r="A162" s="264"/>
      <c r="B162" s="255">
        <f t="shared" si="2"/>
        <v>0</v>
      </c>
      <c r="C162" s="84"/>
    </row>
    <row r="163" spans="1:3" s="56" customFormat="1">
      <c r="A163" s="264"/>
      <c r="B163" s="255">
        <f t="shared" si="2"/>
        <v>0</v>
      </c>
      <c r="C163" s="84"/>
    </row>
    <row r="164" spans="1:3" s="56" customFormat="1">
      <c r="A164" s="264"/>
      <c r="B164" s="255">
        <f t="shared" si="2"/>
        <v>0</v>
      </c>
      <c r="C164" s="84"/>
    </row>
    <row r="165" spans="1:3" s="56" customFormat="1">
      <c r="A165" s="264"/>
      <c r="B165" s="255">
        <f t="shared" si="2"/>
        <v>0</v>
      </c>
      <c r="C165" s="84"/>
    </row>
    <row r="166" spans="1:3" s="56" customFormat="1">
      <c r="A166" s="264"/>
      <c r="B166" s="255">
        <f t="shared" si="2"/>
        <v>0</v>
      </c>
      <c r="C166" s="84"/>
    </row>
    <row r="167" spans="1:3" s="56" customFormat="1">
      <c r="A167" s="264"/>
      <c r="B167" s="255">
        <f t="shared" si="2"/>
        <v>0</v>
      </c>
      <c r="C167" s="84"/>
    </row>
    <row r="168" spans="1:3" s="56" customFormat="1">
      <c r="A168" s="264"/>
      <c r="B168" s="255">
        <f t="shared" ref="B168:B231" si="3">C168</f>
        <v>0</v>
      </c>
      <c r="C168" s="84"/>
    </row>
    <row r="169" spans="1:3" s="56" customFormat="1">
      <c r="A169" s="264"/>
      <c r="B169" s="255">
        <f t="shared" si="3"/>
        <v>0</v>
      </c>
      <c r="C169" s="84"/>
    </row>
    <row r="170" spans="1:3" s="56" customFormat="1">
      <c r="A170" s="264"/>
      <c r="B170" s="255">
        <f t="shared" si="3"/>
        <v>0</v>
      </c>
      <c r="C170" s="84"/>
    </row>
    <row r="171" spans="1:3" s="56" customFormat="1">
      <c r="A171" s="264"/>
      <c r="B171" s="255">
        <f t="shared" si="3"/>
        <v>0</v>
      </c>
      <c r="C171" s="84"/>
    </row>
    <row r="172" spans="1:3" s="56" customFormat="1">
      <c r="A172" s="264"/>
      <c r="B172" s="255">
        <f t="shared" si="3"/>
        <v>0</v>
      </c>
      <c r="C172" s="84"/>
    </row>
    <row r="173" spans="1:3" s="56" customFormat="1">
      <c r="A173" s="264"/>
      <c r="B173" s="255">
        <f t="shared" si="3"/>
        <v>0</v>
      </c>
      <c r="C173" s="84"/>
    </row>
    <row r="174" spans="1:3" s="56" customFormat="1">
      <c r="A174" s="264"/>
      <c r="B174" s="255">
        <f t="shared" si="3"/>
        <v>0</v>
      </c>
      <c r="C174" s="84"/>
    </row>
    <row r="175" spans="1:3" s="56" customFormat="1">
      <c r="A175" s="264"/>
      <c r="B175" s="255">
        <f t="shared" si="3"/>
        <v>0</v>
      </c>
      <c r="C175" s="84"/>
    </row>
    <row r="176" spans="1:3" s="56" customFormat="1">
      <c r="A176" s="264"/>
      <c r="B176" s="255">
        <f t="shared" si="3"/>
        <v>0</v>
      </c>
      <c r="C176" s="84"/>
    </row>
    <row r="177" spans="1:3" s="56" customFormat="1">
      <c r="A177" s="264"/>
      <c r="B177" s="255">
        <f t="shared" si="3"/>
        <v>0</v>
      </c>
      <c r="C177" s="84"/>
    </row>
    <row r="178" spans="1:3" s="56" customFormat="1">
      <c r="A178" s="264"/>
      <c r="B178" s="255">
        <f t="shared" si="3"/>
        <v>0</v>
      </c>
      <c r="C178" s="84"/>
    </row>
    <row r="179" spans="1:3" s="56" customFormat="1">
      <c r="A179" s="264"/>
      <c r="B179" s="255">
        <f t="shared" si="3"/>
        <v>0</v>
      </c>
      <c r="C179" s="84"/>
    </row>
    <row r="180" spans="1:3" s="56" customFormat="1">
      <c r="A180" s="264"/>
      <c r="B180" s="255">
        <f t="shared" si="3"/>
        <v>0</v>
      </c>
      <c r="C180" s="84"/>
    </row>
    <row r="181" spans="1:3" s="56" customFormat="1">
      <c r="A181" s="264"/>
      <c r="B181" s="255">
        <f t="shared" si="3"/>
        <v>0</v>
      </c>
      <c r="C181" s="84"/>
    </row>
    <row r="182" spans="1:3" s="56" customFormat="1">
      <c r="A182" s="264"/>
      <c r="B182" s="255">
        <f t="shared" si="3"/>
        <v>0</v>
      </c>
      <c r="C182" s="84"/>
    </row>
    <row r="183" spans="1:3" s="56" customFormat="1">
      <c r="A183" s="264"/>
      <c r="B183" s="255">
        <f t="shared" si="3"/>
        <v>0</v>
      </c>
      <c r="C183" s="84"/>
    </row>
    <row r="184" spans="1:3" s="56" customFormat="1">
      <c r="A184" s="264"/>
      <c r="B184" s="255">
        <f t="shared" si="3"/>
        <v>0</v>
      </c>
      <c r="C184" s="84"/>
    </row>
    <row r="185" spans="1:3" s="56" customFormat="1">
      <c r="A185" s="264"/>
      <c r="B185" s="255">
        <f t="shared" si="3"/>
        <v>0</v>
      </c>
      <c r="C185" s="84"/>
    </row>
    <row r="186" spans="1:3" s="56" customFormat="1">
      <c r="A186" s="264"/>
      <c r="B186" s="255">
        <f t="shared" si="3"/>
        <v>0</v>
      </c>
      <c r="C186" s="84"/>
    </row>
    <row r="187" spans="1:3" s="56" customFormat="1">
      <c r="A187" s="264"/>
      <c r="B187" s="255">
        <f t="shared" si="3"/>
        <v>0</v>
      </c>
      <c r="C187" s="84"/>
    </row>
    <row r="188" spans="1:3" s="56" customFormat="1">
      <c r="A188" s="264"/>
      <c r="B188" s="255">
        <f t="shared" si="3"/>
        <v>0</v>
      </c>
      <c r="C188" s="84"/>
    </row>
    <row r="189" spans="1:3" s="56" customFormat="1">
      <c r="A189" s="264"/>
      <c r="B189" s="255">
        <f t="shared" si="3"/>
        <v>0</v>
      </c>
      <c r="C189" s="84"/>
    </row>
    <row r="190" spans="1:3" s="56" customFormat="1">
      <c r="A190" s="264"/>
      <c r="B190" s="255">
        <f t="shared" si="3"/>
        <v>0</v>
      </c>
      <c r="C190" s="84"/>
    </row>
    <row r="191" spans="1:3" s="56" customFormat="1">
      <c r="A191" s="264"/>
      <c r="B191" s="255">
        <f t="shared" si="3"/>
        <v>0</v>
      </c>
      <c r="C191" s="84"/>
    </row>
    <row r="192" spans="1:3" s="56" customFormat="1">
      <c r="A192" s="264"/>
      <c r="B192" s="255">
        <f t="shared" si="3"/>
        <v>0</v>
      </c>
      <c r="C192" s="84"/>
    </row>
    <row r="193" spans="1:3" s="56" customFormat="1">
      <c r="A193" s="264"/>
      <c r="B193" s="255">
        <f t="shared" si="3"/>
        <v>0</v>
      </c>
      <c r="C193" s="84"/>
    </row>
    <row r="194" spans="1:3" s="56" customFormat="1">
      <c r="A194" s="264"/>
      <c r="B194" s="255">
        <f t="shared" si="3"/>
        <v>0</v>
      </c>
      <c r="C194" s="84"/>
    </row>
    <row r="195" spans="1:3" s="56" customFormat="1">
      <c r="A195" s="264"/>
      <c r="B195" s="255">
        <f t="shared" si="3"/>
        <v>0</v>
      </c>
      <c r="C195" s="84"/>
    </row>
    <row r="196" spans="1:3" s="56" customFormat="1">
      <c r="A196" s="264"/>
      <c r="B196" s="255">
        <f t="shared" si="3"/>
        <v>0</v>
      </c>
      <c r="C196" s="84"/>
    </row>
    <row r="197" spans="1:3" s="56" customFormat="1">
      <c r="A197" s="264"/>
      <c r="B197" s="255">
        <f t="shared" si="3"/>
        <v>0</v>
      </c>
      <c r="C197" s="84"/>
    </row>
    <row r="198" spans="1:3" s="56" customFormat="1">
      <c r="A198" s="264"/>
      <c r="B198" s="255">
        <f t="shared" si="3"/>
        <v>0</v>
      </c>
      <c r="C198" s="84"/>
    </row>
    <row r="199" spans="1:3" s="56" customFormat="1">
      <c r="A199" s="264"/>
      <c r="B199" s="255">
        <f t="shared" si="3"/>
        <v>0</v>
      </c>
      <c r="C199" s="84"/>
    </row>
    <row r="200" spans="1:3" s="56" customFormat="1">
      <c r="A200" s="264"/>
      <c r="B200" s="255">
        <f t="shared" si="3"/>
        <v>0</v>
      </c>
      <c r="C200" s="84"/>
    </row>
    <row r="201" spans="1:3" s="56" customFormat="1">
      <c r="A201" s="264"/>
      <c r="B201" s="255">
        <f t="shared" si="3"/>
        <v>0</v>
      </c>
      <c r="C201" s="84"/>
    </row>
    <row r="202" spans="1:3" s="56" customFormat="1">
      <c r="A202" s="264"/>
      <c r="B202" s="255">
        <f t="shared" si="3"/>
        <v>0</v>
      </c>
      <c r="C202" s="84"/>
    </row>
    <row r="203" spans="1:3" s="56" customFormat="1">
      <c r="A203" s="264"/>
      <c r="B203" s="255">
        <f t="shared" si="3"/>
        <v>0</v>
      </c>
      <c r="C203" s="84"/>
    </row>
    <row r="204" spans="1:3" s="56" customFormat="1">
      <c r="A204" s="264"/>
      <c r="B204" s="255">
        <f t="shared" si="3"/>
        <v>0</v>
      </c>
      <c r="C204" s="84"/>
    </row>
    <row r="205" spans="1:3" s="56" customFormat="1">
      <c r="A205" s="264"/>
      <c r="B205" s="255">
        <f t="shared" si="3"/>
        <v>0</v>
      </c>
      <c r="C205" s="84"/>
    </row>
    <row r="206" spans="1:3" s="56" customFormat="1">
      <c r="A206" s="264"/>
      <c r="B206" s="255">
        <f t="shared" si="3"/>
        <v>0</v>
      </c>
      <c r="C206" s="84"/>
    </row>
    <row r="207" spans="1:3" s="56" customFormat="1">
      <c r="A207" s="264"/>
      <c r="B207" s="255">
        <f t="shared" si="3"/>
        <v>0</v>
      </c>
      <c r="C207" s="84"/>
    </row>
    <row r="208" spans="1:3" s="56" customFormat="1">
      <c r="A208" s="264"/>
      <c r="B208" s="255">
        <f t="shared" si="3"/>
        <v>0</v>
      </c>
      <c r="C208" s="84"/>
    </row>
    <row r="209" spans="1:3" s="56" customFormat="1">
      <c r="A209" s="264"/>
      <c r="B209" s="255">
        <f t="shared" si="3"/>
        <v>0</v>
      </c>
      <c r="C209" s="84"/>
    </row>
    <row r="210" spans="1:3" s="56" customFormat="1">
      <c r="A210" s="264"/>
      <c r="B210" s="255">
        <f t="shared" si="3"/>
        <v>0</v>
      </c>
      <c r="C210" s="84"/>
    </row>
    <row r="211" spans="1:3" s="56" customFormat="1">
      <c r="A211" s="264"/>
      <c r="B211" s="255">
        <f t="shared" si="3"/>
        <v>0</v>
      </c>
      <c r="C211" s="84"/>
    </row>
    <row r="212" spans="1:3" s="56" customFormat="1">
      <c r="A212" s="264"/>
      <c r="B212" s="255">
        <f t="shared" si="3"/>
        <v>0</v>
      </c>
      <c r="C212" s="84"/>
    </row>
    <row r="213" spans="1:3" s="56" customFormat="1">
      <c r="A213" s="264"/>
      <c r="B213" s="255">
        <f t="shared" si="3"/>
        <v>0</v>
      </c>
      <c r="C213" s="84"/>
    </row>
    <row r="214" spans="1:3" s="56" customFormat="1">
      <c r="A214" s="264"/>
      <c r="B214" s="255">
        <f t="shared" si="3"/>
        <v>0</v>
      </c>
      <c r="C214" s="84"/>
    </row>
    <row r="215" spans="1:3" s="56" customFormat="1">
      <c r="A215" s="264"/>
      <c r="B215" s="255">
        <f t="shared" si="3"/>
        <v>0</v>
      </c>
      <c r="C215" s="84"/>
    </row>
    <row r="216" spans="1:3" s="56" customFormat="1">
      <c r="A216" s="264"/>
      <c r="B216" s="255">
        <f t="shared" si="3"/>
        <v>0</v>
      </c>
      <c r="C216" s="84"/>
    </row>
    <row r="217" spans="1:3" s="56" customFormat="1">
      <c r="A217" s="264"/>
      <c r="B217" s="255">
        <f t="shared" si="3"/>
        <v>0</v>
      </c>
      <c r="C217" s="84"/>
    </row>
    <row r="218" spans="1:3" s="56" customFormat="1">
      <c r="A218" s="264"/>
      <c r="B218" s="255">
        <f t="shared" si="3"/>
        <v>0</v>
      </c>
      <c r="C218" s="84"/>
    </row>
    <row r="219" spans="1:3" s="56" customFormat="1">
      <c r="A219" s="264"/>
      <c r="B219" s="255">
        <f t="shared" si="3"/>
        <v>0</v>
      </c>
      <c r="C219" s="84"/>
    </row>
    <row r="220" spans="1:3" s="56" customFormat="1">
      <c r="A220" s="264"/>
      <c r="B220" s="255">
        <f t="shared" si="3"/>
        <v>0</v>
      </c>
      <c r="C220" s="84"/>
    </row>
    <row r="221" spans="1:3" s="56" customFormat="1">
      <c r="A221" s="264"/>
      <c r="B221" s="255">
        <f t="shared" si="3"/>
        <v>0</v>
      </c>
      <c r="C221" s="84"/>
    </row>
    <row r="222" spans="1:3">
      <c r="B222" s="253">
        <f t="shared" si="3"/>
        <v>0</v>
      </c>
    </row>
    <row r="223" spans="1:3">
      <c r="B223" s="253">
        <f t="shared" si="3"/>
        <v>0</v>
      </c>
    </row>
    <row r="224" spans="1:3">
      <c r="B224" s="253">
        <f t="shared" si="3"/>
        <v>0</v>
      </c>
    </row>
    <row r="225" spans="2:2">
      <c r="B225" s="253">
        <f t="shared" si="3"/>
        <v>0</v>
      </c>
    </row>
    <row r="226" spans="2:2">
      <c r="B226" s="253">
        <f t="shared" si="3"/>
        <v>0</v>
      </c>
    </row>
    <row r="227" spans="2:2">
      <c r="B227" s="253">
        <f t="shared" si="3"/>
        <v>0</v>
      </c>
    </row>
    <row r="228" spans="2:2">
      <c r="B228" s="253">
        <f t="shared" si="3"/>
        <v>0</v>
      </c>
    </row>
    <row r="229" spans="2:2">
      <c r="B229" s="253">
        <f t="shared" si="3"/>
        <v>0</v>
      </c>
    </row>
    <row r="230" spans="2:2">
      <c r="B230" s="253">
        <f t="shared" si="3"/>
        <v>0</v>
      </c>
    </row>
    <row r="231" spans="2:2">
      <c r="B231" s="253">
        <f t="shared" si="3"/>
        <v>0</v>
      </c>
    </row>
    <row r="232" spans="2:2">
      <c r="B232" s="253">
        <f t="shared" ref="B232:B295" si="4">C232</f>
        <v>0</v>
      </c>
    </row>
    <row r="233" spans="2:2">
      <c r="B233" s="253">
        <f t="shared" si="4"/>
        <v>0</v>
      </c>
    </row>
    <row r="234" spans="2:2">
      <c r="B234" s="253">
        <f t="shared" si="4"/>
        <v>0</v>
      </c>
    </row>
    <row r="235" spans="2:2">
      <c r="B235" s="253">
        <f t="shared" si="4"/>
        <v>0</v>
      </c>
    </row>
    <row r="236" spans="2:2">
      <c r="B236" s="253">
        <f t="shared" si="4"/>
        <v>0</v>
      </c>
    </row>
    <row r="237" spans="2:2">
      <c r="B237" s="253">
        <f t="shared" si="4"/>
        <v>0</v>
      </c>
    </row>
    <row r="238" spans="2:2">
      <c r="B238" s="253">
        <f t="shared" si="4"/>
        <v>0</v>
      </c>
    </row>
    <row r="239" spans="2:2">
      <c r="B239" s="253">
        <f t="shared" si="4"/>
        <v>0</v>
      </c>
    </row>
    <row r="240" spans="2:2">
      <c r="B240" s="253">
        <f t="shared" si="4"/>
        <v>0</v>
      </c>
    </row>
    <row r="241" spans="2:2">
      <c r="B241" s="253">
        <f t="shared" si="4"/>
        <v>0</v>
      </c>
    </row>
    <row r="242" spans="2:2">
      <c r="B242" s="253">
        <f t="shared" si="4"/>
        <v>0</v>
      </c>
    </row>
    <row r="243" spans="2:2">
      <c r="B243" s="253">
        <f t="shared" si="4"/>
        <v>0</v>
      </c>
    </row>
    <row r="244" spans="2:2">
      <c r="B244" s="253">
        <f t="shared" si="4"/>
        <v>0</v>
      </c>
    </row>
    <row r="245" spans="2:2">
      <c r="B245" s="253">
        <f t="shared" si="4"/>
        <v>0</v>
      </c>
    </row>
    <row r="246" spans="2:2">
      <c r="B246" s="253">
        <f t="shared" si="4"/>
        <v>0</v>
      </c>
    </row>
    <row r="247" spans="2:2">
      <c r="B247" s="253">
        <f t="shared" si="4"/>
        <v>0</v>
      </c>
    </row>
    <row r="248" spans="2:2">
      <c r="B248" s="253">
        <f t="shared" si="4"/>
        <v>0</v>
      </c>
    </row>
    <row r="249" spans="2:2">
      <c r="B249" s="253">
        <f t="shared" si="4"/>
        <v>0</v>
      </c>
    </row>
    <row r="250" spans="2:2">
      <c r="B250" s="253">
        <f t="shared" si="4"/>
        <v>0</v>
      </c>
    </row>
    <row r="251" spans="2:2">
      <c r="B251" s="253">
        <f t="shared" si="4"/>
        <v>0</v>
      </c>
    </row>
    <row r="252" spans="2:2">
      <c r="B252" s="253">
        <f t="shared" si="4"/>
        <v>0</v>
      </c>
    </row>
    <row r="253" spans="2:2">
      <c r="B253" s="253">
        <f t="shared" si="4"/>
        <v>0</v>
      </c>
    </row>
    <row r="254" spans="2:2">
      <c r="B254" s="253">
        <f t="shared" si="4"/>
        <v>0</v>
      </c>
    </row>
    <row r="255" spans="2:2">
      <c r="B255" s="253">
        <f t="shared" si="4"/>
        <v>0</v>
      </c>
    </row>
    <row r="256" spans="2:2">
      <c r="B256" s="253">
        <f t="shared" si="4"/>
        <v>0</v>
      </c>
    </row>
    <row r="257" spans="2:2">
      <c r="B257" s="253">
        <f t="shared" si="4"/>
        <v>0</v>
      </c>
    </row>
    <row r="258" spans="2:2">
      <c r="B258" s="253">
        <f t="shared" si="4"/>
        <v>0</v>
      </c>
    </row>
    <row r="259" spans="2:2">
      <c r="B259" s="253">
        <f t="shared" si="4"/>
        <v>0</v>
      </c>
    </row>
    <row r="260" spans="2:2">
      <c r="B260" s="253">
        <f t="shared" si="4"/>
        <v>0</v>
      </c>
    </row>
    <row r="261" spans="2:2">
      <c r="B261" s="253">
        <f t="shared" si="4"/>
        <v>0</v>
      </c>
    </row>
    <row r="262" spans="2:2">
      <c r="B262" s="253">
        <f t="shared" si="4"/>
        <v>0</v>
      </c>
    </row>
    <row r="263" spans="2:2">
      <c r="B263" s="253">
        <f t="shared" si="4"/>
        <v>0</v>
      </c>
    </row>
    <row r="264" spans="2:2">
      <c r="B264" s="253">
        <f t="shared" si="4"/>
        <v>0</v>
      </c>
    </row>
    <row r="265" spans="2:2">
      <c r="B265" s="253">
        <f t="shared" si="4"/>
        <v>0</v>
      </c>
    </row>
    <row r="266" spans="2:2">
      <c r="B266" s="253">
        <f t="shared" si="4"/>
        <v>0</v>
      </c>
    </row>
    <row r="267" spans="2:2">
      <c r="B267" s="253">
        <f t="shared" si="4"/>
        <v>0</v>
      </c>
    </row>
    <row r="268" spans="2:2">
      <c r="B268" s="253">
        <f t="shared" si="4"/>
        <v>0</v>
      </c>
    </row>
    <row r="269" spans="2:2">
      <c r="B269" s="253">
        <f t="shared" si="4"/>
        <v>0</v>
      </c>
    </row>
    <row r="270" spans="2:2">
      <c r="B270" s="253">
        <f t="shared" si="4"/>
        <v>0</v>
      </c>
    </row>
    <row r="271" spans="2:2">
      <c r="B271" s="253">
        <f t="shared" si="4"/>
        <v>0</v>
      </c>
    </row>
    <row r="272" spans="2:2">
      <c r="B272" s="253">
        <f t="shared" si="4"/>
        <v>0</v>
      </c>
    </row>
    <row r="273" spans="2:2">
      <c r="B273" s="253">
        <f t="shared" si="4"/>
        <v>0</v>
      </c>
    </row>
    <row r="274" spans="2:2">
      <c r="B274" s="253">
        <f t="shared" si="4"/>
        <v>0</v>
      </c>
    </row>
    <row r="275" spans="2:2">
      <c r="B275" s="253">
        <f t="shared" si="4"/>
        <v>0</v>
      </c>
    </row>
    <row r="276" spans="2:2">
      <c r="B276" s="253">
        <f t="shared" si="4"/>
        <v>0</v>
      </c>
    </row>
    <row r="277" spans="2:2">
      <c r="B277" s="253">
        <f t="shared" si="4"/>
        <v>0</v>
      </c>
    </row>
    <row r="278" spans="2:2">
      <c r="B278" s="253">
        <f t="shared" si="4"/>
        <v>0</v>
      </c>
    </row>
    <row r="279" spans="2:2">
      <c r="B279" s="253">
        <f t="shared" si="4"/>
        <v>0</v>
      </c>
    </row>
    <row r="280" spans="2:2">
      <c r="B280" s="253">
        <f t="shared" si="4"/>
        <v>0</v>
      </c>
    </row>
    <row r="281" spans="2:2">
      <c r="B281" s="253">
        <f t="shared" si="4"/>
        <v>0</v>
      </c>
    </row>
    <row r="282" spans="2:2">
      <c r="B282" s="253">
        <f t="shared" si="4"/>
        <v>0</v>
      </c>
    </row>
    <row r="283" spans="2:2">
      <c r="B283" s="253">
        <f t="shared" si="4"/>
        <v>0</v>
      </c>
    </row>
    <row r="284" spans="2:2">
      <c r="B284" s="253">
        <f t="shared" si="4"/>
        <v>0</v>
      </c>
    </row>
    <row r="285" spans="2:2">
      <c r="B285" s="253">
        <f t="shared" si="4"/>
        <v>0</v>
      </c>
    </row>
    <row r="286" spans="2:2">
      <c r="B286" s="253">
        <f t="shared" si="4"/>
        <v>0</v>
      </c>
    </row>
    <row r="287" spans="2:2">
      <c r="B287" s="253">
        <f t="shared" si="4"/>
        <v>0</v>
      </c>
    </row>
    <row r="288" spans="2:2">
      <c r="B288" s="253">
        <f t="shared" si="4"/>
        <v>0</v>
      </c>
    </row>
    <row r="289" spans="2:2">
      <c r="B289" s="253">
        <f t="shared" si="4"/>
        <v>0</v>
      </c>
    </row>
    <row r="290" spans="2:2">
      <c r="B290" s="253">
        <f t="shared" si="4"/>
        <v>0</v>
      </c>
    </row>
    <row r="291" spans="2:2">
      <c r="B291" s="253">
        <f t="shared" si="4"/>
        <v>0</v>
      </c>
    </row>
    <row r="292" spans="2:2">
      <c r="B292" s="253">
        <f t="shared" si="4"/>
        <v>0</v>
      </c>
    </row>
    <row r="293" spans="2:2">
      <c r="B293" s="253">
        <f t="shared" si="4"/>
        <v>0</v>
      </c>
    </row>
    <row r="294" spans="2:2">
      <c r="B294" s="253">
        <f t="shared" si="4"/>
        <v>0</v>
      </c>
    </row>
    <row r="295" spans="2:2">
      <c r="B295" s="253">
        <f t="shared" si="4"/>
        <v>0</v>
      </c>
    </row>
    <row r="296" spans="2:2">
      <c r="B296" s="253">
        <f t="shared" ref="B296:B359" si="5">C296</f>
        <v>0</v>
      </c>
    </row>
    <row r="297" spans="2:2">
      <c r="B297" s="253">
        <f t="shared" si="5"/>
        <v>0</v>
      </c>
    </row>
    <row r="298" spans="2:2">
      <c r="B298" s="253">
        <f t="shared" si="5"/>
        <v>0</v>
      </c>
    </row>
    <row r="299" spans="2:2">
      <c r="B299" s="253">
        <f t="shared" si="5"/>
        <v>0</v>
      </c>
    </row>
    <row r="300" spans="2:2">
      <c r="B300" s="253">
        <f t="shared" si="5"/>
        <v>0</v>
      </c>
    </row>
    <row r="301" spans="2:2">
      <c r="B301" s="253">
        <f t="shared" si="5"/>
        <v>0</v>
      </c>
    </row>
    <row r="302" spans="2:2">
      <c r="B302" s="253">
        <f t="shared" si="5"/>
        <v>0</v>
      </c>
    </row>
    <row r="303" spans="2:2">
      <c r="B303" s="253">
        <f t="shared" si="5"/>
        <v>0</v>
      </c>
    </row>
    <row r="304" spans="2:2">
      <c r="B304" s="253">
        <f t="shared" si="5"/>
        <v>0</v>
      </c>
    </row>
    <row r="305" spans="2:2">
      <c r="B305" s="253">
        <f t="shared" si="5"/>
        <v>0</v>
      </c>
    </row>
    <row r="306" spans="2:2">
      <c r="B306" s="253">
        <f t="shared" si="5"/>
        <v>0</v>
      </c>
    </row>
    <row r="307" spans="2:2">
      <c r="B307" s="253">
        <f t="shared" si="5"/>
        <v>0</v>
      </c>
    </row>
    <row r="308" spans="2:2">
      <c r="B308" s="253">
        <f t="shared" si="5"/>
        <v>0</v>
      </c>
    </row>
    <row r="309" spans="2:2">
      <c r="B309" s="253">
        <f t="shared" si="5"/>
        <v>0</v>
      </c>
    </row>
    <row r="310" spans="2:2">
      <c r="B310" s="253">
        <f t="shared" si="5"/>
        <v>0</v>
      </c>
    </row>
    <row r="311" spans="2:2">
      <c r="B311" s="253">
        <f t="shared" si="5"/>
        <v>0</v>
      </c>
    </row>
    <row r="312" spans="2:2">
      <c r="B312" s="253">
        <f t="shared" si="5"/>
        <v>0</v>
      </c>
    </row>
    <row r="313" spans="2:2">
      <c r="B313" s="253">
        <f t="shared" si="5"/>
        <v>0</v>
      </c>
    </row>
    <row r="314" spans="2:2">
      <c r="B314" s="253">
        <f t="shared" si="5"/>
        <v>0</v>
      </c>
    </row>
    <row r="315" spans="2:2">
      <c r="B315" s="253">
        <f t="shared" si="5"/>
        <v>0</v>
      </c>
    </row>
    <row r="316" spans="2:2">
      <c r="B316" s="253">
        <f t="shared" si="5"/>
        <v>0</v>
      </c>
    </row>
    <row r="317" spans="2:2">
      <c r="B317" s="253">
        <f t="shared" si="5"/>
        <v>0</v>
      </c>
    </row>
    <row r="318" spans="2:2">
      <c r="B318" s="253">
        <f t="shared" si="5"/>
        <v>0</v>
      </c>
    </row>
    <row r="319" spans="2:2">
      <c r="B319" s="253">
        <f t="shared" si="5"/>
        <v>0</v>
      </c>
    </row>
    <row r="320" spans="2:2">
      <c r="B320" s="253">
        <f t="shared" si="5"/>
        <v>0</v>
      </c>
    </row>
    <row r="321" spans="2:2">
      <c r="B321" s="253">
        <f t="shared" si="5"/>
        <v>0</v>
      </c>
    </row>
    <row r="322" spans="2:2">
      <c r="B322" s="253">
        <f t="shared" si="5"/>
        <v>0</v>
      </c>
    </row>
    <row r="323" spans="2:2">
      <c r="B323" s="253">
        <f t="shared" si="5"/>
        <v>0</v>
      </c>
    </row>
    <row r="324" spans="2:2">
      <c r="B324" s="253">
        <f t="shared" si="5"/>
        <v>0</v>
      </c>
    </row>
    <row r="325" spans="2:2">
      <c r="B325" s="253">
        <f t="shared" si="5"/>
        <v>0</v>
      </c>
    </row>
    <row r="326" spans="2:2">
      <c r="B326" s="253">
        <f t="shared" si="5"/>
        <v>0</v>
      </c>
    </row>
    <row r="327" spans="2:2">
      <c r="B327" s="253">
        <f t="shared" si="5"/>
        <v>0</v>
      </c>
    </row>
    <row r="328" spans="2:2">
      <c r="B328" s="253">
        <f t="shared" si="5"/>
        <v>0</v>
      </c>
    </row>
    <row r="329" spans="2:2">
      <c r="B329" s="253">
        <f t="shared" si="5"/>
        <v>0</v>
      </c>
    </row>
    <row r="330" spans="2:2">
      <c r="B330" s="253">
        <f t="shared" si="5"/>
        <v>0</v>
      </c>
    </row>
    <row r="331" spans="2:2">
      <c r="B331" s="253">
        <f t="shared" si="5"/>
        <v>0</v>
      </c>
    </row>
    <row r="332" spans="2:2">
      <c r="B332" s="253">
        <f t="shared" si="5"/>
        <v>0</v>
      </c>
    </row>
    <row r="333" spans="2:2">
      <c r="B333" s="253">
        <f t="shared" si="5"/>
        <v>0</v>
      </c>
    </row>
    <row r="334" spans="2:2">
      <c r="B334" s="253">
        <f t="shared" si="5"/>
        <v>0</v>
      </c>
    </row>
    <row r="335" spans="2:2">
      <c r="B335" s="253">
        <f t="shared" si="5"/>
        <v>0</v>
      </c>
    </row>
    <row r="336" spans="2:2">
      <c r="B336" s="253">
        <f t="shared" si="5"/>
        <v>0</v>
      </c>
    </row>
    <row r="337" spans="2:2">
      <c r="B337" s="253">
        <f t="shared" si="5"/>
        <v>0</v>
      </c>
    </row>
    <row r="338" spans="2:2">
      <c r="B338" s="253">
        <f t="shared" si="5"/>
        <v>0</v>
      </c>
    </row>
    <row r="339" spans="2:2">
      <c r="B339" s="253">
        <f t="shared" si="5"/>
        <v>0</v>
      </c>
    </row>
    <row r="340" spans="2:2">
      <c r="B340" s="253">
        <f t="shared" si="5"/>
        <v>0</v>
      </c>
    </row>
    <row r="341" spans="2:2">
      <c r="B341" s="253">
        <f t="shared" si="5"/>
        <v>0</v>
      </c>
    </row>
    <row r="342" spans="2:2">
      <c r="B342" s="253">
        <f t="shared" si="5"/>
        <v>0</v>
      </c>
    </row>
    <row r="343" spans="2:2">
      <c r="B343" s="253">
        <f t="shared" si="5"/>
        <v>0</v>
      </c>
    </row>
    <row r="344" spans="2:2">
      <c r="B344" s="253">
        <f t="shared" si="5"/>
        <v>0</v>
      </c>
    </row>
    <row r="345" spans="2:2">
      <c r="B345" s="253">
        <f t="shared" si="5"/>
        <v>0</v>
      </c>
    </row>
    <row r="346" spans="2:2">
      <c r="B346" s="253">
        <f t="shared" si="5"/>
        <v>0</v>
      </c>
    </row>
    <row r="347" spans="2:2">
      <c r="B347" s="253">
        <f t="shared" si="5"/>
        <v>0</v>
      </c>
    </row>
    <row r="348" spans="2:2">
      <c r="B348" s="253">
        <f t="shared" si="5"/>
        <v>0</v>
      </c>
    </row>
    <row r="349" spans="2:2">
      <c r="B349" s="253">
        <f t="shared" si="5"/>
        <v>0</v>
      </c>
    </row>
    <row r="350" spans="2:2">
      <c r="B350" s="253">
        <f t="shared" si="5"/>
        <v>0</v>
      </c>
    </row>
    <row r="351" spans="2:2">
      <c r="B351" s="253">
        <f t="shared" si="5"/>
        <v>0</v>
      </c>
    </row>
    <row r="352" spans="2:2">
      <c r="B352" s="253">
        <f t="shared" si="5"/>
        <v>0</v>
      </c>
    </row>
    <row r="353" spans="2:2">
      <c r="B353" s="253">
        <f t="shared" si="5"/>
        <v>0</v>
      </c>
    </row>
    <row r="354" spans="2:2">
      <c r="B354" s="253">
        <f t="shared" si="5"/>
        <v>0</v>
      </c>
    </row>
    <row r="355" spans="2:2">
      <c r="B355" s="253">
        <f t="shared" si="5"/>
        <v>0</v>
      </c>
    </row>
    <row r="356" spans="2:2">
      <c r="B356" s="253">
        <f t="shared" si="5"/>
        <v>0</v>
      </c>
    </row>
    <row r="357" spans="2:2">
      <c r="B357" s="253">
        <f t="shared" si="5"/>
        <v>0</v>
      </c>
    </row>
    <row r="358" spans="2:2">
      <c r="B358" s="253">
        <f t="shared" si="5"/>
        <v>0</v>
      </c>
    </row>
    <row r="359" spans="2:2">
      <c r="B359" s="253">
        <f t="shared" si="5"/>
        <v>0</v>
      </c>
    </row>
    <row r="360" spans="2:2">
      <c r="B360" s="253">
        <f t="shared" ref="B360:B383" si="6">C360</f>
        <v>0</v>
      </c>
    </row>
    <row r="361" spans="2:2">
      <c r="B361" s="253">
        <f t="shared" si="6"/>
        <v>0</v>
      </c>
    </row>
    <row r="362" spans="2:2">
      <c r="B362" s="253">
        <f t="shared" si="6"/>
        <v>0</v>
      </c>
    </row>
    <row r="363" spans="2:2">
      <c r="B363" s="253">
        <f t="shared" si="6"/>
        <v>0</v>
      </c>
    </row>
    <row r="364" spans="2:2">
      <c r="B364" s="253">
        <f t="shared" si="6"/>
        <v>0</v>
      </c>
    </row>
    <row r="365" spans="2:2">
      <c r="B365" s="253">
        <f t="shared" si="6"/>
        <v>0</v>
      </c>
    </row>
    <row r="366" spans="2:2">
      <c r="B366" s="253">
        <f t="shared" si="6"/>
        <v>0</v>
      </c>
    </row>
    <row r="367" spans="2:2">
      <c r="B367" s="253">
        <f t="shared" si="6"/>
        <v>0</v>
      </c>
    </row>
    <row r="368" spans="2:2">
      <c r="B368" s="253">
        <f t="shared" si="6"/>
        <v>0</v>
      </c>
    </row>
    <row r="369" spans="2:2">
      <c r="B369" s="253">
        <f t="shared" si="6"/>
        <v>0</v>
      </c>
    </row>
    <row r="370" spans="2:2">
      <c r="B370" s="253">
        <f t="shared" si="6"/>
        <v>0</v>
      </c>
    </row>
    <row r="371" spans="2:2">
      <c r="B371" s="253">
        <f t="shared" si="6"/>
        <v>0</v>
      </c>
    </row>
    <row r="372" spans="2:2">
      <c r="B372" s="253">
        <f t="shared" si="6"/>
        <v>0</v>
      </c>
    </row>
    <row r="373" spans="2:2">
      <c r="B373" s="253">
        <f t="shared" si="6"/>
        <v>0</v>
      </c>
    </row>
    <row r="374" spans="2:2">
      <c r="B374" s="253">
        <f t="shared" si="6"/>
        <v>0</v>
      </c>
    </row>
    <row r="375" spans="2:2">
      <c r="B375" s="253">
        <f t="shared" si="6"/>
        <v>0</v>
      </c>
    </row>
    <row r="376" spans="2:2">
      <c r="B376" s="253">
        <f t="shared" si="6"/>
        <v>0</v>
      </c>
    </row>
    <row r="377" spans="2:2">
      <c r="B377" s="253">
        <f t="shared" si="6"/>
        <v>0</v>
      </c>
    </row>
    <row r="378" spans="2:2">
      <c r="B378" s="253">
        <f t="shared" si="6"/>
        <v>0</v>
      </c>
    </row>
    <row r="379" spans="2:2">
      <c r="B379" s="253">
        <f t="shared" si="6"/>
        <v>0</v>
      </c>
    </row>
    <row r="380" spans="2:2">
      <c r="B380" s="253">
        <f t="shared" si="6"/>
        <v>0</v>
      </c>
    </row>
    <row r="381" spans="2:2">
      <c r="B381" s="253">
        <f t="shared" si="6"/>
        <v>0</v>
      </c>
    </row>
    <row r="382" spans="2:2">
      <c r="B382" s="253">
        <f t="shared" si="6"/>
        <v>0</v>
      </c>
    </row>
    <row r="383" spans="2:2">
      <c r="B383" s="253">
        <f t="shared" si="6"/>
        <v>0</v>
      </c>
    </row>
  </sheetData>
  <mergeCells count="1">
    <mergeCell ref="D2:H1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O138"/>
  <sheetViews>
    <sheetView zoomScale="75" zoomScaleNormal="75" workbookViewId="0"/>
  </sheetViews>
  <sheetFormatPr defaultColWidth="9.140625" defaultRowHeight="12.75"/>
  <cols>
    <col min="1" max="1" width="9.140625" style="311"/>
    <col min="2" max="2" width="35.42578125" style="311" customWidth="1"/>
    <col min="3" max="3" width="9.140625" style="311"/>
    <col min="4" max="4" width="9.140625" style="333"/>
    <col min="5" max="5" width="11" style="311" bestFit="1" customWidth="1"/>
    <col min="6" max="6" width="10.85546875" style="311" bestFit="1" customWidth="1"/>
    <col min="7" max="7" width="26.7109375" style="311" bestFit="1" customWidth="1"/>
    <col min="8" max="8" width="30" style="311" bestFit="1" customWidth="1"/>
    <col min="9" max="9" width="22.5703125" style="334" customWidth="1"/>
    <col min="10" max="10" width="31.85546875" style="311" customWidth="1"/>
    <col min="11" max="41" width="9.140625" style="304"/>
    <col min="42" max="16384" width="9.140625" style="311"/>
  </cols>
  <sheetData>
    <row r="1" spans="1:11" s="304" customFormat="1" ht="37.5" customHeight="1" thickBot="1">
      <c r="C1" s="414" t="s">
        <v>152</v>
      </c>
      <c r="D1" s="415"/>
      <c r="E1" s="415"/>
      <c r="F1" s="415"/>
      <c r="G1" s="415"/>
      <c r="H1" s="415"/>
      <c r="I1" s="415"/>
    </row>
    <row r="2" spans="1:11">
      <c r="A2" s="304"/>
      <c r="B2" s="305" t="s">
        <v>38</v>
      </c>
      <c r="C2" s="306" t="s">
        <v>39</v>
      </c>
      <c r="D2" s="307" t="s">
        <v>40</v>
      </c>
      <c r="E2" s="307" t="s">
        <v>45</v>
      </c>
      <c r="F2" s="307" t="s">
        <v>44</v>
      </c>
      <c r="G2" s="307" t="s">
        <v>90</v>
      </c>
      <c r="H2" s="308" t="s">
        <v>80</v>
      </c>
      <c r="I2" s="309" t="s">
        <v>112</v>
      </c>
      <c r="J2" s="310" t="s">
        <v>89</v>
      </c>
    </row>
    <row r="3" spans="1:11">
      <c r="A3" s="304"/>
      <c r="B3" s="312" t="s">
        <v>93</v>
      </c>
      <c r="C3" s="313">
        <v>5</v>
      </c>
      <c r="D3" s="314" t="s">
        <v>41</v>
      </c>
      <c r="E3" s="315" t="s">
        <v>73</v>
      </c>
      <c r="F3" s="412" t="s">
        <v>46</v>
      </c>
      <c r="G3" s="316" t="s">
        <v>72</v>
      </c>
      <c r="H3" s="316" t="s">
        <v>71</v>
      </c>
      <c r="I3" s="317" t="s">
        <v>115</v>
      </c>
      <c r="J3" s="318" t="s">
        <v>74</v>
      </c>
    </row>
    <row r="4" spans="1:11">
      <c r="A4" s="304"/>
      <c r="B4" s="312" t="s">
        <v>92</v>
      </c>
      <c r="C4" s="313">
        <v>6</v>
      </c>
      <c r="D4" s="314" t="s">
        <v>42</v>
      </c>
      <c r="E4" s="315" t="s">
        <v>79</v>
      </c>
      <c r="F4" s="412" t="s">
        <v>47</v>
      </c>
      <c r="G4" s="316" t="s">
        <v>78</v>
      </c>
      <c r="H4" s="316" t="s">
        <v>77</v>
      </c>
      <c r="I4" s="317" t="s">
        <v>114</v>
      </c>
      <c r="J4" s="319" t="s">
        <v>331</v>
      </c>
      <c r="K4" s="320"/>
    </row>
    <row r="5" spans="1:11" ht="15" customHeight="1">
      <c r="A5" s="304"/>
      <c r="B5" s="335" t="s">
        <v>291</v>
      </c>
      <c r="C5" s="313">
        <v>7</v>
      </c>
      <c r="D5" s="314" t="s">
        <v>43</v>
      </c>
      <c r="E5" s="315" t="s">
        <v>76</v>
      </c>
      <c r="F5" s="760">
        <v>1</v>
      </c>
      <c r="G5" s="321" t="s">
        <v>153</v>
      </c>
      <c r="H5" s="344" t="s">
        <v>332</v>
      </c>
      <c r="I5" s="317" t="s">
        <v>116</v>
      </c>
      <c r="J5" s="352" t="s">
        <v>148</v>
      </c>
      <c r="K5" s="320"/>
    </row>
    <row r="6" spans="1:11">
      <c r="A6" s="304"/>
      <c r="B6" s="335" t="s">
        <v>94</v>
      </c>
      <c r="C6" s="313">
        <v>8</v>
      </c>
      <c r="D6" s="314" t="s">
        <v>70</v>
      </c>
      <c r="E6" s="315" t="s">
        <v>126</v>
      </c>
      <c r="F6" s="760">
        <v>2</v>
      </c>
      <c r="G6" s="322" t="s">
        <v>154</v>
      </c>
      <c r="H6" s="344" t="s">
        <v>149</v>
      </c>
      <c r="I6" s="317" t="s">
        <v>117</v>
      </c>
      <c r="J6" s="352" t="s">
        <v>151</v>
      </c>
    </row>
    <row r="7" spans="1:11">
      <c r="A7" s="304"/>
      <c r="B7" s="335" t="s">
        <v>95</v>
      </c>
      <c r="C7" s="323">
        <v>9</v>
      </c>
      <c r="D7" s="324" t="s">
        <v>41</v>
      </c>
      <c r="E7" s="315" t="s">
        <v>127</v>
      </c>
      <c r="F7" s="315"/>
      <c r="G7" s="344" t="s">
        <v>130</v>
      </c>
      <c r="H7" s="344" t="s">
        <v>150</v>
      </c>
      <c r="I7" s="317" t="s">
        <v>118</v>
      </c>
      <c r="J7" s="352" t="s">
        <v>314</v>
      </c>
    </row>
    <row r="8" spans="1:11">
      <c r="A8" s="304"/>
      <c r="B8" s="335" t="s">
        <v>96</v>
      </c>
      <c r="C8" s="323">
        <v>10</v>
      </c>
      <c r="D8" s="324" t="s">
        <v>75</v>
      </c>
      <c r="E8" s="315" t="s">
        <v>128</v>
      </c>
      <c r="F8" s="315"/>
      <c r="G8" s="344" t="s">
        <v>130</v>
      </c>
      <c r="H8" s="344" t="s">
        <v>130</v>
      </c>
      <c r="I8" s="317" t="s">
        <v>119</v>
      </c>
      <c r="J8" s="352" t="s">
        <v>130</v>
      </c>
    </row>
    <row r="9" spans="1:11">
      <c r="A9" s="304"/>
      <c r="B9" s="335" t="s">
        <v>97</v>
      </c>
      <c r="C9" s="323">
        <v>11</v>
      </c>
      <c r="D9" s="324" t="s">
        <v>69</v>
      </c>
      <c r="E9" s="342" t="s">
        <v>130</v>
      </c>
      <c r="F9" s="315"/>
      <c r="G9" s="344" t="s">
        <v>130</v>
      </c>
      <c r="H9" s="344" t="s">
        <v>130</v>
      </c>
      <c r="I9" s="325" t="s">
        <v>120</v>
      </c>
      <c r="J9" s="352" t="s">
        <v>130</v>
      </c>
    </row>
    <row r="10" spans="1:11">
      <c r="A10" s="304"/>
      <c r="B10" s="335" t="s">
        <v>98</v>
      </c>
      <c r="C10" s="323">
        <v>12</v>
      </c>
      <c r="D10" s="326" t="s">
        <v>123</v>
      </c>
      <c r="E10" s="342" t="s">
        <v>130</v>
      </c>
      <c r="F10" s="315"/>
      <c r="G10" s="344" t="s">
        <v>130</v>
      </c>
      <c r="H10" s="344" t="s">
        <v>130</v>
      </c>
      <c r="I10" s="325" t="s">
        <v>121</v>
      </c>
      <c r="J10" s="352" t="s">
        <v>130</v>
      </c>
    </row>
    <row r="11" spans="1:11">
      <c r="A11" s="304"/>
      <c r="B11" s="335" t="s">
        <v>99</v>
      </c>
      <c r="C11" s="338" t="s">
        <v>313</v>
      </c>
      <c r="D11" s="339" t="s">
        <v>125</v>
      </c>
      <c r="E11" s="342" t="s">
        <v>130</v>
      </c>
      <c r="F11" s="315"/>
      <c r="G11" s="344"/>
      <c r="H11" s="344" t="s">
        <v>130</v>
      </c>
      <c r="I11" s="346"/>
      <c r="J11" s="352" t="s">
        <v>130</v>
      </c>
    </row>
    <row r="12" spans="1:11" ht="13.5" thickBot="1">
      <c r="A12" s="304"/>
      <c r="B12" s="335" t="s">
        <v>100</v>
      </c>
      <c r="C12" s="340" t="s">
        <v>130</v>
      </c>
      <c r="D12" s="341" t="s">
        <v>124</v>
      </c>
      <c r="E12" s="343" t="s">
        <v>130</v>
      </c>
      <c r="F12" s="327"/>
      <c r="G12" s="345" t="s">
        <v>130</v>
      </c>
      <c r="H12" s="345" t="s">
        <v>130</v>
      </c>
      <c r="I12" s="347"/>
      <c r="J12" s="353"/>
    </row>
    <row r="13" spans="1:11" ht="18">
      <c r="A13" s="304"/>
      <c r="B13" s="336" t="s">
        <v>101</v>
      </c>
      <c r="C13" s="320"/>
      <c r="D13" s="328"/>
      <c r="E13" s="320"/>
      <c r="F13" s="320"/>
      <c r="G13" s="320"/>
      <c r="H13" s="320"/>
      <c r="I13" s="329"/>
      <c r="J13" s="348" t="s">
        <v>35</v>
      </c>
    </row>
    <row r="14" spans="1:11" ht="15.75">
      <c r="A14" s="304"/>
      <c r="B14" s="335" t="s">
        <v>102</v>
      </c>
      <c r="C14" s="320"/>
      <c r="D14" s="328"/>
      <c r="E14" s="320"/>
      <c r="F14" s="320"/>
      <c r="G14" s="320"/>
      <c r="H14" s="320"/>
      <c r="I14" s="330"/>
      <c r="J14" s="331" t="s">
        <v>320</v>
      </c>
    </row>
    <row r="15" spans="1:11">
      <c r="A15" s="304"/>
      <c r="B15" s="335" t="s">
        <v>103</v>
      </c>
      <c r="C15" s="320"/>
      <c r="D15" s="328"/>
      <c r="E15" s="320"/>
      <c r="F15" s="320"/>
      <c r="G15" s="320"/>
      <c r="H15" s="320"/>
      <c r="I15" s="320"/>
      <c r="J15" s="349" t="s">
        <v>324</v>
      </c>
    </row>
    <row r="16" spans="1:11">
      <c r="A16" s="304"/>
      <c r="B16" s="335" t="s">
        <v>104</v>
      </c>
      <c r="C16" s="320"/>
      <c r="D16" s="328"/>
      <c r="E16" s="320"/>
      <c r="F16" s="320"/>
      <c r="G16" s="320"/>
      <c r="H16" s="320"/>
      <c r="I16" s="320"/>
      <c r="J16" s="349" t="s">
        <v>324</v>
      </c>
    </row>
    <row r="17" spans="1:10">
      <c r="A17" s="304"/>
      <c r="B17" s="335" t="s">
        <v>105</v>
      </c>
      <c r="C17" s="320"/>
      <c r="D17" s="328"/>
      <c r="E17" s="320"/>
      <c r="F17" s="320"/>
      <c r="G17" s="320"/>
      <c r="H17" s="320"/>
      <c r="I17" s="320"/>
      <c r="J17" s="349" t="s">
        <v>162</v>
      </c>
    </row>
    <row r="18" spans="1:10">
      <c r="A18" s="304"/>
      <c r="B18" s="335" t="s">
        <v>106</v>
      </c>
      <c r="C18" s="320"/>
      <c r="D18" s="328"/>
      <c r="E18" s="320"/>
      <c r="F18" s="320"/>
      <c r="G18" s="320"/>
      <c r="H18" s="320"/>
      <c r="I18" s="320"/>
      <c r="J18" s="349" t="s">
        <v>130</v>
      </c>
    </row>
    <row r="19" spans="1:10">
      <c r="A19" s="304"/>
      <c r="B19" s="335" t="s">
        <v>107</v>
      </c>
      <c r="C19" s="320"/>
      <c r="D19" s="328"/>
      <c r="E19" s="320"/>
      <c r="F19" s="320"/>
      <c r="G19" s="320"/>
      <c r="H19" s="320"/>
      <c r="I19" s="320"/>
      <c r="J19" s="349" t="s">
        <v>130</v>
      </c>
    </row>
    <row r="20" spans="1:10">
      <c r="A20" s="304"/>
      <c r="B20" s="335" t="s">
        <v>108</v>
      </c>
      <c r="C20" s="320"/>
      <c r="D20" s="328"/>
      <c r="E20" s="320"/>
      <c r="F20" s="320"/>
      <c r="G20" s="320"/>
      <c r="H20" s="320"/>
      <c r="I20" s="320"/>
      <c r="J20" s="350" t="s">
        <v>130</v>
      </c>
    </row>
    <row r="21" spans="1:10">
      <c r="A21" s="304"/>
      <c r="B21" s="335" t="s">
        <v>109</v>
      </c>
      <c r="C21" s="320"/>
      <c r="D21" s="328"/>
      <c r="E21" s="320"/>
      <c r="F21" s="320"/>
      <c r="G21" s="320"/>
      <c r="H21" s="320"/>
      <c r="I21" s="320"/>
      <c r="J21" s="350" t="s">
        <v>130</v>
      </c>
    </row>
    <row r="22" spans="1:10" ht="23.25" customHeight="1" thickBot="1">
      <c r="A22" s="304"/>
      <c r="B22" s="337" t="s">
        <v>110</v>
      </c>
      <c r="C22" s="413" t="s">
        <v>326</v>
      </c>
      <c r="D22" s="413"/>
      <c r="E22" s="413"/>
      <c r="F22" s="413"/>
      <c r="G22" s="413"/>
      <c r="H22" s="413"/>
      <c r="I22" s="413"/>
      <c r="J22" s="350" t="s">
        <v>130</v>
      </c>
    </row>
    <row r="23" spans="1:10" ht="23.25" customHeight="1" thickBot="1">
      <c r="A23" s="304"/>
      <c r="B23" s="337" t="s">
        <v>333</v>
      </c>
      <c r="C23" s="413"/>
      <c r="D23" s="413"/>
      <c r="E23" s="413"/>
      <c r="F23" s="413"/>
      <c r="G23" s="413"/>
      <c r="H23" s="413"/>
      <c r="I23" s="413"/>
      <c r="J23" s="350" t="s">
        <v>130</v>
      </c>
    </row>
    <row r="24" spans="1:10" ht="24" customHeight="1" thickBot="1">
      <c r="A24" s="304"/>
      <c r="B24" s="337" t="s">
        <v>333</v>
      </c>
      <c r="C24" s="413"/>
      <c r="D24" s="413"/>
      <c r="E24" s="413"/>
      <c r="F24" s="413"/>
      <c r="G24" s="413"/>
      <c r="H24" s="413"/>
      <c r="I24" s="413"/>
      <c r="J24" s="351" t="s">
        <v>130</v>
      </c>
    </row>
    <row r="25" spans="1:10">
      <c r="A25" s="320"/>
      <c r="B25" s="320"/>
      <c r="C25" s="320"/>
      <c r="D25" s="328"/>
      <c r="E25" s="320"/>
      <c r="F25" s="320"/>
      <c r="G25" s="320"/>
      <c r="H25" s="320"/>
      <c r="I25" s="320"/>
      <c r="J25" s="320"/>
    </row>
    <row r="26" spans="1:10">
      <c r="A26" s="320"/>
      <c r="B26" s="320"/>
      <c r="C26" s="320"/>
      <c r="D26" s="328"/>
      <c r="E26" s="320"/>
      <c r="F26" s="320"/>
      <c r="G26" s="320"/>
      <c r="H26" s="320"/>
      <c r="I26" s="320"/>
      <c r="J26" s="320"/>
    </row>
    <row r="27" spans="1:10">
      <c r="A27" s="304"/>
      <c r="B27" s="304"/>
      <c r="C27" s="320"/>
      <c r="D27" s="328"/>
      <c r="E27" s="320"/>
      <c r="F27" s="320"/>
      <c r="G27" s="320"/>
      <c r="H27" s="320"/>
      <c r="I27" s="320"/>
      <c r="J27" s="320"/>
    </row>
    <row r="28" spans="1:10">
      <c r="A28" s="304"/>
      <c r="B28" s="304"/>
      <c r="C28" s="320"/>
      <c r="D28" s="328"/>
      <c r="E28" s="320"/>
      <c r="F28" s="320"/>
      <c r="G28" s="320"/>
      <c r="H28" s="320"/>
      <c r="I28" s="320"/>
      <c r="J28" s="320"/>
    </row>
    <row r="29" spans="1:10">
      <c r="A29" s="304"/>
      <c r="B29" s="304"/>
      <c r="C29" s="320"/>
      <c r="D29" s="328"/>
      <c r="E29" s="320"/>
      <c r="F29" s="320"/>
      <c r="G29" s="320"/>
      <c r="H29" s="320"/>
      <c r="I29" s="320"/>
      <c r="J29" s="320"/>
    </row>
    <row r="30" spans="1:10">
      <c r="A30" s="304"/>
      <c r="B30" s="304"/>
      <c r="C30" s="320"/>
      <c r="D30" s="328"/>
      <c r="E30" s="320"/>
      <c r="F30" s="320"/>
      <c r="G30" s="320"/>
      <c r="H30" s="320"/>
      <c r="I30" s="320"/>
      <c r="J30" s="320"/>
    </row>
    <row r="31" spans="1:10">
      <c r="A31" s="304"/>
      <c r="B31" s="304"/>
      <c r="C31" s="320"/>
      <c r="D31" s="328"/>
      <c r="E31" s="320"/>
      <c r="F31" s="320"/>
      <c r="G31" s="320"/>
      <c r="H31" s="320"/>
      <c r="I31" s="320"/>
      <c r="J31" s="320"/>
    </row>
    <row r="32" spans="1:10">
      <c r="A32" s="304"/>
      <c r="B32" s="304"/>
      <c r="C32" s="320"/>
      <c r="D32" s="328"/>
      <c r="E32" s="320"/>
      <c r="F32" s="320"/>
      <c r="G32" s="320"/>
      <c r="H32" s="320"/>
      <c r="I32" s="320"/>
      <c r="J32" s="320"/>
    </row>
    <row r="33" spans="1:10">
      <c r="A33" s="304"/>
      <c r="B33" s="304"/>
      <c r="C33" s="320"/>
      <c r="D33" s="328"/>
      <c r="E33" s="320"/>
      <c r="F33" s="320"/>
      <c r="G33" s="320"/>
      <c r="H33" s="320"/>
      <c r="I33" s="320"/>
      <c r="J33" s="320"/>
    </row>
    <row r="34" spans="1:10">
      <c r="A34" s="304"/>
      <c r="B34" s="304"/>
      <c r="C34" s="320"/>
      <c r="D34" s="328"/>
      <c r="E34" s="320"/>
      <c r="F34" s="320"/>
      <c r="G34" s="320"/>
      <c r="H34" s="320"/>
      <c r="I34" s="320"/>
      <c r="J34" s="320"/>
    </row>
    <row r="35" spans="1:10">
      <c r="A35" s="304"/>
      <c r="B35" s="304"/>
      <c r="C35" s="320"/>
      <c r="D35" s="328"/>
      <c r="E35" s="320"/>
      <c r="F35" s="320"/>
      <c r="G35" s="320"/>
      <c r="H35" s="320"/>
      <c r="I35" s="320"/>
      <c r="J35" s="320"/>
    </row>
    <row r="36" spans="1:10">
      <c r="A36" s="304"/>
      <c r="B36" s="304"/>
      <c r="C36" s="320"/>
      <c r="D36" s="328"/>
      <c r="E36" s="320"/>
      <c r="F36" s="320"/>
      <c r="G36" s="320"/>
      <c r="H36" s="320"/>
      <c r="I36" s="320"/>
      <c r="J36" s="320"/>
    </row>
    <row r="37" spans="1:10">
      <c r="A37" s="304"/>
      <c r="B37" s="304"/>
      <c r="C37" s="320"/>
      <c r="D37" s="328"/>
      <c r="E37" s="320"/>
      <c r="F37" s="320"/>
      <c r="G37" s="320"/>
      <c r="H37" s="320"/>
      <c r="I37" s="320"/>
      <c r="J37" s="320"/>
    </row>
    <row r="38" spans="1:10">
      <c r="A38" s="304"/>
      <c r="B38" s="304"/>
      <c r="C38" s="320"/>
      <c r="D38" s="328"/>
      <c r="E38" s="320"/>
      <c r="F38" s="320"/>
      <c r="G38" s="320"/>
      <c r="H38" s="320"/>
      <c r="I38" s="320"/>
      <c r="J38" s="320"/>
    </row>
    <row r="39" spans="1:10">
      <c r="A39" s="304"/>
      <c r="B39" s="304"/>
      <c r="C39" s="320"/>
      <c r="D39" s="328"/>
      <c r="E39" s="320"/>
      <c r="F39" s="320"/>
      <c r="G39" s="320"/>
      <c r="H39" s="320"/>
      <c r="I39" s="320"/>
      <c r="J39" s="320"/>
    </row>
    <row r="40" spans="1:10">
      <c r="A40" s="304"/>
      <c r="B40" s="304"/>
      <c r="C40" s="320"/>
      <c r="D40" s="328"/>
      <c r="E40" s="320"/>
      <c r="F40" s="320"/>
      <c r="G40" s="320"/>
      <c r="H40" s="320"/>
      <c r="I40" s="320"/>
      <c r="J40" s="320"/>
    </row>
    <row r="41" spans="1:10">
      <c r="A41" s="304"/>
      <c r="B41" s="304"/>
      <c r="C41" s="320"/>
      <c r="D41" s="328"/>
      <c r="E41" s="320"/>
      <c r="F41" s="320"/>
      <c r="G41" s="320"/>
      <c r="H41" s="320"/>
      <c r="I41" s="320"/>
      <c r="J41" s="320"/>
    </row>
    <row r="42" spans="1:10" s="304" customFormat="1">
      <c r="C42" s="320"/>
      <c r="D42" s="328"/>
      <c r="E42" s="320"/>
      <c r="F42" s="320"/>
      <c r="G42" s="320"/>
      <c r="H42" s="320"/>
      <c r="I42" s="320"/>
      <c r="J42" s="320"/>
    </row>
    <row r="43" spans="1:10" s="304" customFormat="1">
      <c r="D43" s="332"/>
      <c r="I43" s="320"/>
    </row>
    <row r="44" spans="1:10" s="304" customFormat="1">
      <c r="D44" s="332"/>
      <c r="I44" s="320"/>
    </row>
    <row r="45" spans="1:10" s="304" customFormat="1">
      <c r="D45" s="332"/>
      <c r="I45" s="320"/>
    </row>
    <row r="46" spans="1:10" s="304" customFormat="1">
      <c r="D46" s="332"/>
      <c r="I46" s="320"/>
    </row>
    <row r="47" spans="1:10" s="304" customFormat="1">
      <c r="D47" s="332"/>
      <c r="I47" s="320"/>
    </row>
    <row r="48" spans="1:10" s="304" customFormat="1">
      <c r="D48" s="332"/>
      <c r="I48" s="320"/>
    </row>
    <row r="49" spans="4:9" s="304" customFormat="1">
      <c r="D49" s="332"/>
      <c r="I49" s="320"/>
    </row>
    <row r="50" spans="4:9" s="304" customFormat="1">
      <c r="D50" s="332"/>
      <c r="I50" s="320"/>
    </row>
    <row r="51" spans="4:9" s="304" customFormat="1">
      <c r="D51" s="332"/>
      <c r="I51" s="320"/>
    </row>
    <row r="52" spans="4:9" s="304" customFormat="1">
      <c r="D52" s="332"/>
      <c r="I52" s="320"/>
    </row>
    <row r="53" spans="4:9" s="304" customFormat="1">
      <c r="D53" s="332"/>
      <c r="I53" s="320"/>
    </row>
    <row r="54" spans="4:9" s="304" customFormat="1">
      <c r="D54" s="332"/>
      <c r="I54" s="320"/>
    </row>
    <row r="55" spans="4:9" s="304" customFormat="1">
      <c r="D55" s="332"/>
      <c r="I55" s="320"/>
    </row>
    <row r="56" spans="4:9" s="304" customFormat="1">
      <c r="D56" s="332"/>
      <c r="I56" s="320"/>
    </row>
    <row r="57" spans="4:9" s="304" customFormat="1">
      <c r="D57" s="332"/>
      <c r="I57" s="320"/>
    </row>
    <row r="58" spans="4:9" s="304" customFormat="1">
      <c r="D58" s="332"/>
      <c r="I58" s="320"/>
    </row>
    <row r="59" spans="4:9" s="304" customFormat="1">
      <c r="D59" s="332"/>
      <c r="I59" s="320"/>
    </row>
    <row r="60" spans="4:9" s="304" customFormat="1">
      <c r="D60" s="332"/>
      <c r="I60" s="320"/>
    </row>
    <row r="61" spans="4:9" s="304" customFormat="1">
      <c r="D61" s="332"/>
      <c r="I61" s="320"/>
    </row>
    <row r="62" spans="4:9" s="304" customFormat="1">
      <c r="D62" s="332"/>
      <c r="I62" s="320"/>
    </row>
    <row r="63" spans="4:9" s="304" customFormat="1">
      <c r="D63" s="332"/>
      <c r="I63" s="320"/>
    </row>
    <row r="64" spans="4:9" s="304" customFormat="1">
      <c r="D64" s="332"/>
      <c r="I64" s="320"/>
    </row>
    <row r="65" spans="4:9" s="304" customFormat="1">
      <c r="D65" s="332"/>
      <c r="I65" s="320"/>
    </row>
    <row r="66" spans="4:9" s="304" customFormat="1">
      <c r="D66" s="332"/>
      <c r="I66" s="320"/>
    </row>
    <row r="67" spans="4:9" s="304" customFormat="1">
      <c r="D67" s="332"/>
      <c r="I67" s="320"/>
    </row>
    <row r="68" spans="4:9" s="304" customFormat="1">
      <c r="D68" s="332"/>
      <c r="I68" s="320"/>
    </row>
    <row r="69" spans="4:9" s="304" customFormat="1">
      <c r="D69" s="332"/>
      <c r="I69" s="320"/>
    </row>
    <row r="70" spans="4:9" s="304" customFormat="1">
      <c r="D70" s="332"/>
      <c r="I70" s="320"/>
    </row>
    <row r="71" spans="4:9" s="304" customFormat="1">
      <c r="D71" s="332"/>
      <c r="I71" s="320"/>
    </row>
    <row r="72" spans="4:9" s="304" customFormat="1">
      <c r="D72" s="332"/>
      <c r="I72" s="320"/>
    </row>
    <row r="73" spans="4:9" s="304" customFormat="1">
      <c r="D73" s="332"/>
      <c r="I73" s="320"/>
    </row>
    <row r="74" spans="4:9" s="304" customFormat="1">
      <c r="D74" s="332"/>
      <c r="I74" s="320"/>
    </row>
    <row r="75" spans="4:9" s="304" customFormat="1">
      <c r="D75" s="332"/>
      <c r="I75" s="320"/>
    </row>
    <row r="76" spans="4:9" s="304" customFormat="1">
      <c r="D76" s="332"/>
      <c r="I76" s="320"/>
    </row>
    <row r="77" spans="4:9" s="304" customFormat="1">
      <c r="D77" s="332"/>
      <c r="I77" s="320"/>
    </row>
    <row r="78" spans="4:9" s="304" customFormat="1">
      <c r="D78" s="332"/>
      <c r="I78" s="320"/>
    </row>
    <row r="79" spans="4:9" s="304" customFormat="1">
      <c r="D79" s="332"/>
      <c r="I79" s="320"/>
    </row>
    <row r="80" spans="4:9" s="304" customFormat="1">
      <c r="D80" s="332"/>
      <c r="I80" s="320"/>
    </row>
    <row r="81" spans="4:9" s="304" customFormat="1">
      <c r="D81" s="332"/>
      <c r="I81" s="320"/>
    </row>
    <row r="82" spans="4:9" s="304" customFormat="1">
      <c r="D82" s="332"/>
      <c r="I82" s="320"/>
    </row>
    <row r="83" spans="4:9" s="304" customFormat="1">
      <c r="D83" s="332"/>
      <c r="I83" s="320"/>
    </row>
    <row r="84" spans="4:9" s="304" customFormat="1">
      <c r="D84" s="332"/>
      <c r="I84" s="320"/>
    </row>
    <row r="85" spans="4:9" s="304" customFormat="1">
      <c r="D85" s="332"/>
      <c r="I85" s="320"/>
    </row>
    <row r="86" spans="4:9" s="304" customFormat="1">
      <c r="D86" s="332"/>
      <c r="I86" s="320"/>
    </row>
    <row r="87" spans="4:9" s="304" customFormat="1">
      <c r="D87" s="332"/>
      <c r="I87" s="320"/>
    </row>
    <row r="88" spans="4:9" s="304" customFormat="1">
      <c r="D88" s="332"/>
      <c r="I88" s="320"/>
    </row>
    <row r="89" spans="4:9" s="304" customFormat="1">
      <c r="D89" s="332"/>
      <c r="I89" s="320"/>
    </row>
    <row r="90" spans="4:9" s="304" customFormat="1">
      <c r="D90" s="332"/>
      <c r="I90" s="320"/>
    </row>
    <row r="91" spans="4:9" s="304" customFormat="1">
      <c r="D91" s="332"/>
      <c r="I91" s="320"/>
    </row>
    <row r="92" spans="4:9" s="304" customFormat="1">
      <c r="D92" s="332"/>
      <c r="I92" s="320"/>
    </row>
    <row r="93" spans="4:9" s="304" customFormat="1">
      <c r="D93" s="332"/>
      <c r="I93" s="320"/>
    </row>
    <row r="94" spans="4:9" s="304" customFormat="1">
      <c r="D94" s="332"/>
      <c r="I94" s="320"/>
    </row>
    <row r="95" spans="4:9" s="304" customFormat="1">
      <c r="D95" s="332"/>
      <c r="I95" s="320"/>
    </row>
    <row r="96" spans="4:9" s="304" customFormat="1">
      <c r="D96" s="332"/>
      <c r="I96" s="320"/>
    </row>
    <row r="97" spans="4:9" s="304" customFormat="1">
      <c r="D97" s="332"/>
      <c r="I97" s="320"/>
    </row>
    <row r="98" spans="4:9" s="304" customFormat="1">
      <c r="D98" s="332"/>
      <c r="I98" s="320"/>
    </row>
    <row r="99" spans="4:9" s="304" customFormat="1">
      <c r="D99" s="332"/>
      <c r="I99" s="320"/>
    </row>
    <row r="100" spans="4:9" s="304" customFormat="1">
      <c r="D100" s="332"/>
      <c r="I100" s="320"/>
    </row>
    <row r="101" spans="4:9" s="304" customFormat="1">
      <c r="D101" s="332"/>
      <c r="I101" s="320"/>
    </row>
    <row r="102" spans="4:9" s="304" customFormat="1">
      <c r="D102" s="332"/>
      <c r="I102" s="320"/>
    </row>
    <row r="103" spans="4:9" s="304" customFormat="1">
      <c r="D103" s="332"/>
      <c r="I103" s="320"/>
    </row>
    <row r="104" spans="4:9" s="304" customFormat="1">
      <c r="D104" s="332"/>
      <c r="I104" s="320"/>
    </row>
    <row r="105" spans="4:9" s="304" customFormat="1">
      <c r="D105" s="332"/>
      <c r="I105" s="320"/>
    </row>
    <row r="106" spans="4:9" s="304" customFormat="1">
      <c r="D106" s="332"/>
      <c r="I106" s="320"/>
    </row>
    <row r="107" spans="4:9" s="304" customFormat="1">
      <c r="D107" s="332"/>
      <c r="I107" s="320"/>
    </row>
    <row r="108" spans="4:9" s="304" customFormat="1">
      <c r="D108" s="332"/>
      <c r="I108" s="320"/>
    </row>
    <row r="109" spans="4:9" s="304" customFormat="1">
      <c r="D109" s="332"/>
      <c r="I109" s="320"/>
    </row>
    <row r="110" spans="4:9" s="304" customFormat="1">
      <c r="D110" s="332"/>
      <c r="I110" s="320"/>
    </row>
    <row r="111" spans="4:9" s="304" customFormat="1">
      <c r="D111" s="332"/>
      <c r="I111" s="320"/>
    </row>
    <row r="112" spans="4:9" s="304" customFormat="1">
      <c r="D112" s="332"/>
      <c r="I112" s="320"/>
    </row>
    <row r="113" spans="4:9" s="304" customFormat="1">
      <c r="D113" s="332"/>
      <c r="I113" s="320"/>
    </row>
    <row r="114" spans="4:9" s="304" customFormat="1">
      <c r="D114" s="332"/>
      <c r="I114" s="320"/>
    </row>
    <row r="115" spans="4:9" s="304" customFormat="1">
      <c r="D115" s="332"/>
      <c r="I115" s="320"/>
    </row>
    <row r="116" spans="4:9" s="304" customFormat="1">
      <c r="D116" s="332"/>
      <c r="I116" s="320"/>
    </row>
    <row r="117" spans="4:9" s="304" customFormat="1">
      <c r="D117" s="332"/>
      <c r="I117" s="320"/>
    </row>
    <row r="118" spans="4:9" s="304" customFormat="1">
      <c r="D118" s="332"/>
      <c r="I118" s="320"/>
    </row>
    <row r="119" spans="4:9" s="304" customFormat="1">
      <c r="D119" s="332"/>
      <c r="I119" s="320"/>
    </row>
    <row r="120" spans="4:9" s="304" customFormat="1">
      <c r="D120" s="332"/>
      <c r="I120" s="320"/>
    </row>
    <row r="121" spans="4:9" s="304" customFormat="1">
      <c r="D121" s="332"/>
      <c r="I121" s="320"/>
    </row>
    <row r="122" spans="4:9" s="304" customFormat="1">
      <c r="D122" s="332"/>
      <c r="I122" s="320"/>
    </row>
    <row r="123" spans="4:9" s="304" customFormat="1">
      <c r="D123" s="332"/>
      <c r="I123" s="320"/>
    </row>
    <row r="124" spans="4:9" s="304" customFormat="1">
      <c r="D124" s="332"/>
      <c r="I124" s="320"/>
    </row>
    <row r="125" spans="4:9" s="304" customFormat="1">
      <c r="D125" s="332"/>
      <c r="I125" s="320"/>
    </row>
    <row r="126" spans="4:9" s="304" customFormat="1">
      <c r="D126" s="332"/>
      <c r="I126" s="320"/>
    </row>
    <row r="127" spans="4:9" s="304" customFormat="1">
      <c r="D127" s="332"/>
      <c r="I127" s="320"/>
    </row>
    <row r="128" spans="4:9" s="304" customFormat="1">
      <c r="D128" s="332"/>
      <c r="I128" s="320"/>
    </row>
    <row r="129" spans="4:9" s="304" customFormat="1">
      <c r="D129" s="332"/>
      <c r="I129" s="320"/>
    </row>
    <row r="130" spans="4:9" s="304" customFormat="1">
      <c r="D130" s="332"/>
      <c r="I130" s="320"/>
    </row>
    <row r="131" spans="4:9" s="304" customFormat="1">
      <c r="D131" s="332"/>
      <c r="I131" s="320"/>
    </row>
    <row r="132" spans="4:9" s="304" customFormat="1">
      <c r="D132" s="332"/>
      <c r="I132" s="320"/>
    </row>
    <row r="133" spans="4:9" s="304" customFormat="1">
      <c r="D133" s="332"/>
      <c r="I133" s="320"/>
    </row>
    <row r="134" spans="4:9" s="304" customFormat="1">
      <c r="D134" s="332"/>
      <c r="I134" s="320"/>
    </row>
    <row r="135" spans="4:9" s="304" customFormat="1">
      <c r="D135" s="332"/>
      <c r="I135" s="320"/>
    </row>
    <row r="136" spans="4:9" s="304" customFormat="1">
      <c r="D136" s="332"/>
      <c r="I136" s="320"/>
    </row>
    <row r="137" spans="4:9" s="304" customFormat="1">
      <c r="D137" s="332"/>
      <c r="I137" s="320"/>
    </row>
    <row r="138" spans="4:9" s="304" customFormat="1">
      <c r="D138" s="332"/>
      <c r="I138" s="320"/>
    </row>
  </sheetData>
  <sheetProtection algorithmName="SHA-512" hashValue="re6mH1RBQQK9AedGKo4p+1vu2oEDj8vrDmGiXDyrJ/xFD7lK81vjA6Ioe0XIn9wc5MwA0F2eN1GQnot3vm1djQ==" saltValue="0GUP4QoKmsxdKuJOrgstMA==" spinCount="100000" sheet="1" formatCells="0" formatColumns="0" formatRows="0"/>
  <sortState ref="H3:H30">
    <sortCondition ref="H3"/>
  </sortState>
  <mergeCells count="2">
    <mergeCell ref="C22:I24"/>
    <mergeCell ref="C1:I1"/>
  </mergeCells>
  <phoneticPr fontId="5" type="noConversion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</sheetPr>
  <dimension ref="A1:AF52"/>
  <sheetViews>
    <sheetView topLeftCell="C4" zoomScale="89" zoomScaleNormal="89" workbookViewId="0">
      <selection sqref="A1:B1"/>
    </sheetView>
  </sheetViews>
  <sheetFormatPr defaultColWidth="9.140625" defaultRowHeight="12.75"/>
  <cols>
    <col min="1" max="2" width="8.7109375" style="2" hidden="1" customWidth="1"/>
    <col min="3" max="3" width="7.5703125" style="2" customWidth="1"/>
    <col min="4" max="6" width="8.42578125" style="2" customWidth="1"/>
    <col min="7" max="7" width="8.28515625" style="2" customWidth="1"/>
    <col min="8" max="8" width="6" style="2" hidden="1" customWidth="1"/>
    <col min="9" max="9" width="10.7109375" style="2" hidden="1" customWidth="1"/>
    <col min="10" max="10" width="8.42578125" style="2" customWidth="1"/>
    <col min="11" max="11" width="7" style="2" customWidth="1"/>
    <col min="12" max="22" width="9.140625" style="2"/>
    <col min="23" max="32" width="9.140625" style="56"/>
    <col min="33" max="16384" width="9.140625" style="2"/>
  </cols>
  <sheetData>
    <row r="1" spans="1:22" ht="6.75" hidden="1" customHeight="1">
      <c r="A1" s="416" t="e">
        <f>'K. Bilgiler'!#REF!</f>
        <v>#REF!</v>
      </c>
      <c r="B1" s="416"/>
      <c r="C1" s="63"/>
      <c r="D1" s="133"/>
      <c r="E1" s="133"/>
      <c r="F1" s="133"/>
      <c r="G1" s="133"/>
      <c r="H1" s="133"/>
      <c r="I1" s="133"/>
      <c r="J1" s="133"/>
      <c r="K1" s="133"/>
      <c r="L1" s="65"/>
      <c r="M1" s="56"/>
      <c r="N1" s="56"/>
      <c r="O1" s="56"/>
      <c r="P1" s="56"/>
      <c r="Q1" s="56"/>
      <c r="R1" s="56"/>
      <c r="S1" s="56"/>
      <c r="T1" s="56"/>
      <c r="U1" s="56"/>
      <c r="V1" s="56"/>
    </row>
    <row r="2" spans="1:22" ht="3.75" hidden="1" customHeight="1">
      <c r="A2" s="416">
        <f>'K. Bilgiler'!D2</f>
        <v>0</v>
      </c>
      <c r="B2" s="416"/>
      <c r="C2" s="63"/>
      <c r="D2" s="132"/>
      <c r="E2" s="64"/>
      <c r="F2" s="64"/>
      <c r="G2" s="64"/>
      <c r="H2" s="64"/>
      <c r="I2" s="64"/>
      <c r="J2" s="64"/>
      <c r="K2" s="64"/>
      <c r="L2" s="63"/>
      <c r="M2" s="56"/>
      <c r="N2" s="56"/>
      <c r="O2" s="56"/>
      <c r="P2" s="56"/>
      <c r="Q2" s="56"/>
      <c r="R2" s="56"/>
      <c r="S2" s="56"/>
      <c r="T2" s="56"/>
      <c r="U2" s="56"/>
      <c r="V2" s="56"/>
    </row>
    <row r="3" spans="1:22" ht="6.75" hidden="1" customHeight="1">
      <c r="A3" s="56"/>
      <c r="B3" s="56"/>
      <c r="C3" s="63"/>
      <c r="D3" s="64"/>
      <c r="E3" s="64"/>
      <c r="F3" s="64"/>
      <c r="G3" s="64"/>
      <c r="H3" s="64"/>
      <c r="I3" s="64"/>
      <c r="J3" s="64"/>
      <c r="K3" s="64"/>
      <c r="L3" s="63"/>
      <c r="M3" s="56"/>
      <c r="N3" s="56"/>
      <c r="O3" s="56"/>
      <c r="P3" s="56"/>
      <c r="Q3" s="56"/>
      <c r="R3" s="56"/>
      <c r="S3" s="56"/>
      <c r="T3" s="56"/>
      <c r="U3" s="56"/>
      <c r="V3" s="56"/>
    </row>
    <row r="4" spans="1:22" ht="30" customHeight="1" thickBot="1">
      <c r="A4" s="56"/>
      <c r="B4" s="56"/>
      <c r="C4" s="63"/>
      <c r="D4" s="420" t="s">
        <v>113</v>
      </c>
      <c r="E4" s="420"/>
      <c r="F4" s="420"/>
      <c r="G4" s="420"/>
      <c r="H4" s="420"/>
      <c r="I4" s="420"/>
      <c r="J4" s="420"/>
      <c r="K4" s="420"/>
      <c r="L4" s="63"/>
      <c r="M4" s="56"/>
      <c r="N4" s="56"/>
      <c r="O4" s="56"/>
      <c r="P4" s="56"/>
      <c r="Q4" s="56"/>
      <c r="R4" s="56"/>
      <c r="S4" s="56"/>
      <c r="T4" s="56"/>
      <c r="U4" s="56"/>
      <c r="V4" s="56"/>
    </row>
    <row r="5" spans="1:22" ht="36.75" customHeight="1" thickBot="1">
      <c r="A5" s="56"/>
      <c r="B5" s="56"/>
      <c r="C5" s="63"/>
      <c r="D5" s="69"/>
      <c r="E5" s="69"/>
      <c r="F5" s="69"/>
      <c r="G5" s="417" t="s">
        <v>155</v>
      </c>
      <c r="H5" s="418"/>
      <c r="I5" s="418"/>
      <c r="J5" s="418"/>
      <c r="K5" s="419"/>
      <c r="L5" s="63"/>
      <c r="M5" s="56"/>
      <c r="N5" s="56"/>
      <c r="O5" s="56"/>
      <c r="P5" s="56"/>
      <c r="Q5" s="56"/>
      <c r="R5" s="56"/>
      <c r="S5" s="56"/>
      <c r="T5" s="56"/>
      <c r="U5" s="56"/>
      <c r="V5" s="56"/>
    </row>
    <row r="6" spans="1:22" ht="14.1" customHeight="1">
      <c r="A6" s="56"/>
      <c r="B6" s="56"/>
      <c r="C6" s="63"/>
      <c r="D6" s="447" t="s">
        <v>2</v>
      </c>
      <c r="E6" s="448"/>
      <c r="F6" s="449"/>
      <c r="G6" s="441" t="s">
        <v>331</v>
      </c>
      <c r="H6" s="442"/>
      <c r="I6" s="442"/>
      <c r="J6" s="442"/>
      <c r="K6" s="443"/>
      <c r="L6" s="63"/>
      <c r="M6" s="56"/>
      <c r="N6" s="56"/>
      <c r="O6" s="56"/>
      <c r="P6" s="56"/>
      <c r="Q6" s="56"/>
      <c r="R6" s="56"/>
      <c r="S6" s="56"/>
      <c r="T6" s="56"/>
      <c r="U6" s="56"/>
      <c r="V6" s="56"/>
    </row>
    <row r="7" spans="1:22" ht="14.1" customHeight="1" thickBot="1">
      <c r="A7" s="56"/>
      <c r="B7" s="56"/>
      <c r="C7" s="69"/>
      <c r="D7" s="438"/>
      <c r="E7" s="439"/>
      <c r="F7" s="440"/>
      <c r="G7" s="444"/>
      <c r="H7" s="445"/>
      <c r="I7" s="445"/>
      <c r="J7" s="445"/>
      <c r="K7" s="446"/>
      <c r="L7" s="69"/>
      <c r="M7" s="56"/>
      <c r="N7" s="56"/>
      <c r="O7" s="56"/>
      <c r="P7" s="56"/>
      <c r="Q7" s="56"/>
      <c r="R7" s="56"/>
      <c r="S7" s="56"/>
      <c r="T7" s="56"/>
      <c r="U7" s="56"/>
      <c r="V7" s="56"/>
    </row>
    <row r="8" spans="1:22" ht="14.1" customHeight="1">
      <c r="A8" s="56"/>
      <c r="B8" s="56"/>
      <c r="C8" s="69"/>
      <c r="D8" s="426" t="s">
        <v>3</v>
      </c>
      <c r="E8" s="427"/>
      <c r="F8" s="428"/>
      <c r="G8" s="432" t="s">
        <v>93</v>
      </c>
      <c r="H8" s="433"/>
      <c r="I8" s="433"/>
      <c r="J8" s="433"/>
      <c r="K8" s="434"/>
      <c r="L8" s="69"/>
      <c r="M8" s="56"/>
      <c r="N8" s="56"/>
      <c r="O8" s="56"/>
      <c r="P8" s="56"/>
      <c r="Q8" s="56"/>
      <c r="R8" s="56"/>
      <c r="S8" s="56"/>
      <c r="T8" s="56"/>
      <c r="U8" s="56"/>
      <c r="V8" s="56"/>
    </row>
    <row r="9" spans="1:22" ht="14.1" customHeight="1" thickBot="1">
      <c r="A9" s="56"/>
      <c r="B9" s="56"/>
      <c r="C9" s="69"/>
      <c r="D9" s="426"/>
      <c r="E9" s="427"/>
      <c r="F9" s="428"/>
      <c r="G9" s="435"/>
      <c r="H9" s="436"/>
      <c r="I9" s="436"/>
      <c r="J9" s="436"/>
      <c r="K9" s="437"/>
      <c r="L9" s="69"/>
      <c r="M9" s="56"/>
      <c r="N9" s="56"/>
      <c r="O9" s="56"/>
      <c r="P9" s="56"/>
      <c r="Q9" s="56"/>
      <c r="R9" s="56"/>
      <c r="S9" s="56"/>
      <c r="T9" s="56"/>
      <c r="U9" s="56"/>
      <c r="V9" s="56"/>
    </row>
    <row r="10" spans="1:22" ht="14.1" customHeight="1">
      <c r="A10" s="56"/>
      <c r="B10" s="56"/>
      <c r="C10" s="69"/>
      <c r="D10" s="438" t="s">
        <v>4</v>
      </c>
      <c r="E10" s="439"/>
      <c r="F10" s="440"/>
      <c r="G10" s="456">
        <v>8</v>
      </c>
      <c r="H10" s="457"/>
      <c r="I10" s="457"/>
      <c r="J10" s="457"/>
      <c r="K10" s="458"/>
      <c r="L10" s="69"/>
      <c r="M10" s="56"/>
      <c r="N10" s="56"/>
      <c r="O10" s="56"/>
      <c r="P10" s="56"/>
      <c r="Q10" s="56"/>
      <c r="R10" s="56"/>
      <c r="S10" s="56"/>
      <c r="T10" s="56"/>
      <c r="U10" s="56"/>
      <c r="V10" s="56"/>
    </row>
    <row r="11" spans="1:22" ht="14.1" customHeight="1" thickBot="1">
      <c r="A11" s="56"/>
      <c r="B11" s="56"/>
      <c r="C11" s="69"/>
      <c r="D11" s="438"/>
      <c r="E11" s="439"/>
      <c r="F11" s="440"/>
      <c r="G11" s="459"/>
      <c r="H11" s="460"/>
      <c r="I11" s="460"/>
      <c r="J11" s="460"/>
      <c r="K11" s="461"/>
      <c r="L11" s="69"/>
      <c r="M11" s="56"/>
      <c r="N11" s="56"/>
      <c r="O11" s="56"/>
      <c r="P11" s="56"/>
      <c r="Q11" s="56"/>
      <c r="R11" s="56"/>
      <c r="S11" s="56"/>
      <c r="T11" s="56"/>
      <c r="U11" s="56"/>
      <c r="V11" s="56"/>
    </row>
    <row r="12" spans="1:22" ht="14.1" customHeight="1">
      <c r="A12" s="56"/>
      <c r="B12" s="56"/>
      <c r="C12" s="69"/>
      <c r="D12" s="426" t="s">
        <v>5</v>
      </c>
      <c r="E12" s="427"/>
      <c r="F12" s="428"/>
      <c r="G12" s="462" t="s">
        <v>70</v>
      </c>
      <c r="H12" s="463"/>
      <c r="I12" s="463"/>
      <c r="J12" s="463"/>
      <c r="K12" s="464"/>
      <c r="L12" s="69"/>
      <c r="M12" s="56"/>
      <c r="N12" s="56"/>
      <c r="O12" s="56"/>
      <c r="P12" s="56"/>
      <c r="Q12" s="56"/>
      <c r="R12" s="56"/>
      <c r="S12" s="56"/>
      <c r="T12" s="56"/>
      <c r="U12" s="56"/>
      <c r="V12" s="56"/>
    </row>
    <row r="13" spans="1:22" ht="14.1" customHeight="1" thickBot="1">
      <c r="A13" s="56"/>
      <c r="B13" s="56"/>
      <c r="C13" s="69"/>
      <c r="D13" s="426"/>
      <c r="E13" s="427"/>
      <c r="F13" s="428"/>
      <c r="G13" s="465"/>
      <c r="H13" s="466"/>
      <c r="I13" s="466"/>
      <c r="J13" s="466"/>
      <c r="K13" s="467"/>
      <c r="L13" s="69"/>
      <c r="M13" s="56"/>
      <c r="N13" s="56"/>
      <c r="O13" s="56"/>
      <c r="P13" s="56"/>
      <c r="Q13" s="56"/>
      <c r="R13" s="56"/>
      <c r="S13" s="56"/>
      <c r="T13" s="56"/>
      <c r="U13" s="56"/>
      <c r="V13" s="56"/>
    </row>
    <row r="14" spans="1:22" ht="14.1" customHeight="1">
      <c r="A14" s="56"/>
      <c r="B14" s="56"/>
      <c r="C14" s="69"/>
      <c r="D14" s="438" t="s">
        <v>6</v>
      </c>
      <c r="E14" s="439"/>
      <c r="F14" s="440"/>
      <c r="G14" s="468" t="s">
        <v>73</v>
      </c>
      <c r="H14" s="469"/>
      <c r="I14" s="469"/>
      <c r="J14" s="469"/>
      <c r="K14" s="470"/>
      <c r="L14" s="69"/>
      <c r="M14" s="56"/>
      <c r="N14" s="56"/>
      <c r="O14" s="56"/>
      <c r="P14" s="56"/>
      <c r="Q14" s="56"/>
      <c r="R14" s="56"/>
      <c r="S14" s="56"/>
      <c r="T14" s="56"/>
      <c r="U14" s="56"/>
      <c r="V14" s="56"/>
    </row>
    <row r="15" spans="1:22" ht="14.1" customHeight="1" thickBot="1">
      <c r="A15" s="56"/>
      <c r="B15" s="56"/>
      <c r="C15" s="69"/>
      <c r="D15" s="438"/>
      <c r="E15" s="439"/>
      <c r="F15" s="440"/>
      <c r="G15" s="444"/>
      <c r="H15" s="445"/>
      <c r="I15" s="445"/>
      <c r="J15" s="445"/>
      <c r="K15" s="446"/>
      <c r="L15" s="69"/>
      <c r="M15" s="56"/>
      <c r="N15" s="56"/>
      <c r="O15" s="56"/>
      <c r="P15" s="56"/>
      <c r="Q15" s="56"/>
      <c r="R15" s="56"/>
      <c r="S15" s="56"/>
      <c r="T15" s="56"/>
      <c r="U15" s="56"/>
      <c r="V15" s="56"/>
    </row>
    <row r="16" spans="1:22" ht="14.1" customHeight="1">
      <c r="A16" s="56"/>
      <c r="B16" s="56"/>
      <c r="C16" s="69"/>
      <c r="D16" s="426" t="s">
        <v>7</v>
      </c>
      <c r="E16" s="427"/>
      <c r="F16" s="428"/>
      <c r="G16" s="432" t="s">
        <v>46</v>
      </c>
      <c r="H16" s="433"/>
      <c r="I16" s="433"/>
      <c r="J16" s="433"/>
      <c r="K16" s="434"/>
      <c r="L16" s="69"/>
      <c r="M16" s="56"/>
      <c r="N16" s="56"/>
      <c r="O16" s="56"/>
      <c r="P16" s="56"/>
      <c r="Q16" s="56"/>
      <c r="R16" s="56"/>
      <c r="S16" s="56"/>
      <c r="T16" s="56"/>
      <c r="U16" s="56"/>
      <c r="V16" s="56"/>
    </row>
    <row r="17" spans="1:22" ht="14.1" customHeight="1" thickBot="1">
      <c r="A17" s="56"/>
      <c r="B17" s="56"/>
      <c r="C17" s="69"/>
      <c r="D17" s="426"/>
      <c r="E17" s="427"/>
      <c r="F17" s="428"/>
      <c r="G17" s="435"/>
      <c r="H17" s="436"/>
      <c r="I17" s="436"/>
      <c r="J17" s="436"/>
      <c r="K17" s="437"/>
      <c r="L17" s="69"/>
      <c r="M17" s="56"/>
      <c r="N17" s="56"/>
      <c r="O17" s="56"/>
      <c r="P17" s="56"/>
      <c r="Q17" s="56"/>
      <c r="R17" s="56"/>
      <c r="S17" s="56"/>
      <c r="T17" s="56"/>
      <c r="U17" s="56"/>
      <c r="V17" s="56"/>
    </row>
    <row r="18" spans="1:22" ht="14.1" customHeight="1">
      <c r="A18" s="56"/>
      <c r="B18" s="56"/>
      <c r="C18" s="69"/>
      <c r="D18" s="426" t="s">
        <v>330</v>
      </c>
      <c r="E18" s="427"/>
      <c r="F18" s="428"/>
      <c r="G18" s="432">
        <v>2</v>
      </c>
      <c r="H18" s="433"/>
      <c r="I18" s="433"/>
      <c r="J18" s="433"/>
      <c r="K18" s="434"/>
      <c r="L18" s="69"/>
      <c r="M18" s="56"/>
      <c r="N18" s="56"/>
      <c r="O18" s="56"/>
      <c r="P18" s="56"/>
      <c r="Q18" s="56"/>
      <c r="R18" s="56"/>
      <c r="S18" s="56"/>
      <c r="T18" s="56"/>
      <c r="U18" s="56"/>
      <c r="V18" s="56"/>
    </row>
    <row r="19" spans="1:22" ht="14.1" customHeight="1" thickBot="1">
      <c r="A19" s="56"/>
      <c r="B19" s="56"/>
      <c r="C19" s="69"/>
      <c r="D19" s="426"/>
      <c r="E19" s="427"/>
      <c r="F19" s="428"/>
      <c r="G19" s="435"/>
      <c r="H19" s="436"/>
      <c r="I19" s="436"/>
      <c r="J19" s="436"/>
      <c r="K19" s="437"/>
      <c r="L19" s="69"/>
      <c r="M19" s="56"/>
      <c r="N19" s="56"/>
      <c r="O19" s="56"/>
      <c r="P19" s="56"/>
      <c r="Q19" s="56"/>
      <c r="R19" s="56"/>
      <c r="S19" s="56"/>
      <c r="T19" s="56"/>
      <c r="U19" s="56"/>
      <c r="V19" s="56"/>
    </row>
    <row r="20" spans="1:22" ht="13.9" customHeight="1">
      <c r="A20" s="56"/>
      <c r="B20" s="56"/>
      <c r="C20" s="69"/>
      <c r="D20" s="438" t="s">
        <v>8</v>
      </c>
      <c r="E20" s="439"/>
      <c r="F20" s="440"/>
      <c r="G20" s="468" t="s">
        <v>72</v>
      </c>
      <c r="H20" s="469"/>
      <c r="I20" s="469"/>
      <c r="J20" s="469"/>
      <c r="K20" s="470"/>
      <c r="L20" s="69"/>
      <c r="M20" s="56"/>
      <c r="N20" s="56"/>
      <c r="O20" s="56"/>
      <c r="P20" s="56"/>
      <c r="Q20" s="56"/>
      <c r="R20" s="56"/>
      <c r="S20" s="56"/>
      <c r="T20" s="56"/>
      <c r="U20" s="56"/>
      <c r="V20" s="56"/>
    </row>
    <row r="21" spans="1:22" ht="14.1" customHeight="1" thickBot="1">
      <c r="A21" s="56"/>
      <c r="B21" s="56"/>
      <c r="C21" s="69"/>
      <c r="D21" s="438"/>
      <c r="E21" s="439"/>
      <c r="F21" s="440"/>
      <c r="G21" s="444"/>
      <c r="H21" s="445"/>
      <c r="I21" s="445"/>
      <c r="J21" s="445"/>
      <c r="K21" s="446"/>
      <c r="L21" s="69"/>
      <c r="M21" s="56"/>
      <c r="N21" s="56"/>
      <c r="O21" s="56"/>
      <c r="P21" s="56"/>
      <c r="Q21" s="56"/>
      <c r="R21" s="56"/>
      <c r="S21" s="56"/>
      <c r="T21" s="56"/>
      <c r="U21" s="56"/>
      <c r="V21" s="56"/>
    </row>
    <row r="22" spans="1:22" ht="14.1" customHeight="1">
      <c r="A22" s="56"/>
      <c r="B22" s="56"/>
      <c r="C22" s="69"/>
      <c r="D22" s="426" t="s">
        <v>33</v>
      </c>
      <c r="E22" s="427"/>
      <c r="F22" s="428"/>
      <c r="G22" s="432" t="s">
        <v>77</v>
      </c>
      <c r="H22" s="433"/>
      <c r="I22" s="433"/>
      <c r="J22" s="433"/>
      <c r="K22" s="434"/>
      <c r="L22" s="69"/>
      <c r="M22" s="131"/>
      <c r="N22" s="56"/>
      <c r="O22" s="56"/>
      <c r="P22" s="56"/>
      <c r="Q22" s="56"/>
      <c r="R22" s="56"/>
      <c r="S22" s="56"/>
      <c r="T22" s="56"/>
      <c r="U22" s="56"/>
      <c r="V22" s="56"/>
    </row>
    <row r="23" spans="1:22" ht="14.1" customHeight="1" thickBot="1">
      <c r="A23" s="56"/>
      <c r="B23" s="56"/>
      <c r="C23" s="69"/>
      <c r="D23" s="426"/>
      <c r="E23" s="427"/>
      <c r="F23" s="428"/>
      <c r="G23" s="435"/>
      <c r="H23" s="436"/>
      <c r="I23" s="436"/>
      <c r="J23" s="436"/>
      <c r="K23" s="437"/>
      <c r="L23" s="69"/>
      <c r="M23" s="56"/>
      <c r="N23" s="56"/>
      <c r="O23" s="56"/>
      <c r="P23" s="56"/>
      <c r="Q23" s="56"/>
      <c r="R23" s="56"/>
      <c r="S23" s="56"/>
      <c r="T23" s="56"/>
      <c r="U23" s="56"/>
      <c r="V23" s="56"/>
    </row>
    <row r="24" spans="1:22" ht="14.1" customHeight="1">
      <c r="A24" s="56"/>
      <c r="B24" s="56"/>
      <c r="C24" s="63"/>
      <c r="D24" s="438" t="s">
        <v>9</v>
      </c>
      <c r="E24" s="439"/>
      <c r="F24" s="440"/>
      <c r="G24" s="468" t="s">
        <v>320</v>
      </c>
      <c r="H24" s="469"/>
      <c r="I24" s="469"/>
      <c r="J24" s="469"/>
      <c r="K24" s="470"/>
      <c r="L24" s="69"/>
      <c r="M24" s="56"/>
      <c r="N24" s="56"/>
      <c r="O24" s="56"/>
      <c r="P24" s="56"/>
      <c r="Q24" s="56"/>
      <c r="R24" s="56"/>
      <c r="S24" s="56"/>
      <c r="T24" s="56"/>
      <c r="U24" s="56"/>
      <c r="V24" s="56"/>
    </row>
    <row r="25" spans="1:22" ht="14.1" customHeight="1" thickBot="1">
      <c r="A25" s="56"/>
      <c r="B25" s="56"/>
      <c r="C25" s="63"/>
      <c r="D25" s="438"/>
      <c r="E25" s="439"/>
      <c r="F25" s="440"/>
      <c r="G25" s="444"/>
      <c r="H25" s="445"/>
      <c r="I25" s="445"/>
      <c r="J25" s="445"/>
      <c r="K25" s="446"/>
      <c r="L25" s="69"/>
      <c r="M25" s="56"/>
      <c r="N25" s="56"/>
      <c r="O25" s="56"/>
      <c r="P25" s="56"/>
      <c r="Q25" s="56"/>
      <c r="R25" s="56"/>
      <c r="S25" s="56"/>
      <c r="T25" s="56"/>
      <c r="U25" s="56"/>
      <c r="V25" s="56"/>
    </row>
    <row r="26" spans="1:22" ht="18" customHeight="1">
      <c r="A26" s="56"/>
      <c r="B26" s="56"/>
      <c r="C26" s="63"/>
      <c r="D26" s="426" t="s">
        <v>111</v>
      </c>
      <c r="E26" s="427"/>
      <c r="F26" s="428"/>
      <c r="G26" s="432" t="s">
        <v>116</v>
      </c>
      <c r="H26" s="433"/>
      <c r="I26" s="433"/>
      <c r="J26" s="433"/>
      <c r="K26" s="434"/>
      <c r="L26" s="63"/>
      <c r="M26" s="56"/>
      <c r="N26" s="56"/>
      <c r="O26" s="56"/>
      <c r="P26" s="56"/>
      <c r="Q26" s="56"/>
      <c r="R26" s="56"/>
      <c r="S26" s="56"/>
      <c r="T26" s="56"/>
      <c r="U26" s="56"/>
      <c r="V26" s="56"/>
    </row>
    <row r="27" spans="1:22" ht="18" customHeight="1" thickBot="1">
      <c r="A27" s="56"/>
      <c r="B27" s="56"/>
      <c r="C27" s="63"/>
      <c r="D27" s="429"/>
      <c r="E27" s="430"/>
      <c r="F27" s="431"/>
      <c r="G27" s="435"/>
      <c r="H27" s="436"/>
      <c r="I27" s="436"/>
      <c r="J27" s="436"/>
      <c r="K27" s="437"/>
      <c r="L27" s="63"/>
      <c r="M27" s="56"/>
      <c r="N27" s="56"/>
      <c r="O27" s="56"/>
      <c r="P27" s="56"/>
      <c r="Q27" s="56"/>
      <c r="R27" s="56"/>
      <c r="S27" s="56"/>
      <c r="T27" s="56"/>
      <c r="U27" s="56"/>
      <c r="V27" s="56"/>
    </row>
    <row r="28" spans="1:22" ht="18" customHeight="1">
      <c r="A28" s="56"/>
      <c r="B28" s="56"/>
      <c r="C28" s="63"/>
      <c r="D28" s="450" t="s">
        <v>129</v>
      </c>
      <c r="E28" s="451"/>
      <c r="F28" s="452"/>
      <c r="G28" s="421">
        <v>45249</v>
      </c>
      <c r="H28" s="422"/>
      <c r="I28" s="422"/>
      <c r="J28" s="422"/>
      <c r="K28" s="423"/>
      <c r="L28" s="63"/>
      <c r="M28" s="56"/>
      <c r="N28" s="56"/>
      <c r="O28" s="56"/>
      <c r="P28" s="56"/>
      <c r="Q28" s="56"/>
      <c r="R28" s="56"/>
      <c r="S28" s="56"/>
      <c r="T28" s="56"/>
      <c r="U28" s="56"/>
      <c r="V28" s="56"/>
    </row>
    <row r="29" spans="1:22" ht="18" customHeight="1" thickBot="1">
      <c r="A29" s="56"/>
      <c r="B29" s="56"/>
      <c r="C29" s="63"/>
      <c r="D29" s="453"/>
      <c r="E29" s="454"/>
      <c r="F29" s="455"/>
      <c r="G29" s="424"/>
      <c r="H29" s="424"/>
      <c r="I29" s="424"/>
      <c r="J29" s="424"/>
      <c r="K29" s="425"/>
      <c r="L29" s="63"/>
      <c r="M29" s="56"/>
      <c r="N29" s="56"/>
      <c r="O29" s="56"/>
      <c r="P29" s="56"/>
      <c r="Q29" s="56"/>
      <c r="R29" s="56"/>
      <c r="S29" s="56"/>
      <c r="T29" s="56"/>
      <c r="U29" s="56"/>
      <c r="V29" s="56"/>
    </row>
    <row r="30" spans="1:22" s="56" customFormat="1" ht="18" customHeight="1">
      <c r="C30" s="63"/>
      <c r="D30" s="63"/>
      <c r="E30" s="63"/>
      <c r="F30" s="63"/>
      <c r="G30" s="63"/>
      <c r="H30" s="63"/>
      <c r="I30" s="63"/>
      <c r="J30" s="63"/>
      <c r="K30" s="63"/>
      <c r="L30" s="63"/>
    </row>
    <row r="31" spans="1:22" s="56" customFormat="1" ht="18" customHeight="1">
      <c r="C31" s="63"/>
      <c r="D31" s="63"/>
      <c r="E31" s="63"/>
      <c r="F31" s="63"/>
      <c r="G31" s="63"/>
      <c r="H31" s="63"/>
      <c r="I31" s="63"/>
      <c r="J31" s="63"/>
      <c r="K31" s="63"/>
      <c r="L31" s="63"/>
    </row>
    <row r="32" spans="1:22" s="56" customFormat="1" ht="18" customHeight="1">
      <c r="C32" s="63"/>
      <c r="D32" s="63"/>
      <c r="E32" s="63"/>
      <c r="F32" s="63"/>
      <c r="G32" s="63"/>
      <c r="H32" s="63"/>
      <c r="I32" s="63"/>
      <c r="J32" s="63"/>
      <c r="K32" s="63"/>
      <c r="L32" s="63"/>
    </row>
    <row r="33" spans="3:12" s="56" customFormat="1" ht="18" customHeight="1">
      <c r="C33" s="63"/>
      <c r="D33" s="63"/>
      <c r="E33" s="63"/>
      <c r="F33" s="63"/>
      <c r="G33" s="63"/>
      <c r="H33" s="63"/>
      <c r="I33" s="63"/>
      <c r="J33" s="63"/>
      <c r="K33" s="63"/>
      <c r="L33" s="63"/>
    </row>
    <row r="34" spans="3:12" s="56" customFormat="1" ht="18" customHeight="1">
      <c r="C34" s="63"/>
      <c r="D34" s="63"/>
      <c r="E34" s="63"/>
      <c r="F34" s="63"/>
      <c r="G34" s="63"/>
      <c r="H34" s="63"/>
      <c r="I34" s="63"/>
      <c r="J34" s="63"/>
      <c r="K34" s="63"/>
      <c r="L34" s="63"/>
    </row>
    <row r="35" spans="3:12" s="56" customFormat="1" ht="18" customHeight="1">
      <c r="C35" s="63"/>
      <c r="D35" s="63"/>
      <c r="E35" s="63"/>
      <c r="F35" s="63"/>
      <c r="G35" s="63"/>
      <c r="H35" s="63"/>
      <c r="I35" s="63"/>
      <c r="J35" s="63"/>
      <c r="K35" s="63"/>
      <c r="L35" s="63"/>
    </row>
    <row r="36" spans="3:12" s="56" customFormat="1" ht="18" customHeight="1">
      <c r="C36" s="63"/>
      <c r="D36" s="63"/>
      <c r="E36" s="63"/>
      <c r="F36" s="63"/>
      <c r="G36" s="63"/>
      <c r="H36" s="63"/>
      <c r="I36" s="63"/>
      <c r="J36" s="63"/>
      <c r="K36" s="63"/>
      <c r="L36" s="63"/>
    </row>
    <row r="37" spans="3:12" s="56" customFormat="1" ht="18" customHeight="1">
      <c r="C37" s="63"/>
      <c r="D37" s="63"/>
      <c r="E37" s="63"/>
      <c r="F37" s="63"/>
      <c r="G37" s="63"/>
      <c r="H37" s="63"/>
      <c r="I37" s="63"/>
      <c r="J37" s="63"/>
      <c r="K37" s="63"/>
      <c r="L37" s="63"/>
    </row>
    <row r="38" spans="3:12" s="56" customFormat="1" ht="18" customHeight="1">
      <c r="C38" s="63"/>
      <c r="D38" s="63"/>
      <c r="E38" s="63"/>
      <c r="F38" s="63"/>
      <c r="G38" s="63"/>
      <c r="H38" s="63"/>
      <c r="I38" s="63"/>
      <c r="J38" s="63"/>
      <c r="K38" s="63"/>
      <c r="L38" s="63"/>
    </row>
    <row r="39" spans="3:12" s="56" customFormat="1" ht="18" customHeight="1">
      <c r="C39" s="63"/>
      <c r="D39" s="63"/>
      <c r="E39" s="63"/>
      <c r="F39" s="63"/>
      <c r="G39" s="63"/>
      <c r="H39" s="63"/>
      <c r="I39" s="63"/>
      <c r="J39" s="63"/>
      <c r="K39" s="63"/>
      <c r="L39" s="63"/>
    </row>
    <row r="40" spans="3:12" s="56" customFormat="1" ht="18" customHeight="1">
      <c r="C40" s="63"/>
      <c r="D40" s="63"/>
      <c r="E40" s="63"/>
      <c r="F40" s="63"/>
      <c r="G40" s="63"/>
      <c r="H40" s="63"/>
      <c r="I40" s="63"/>
      <c r="J40" s="63"/>
      <c r="K40" s="63"/>
      <c r="L40" s="63"/>
    </row>
    <row r="41" spans="3:12" s="56" customFormat="1" ht="18" customHeight="1">
      <c r="C41" s="63"/>
      <c r="D41" s="63"/>
      <c r="E41" s="63"/>
      <c r="F41" s="63"/>
      <c r="G41" s="63"/>
      <c r="H41" s="63"/>
      <c r="I41" s="63"/>
      <c r="J41" s="63"/>
      <c r="K41" s="63"/>
      <c r="L41" s="63"/>
    </row>
    <row r="42" spans="3:12" s="56" customFormat="1" ht="18" customHeight="1">
      <c r="C42" s="63"/>
      <c r="D42" s="63"/>
      <c r="E42" s="63"/>
      <c r="F42" s="63"/>
      <c r="G42" s="63"/>
      <c r="H42" s="63"/>
      <c r="I42" s="63"/>
      <c r="J42" s="63"/>
      <c r="K42" s="63"/>
      <c r="L42" s="63"/>
    </row>
    <row r="43" spans="3:12" s="56" customFormat="1" ht="18" customHeight="1">
      <c r="C43" s="63"/>
      <c r="D43" s="63"/>
      <c r="E43" s="63"/>
      <c r="F43" s="63"/>
      <c r="G43" s="63"/>
      <c r="H43" s="63"/>
      <c r="I43" s="63"/>
      <c r="J43" s="63"/>
      <c r="K43" s="63"/>
      <c r="L43" s="63"/>
    </row>
    <row r="44" spans="3:12" s="56" customFormat="1" ht="18" customHeight="1">
      <c r="C44" s="95"/>
      <c r="D44" s="95"/>
      <c r="E44" s="95"/>
      <c r="F44" s="95"/>
      <c r="G44" s="95"/>
      <c r="H44" s="95"/>
      <c r="I44" s="95"/>
      <c r="J44" s="95"/>
      <c r="K44" s="95"/>
      <c r="L44" s="95"/>
    </row>
    <row r="45" spans="3:12" s="56" customFormat="1"/>
    <row r="46" spans="3:12" s="56" customFormat="1"/>
    <row r="47" spans="3:12" s="56" customFormat="1"/>
    <row r="48" spans="3:12" s="56" customFormat="1"/>
    <row r="49" s="56" customFormat="1"/>
    <row r="50" s="56" customFormat="1"/>
    <row r="51" s="56" customFormat="1"/>
    <row r="52" s="56" customFormat="1"/>
  </sheetData>
  <sheetProtection algorithmName="SHA-512" hashValue="s+x8Tm2UMFD0IPmHBO0JW9T1+I9IkJ8CemzLqlNeckzOQvKqEvnFHpTb8LDeNvZCZv4smrF3AbODXBi8bq45iA==" saltValue="zHBQ/hGof7+bzzpGPWy6/A==" spinCount="100000" sheet="1" objects="1" scenarios="1"/>
  <mergeCells count="28">
    <mergeCell ref="G14:K15"/>
    <mergeCell ref="G16:K17"/>
    <mergeCell ref="G20:K21"/>
    <mergeCell ref="G24:K25"/>
    <mergeCell ref="D10:F11"/>
    <mergeCell ref="D12:F13"/>
    <mergeCell ref="D14:F15"/>
    <mergeCell ref="D22:F23"/>
    <mergeCell ref="G22:K23"/>
    <mergeCell ref="D16:F17"/>
    <mergeCell ref="D18:F19"/>
    <mergeCell ref="G18:K19"/>
    <mergeCell ref="A1:B1"/>
    <mergeCell ref="A2:B2"/>
    <mergeCell ref="G5:K5"/>
    <mergeCell ref="D4:K4"/>
    <mergeCell ref="G28:K29"/>
    <mergeCell ref="D26:F27"/>
    <mergeCell ref="G26:K27"/>
    <mergeCell ref="D20:F21"/>
    <mergeCell ref="G6:K7"/>
    <mergeCell ref="G8:K9"/>
    <mergeCell ref="D6:F7"/>
    <mergeCell ref="D8:F9"/>
    <mergeCell ref="D28:F29"/>
    <mergeCell ref="D24:F25"/>
    <mergeCell ref="G10:K11"/>
    <mergeCell ref="G12:K13"/>
  </mergeCells>
  <phoneticPr fontId="5" type="noConversion"/>
  <dataValidations count="1">
    <dataValidation type="list" allowBlank="1" showInputMessage="1" showErrorMessage="1" sqref="G12:K13">
      <formula1>ŞUBE</formula1>
    </dataValidation>
  </dataValidations>
  <pageMargins left="1.31" right="0.78740157480314965" top="0.78740157480314965" bottom="0.78740157480314965" header="0.59055118110236227" footer="0.59055118110236227"/>
  <pageSetup paperSize="9" orientation="portrait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>
          <x14:formula1>
            <xm:f>'Kaynak '!$B$3:$B$24</xm:f>
          </x14:formula1>
          <xm:sqref>G8:K9</xm:sqref>
        </x14:dataValidation>
        <x14:dataValidation type="list" allowBlank="1" showInputMessage="1" showErrorMessage="1">
          <x14:formula1>
            <xm:f>'Kaynak '!$C$3:$C$12</xm:f>
          </x14:formula1>
          <xm:sqref>G10:K11</xm:sqref>
        </x14:dataValidation>
        <x14:dataValidation type="list" allowBlank="1" showInputMessage="1" showErrorMessage="1">
          <x14:formula1>
            <xm:f>'Kaynak '!$F$3:$F$4</xm:f>
          </x14:formula1>
          <xm:sqref>G16:K17</xm:sqref>
        </x14:dataValidation>
        <x14:dataValidation type="list" allowBlank="1" showInputMessage="1" showErrorMessage="1">
          <x14:formula1>
            <xm:f>'Kaynak '!$E$3:$E$12</xm:f>
          </x14:formula1>
          <xm:sqref>G14:K15</xm:sqref>
        </x14:dataValidation>
        <x14:dataValidation type="list" allowBlank="1" showInputMessage="1" showErrorMessage="1">
          <x14:formula1>
            <xm:f>'Kaynak '!$H$3:$H$17</xm:f>
          </x14:formula1>
          <xm:sqref>G22:K23</xm:sqref>
        </x14:dataValidation>
        <x14:dataValidation type="list" allowBlank="1" showInputMessage="1" showErrorMessage="1">
          <x14:formula1>
            <xm:f>'Kaynak '!$J$3:$J$11</xm:f>
          </x14:formula1>
          <xm:sqref>G6:K7</xm:sqref>
        </x14:dataValidation>
        <x14:dataValidation type="list" allowBlank="1" showInputMessage="1" showErrorMessage="1">
          <x14:formula1>
            <xm:f>'Kaynak '!$I$3:$I$12</xm:f>
          </x14:formula1>
          <xm:sqref>G26:K27</xm:sqref>
        </x14:dataValidation>
        <x14:dataValidation type="list" allowBlank="1" showInputMessage="1" showErrorMessage="1">
          <x14:formula1>
            <xm:f>'Kaynak '!$J$14:$J$24</xm:f>
          </x14:formula1>
          <xm:sqref>G24:K25</xm:sqref>
        </x14:dataValidation>
        <x14:dataValidation type="list" allowBlank="1" showInputMessage="1" showErrorMessage="1">
          <x14:formula1>
            <xm:f>'Kaynak '!$G$3:$G$41</xm:f>
          </x14:formula1>
          <xm:sqref>G20:K21</xm:sqref>
        </x14:dataValidation>
        <x14:dataValidation type="list" allowBlank="1" showInputMessage="1" showErrorMessage="1">
          <x14:formula1>
            <xm:f>'Kaynak '!$F$5:$F$6</xm:f>
          </x14:formula1>
          <xm:sqref>G18:K19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P215"/>
  <sheetViews>
    <sheetView workbookViewId="0">
      <selection activeCell="M8" sqref="M8"/>
    </sheetView>
  </sheetViews>
  <sheetFormatPr defaultColWidth="9.140625" defaultRowHeight="12.75"/>
  <cols>
    <col min="1" max="1" width="4" style="67" customWidth="1"/>
    <col min="2" max="4" width="5.7109375" style="30" customWidth="1"/>
    <col min="5" max="24" width="4.7109375" style="30" customWidth="1"/>
    <col min="25" max="25" width="8.5703125" style="30" customWidth="1"/>
    <col min="26" max="26" width="2.7109375" style="67" customWidth="1"/>
    <col min="27" max="42" width="9.140625" style="67"/>
    <col min="43" max="16384" width="9.140625" style="30"/>
  </cols>
  <sheetData>
    <row r="1" spans="1:26" ht="18" customHeight="1">
      <c r="A1" s="68"/>
      <c r="B1" s="471" t="s">
        <v>323</v>
      </c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  <c r="V1" s="472"/>
      <c r="W1" s="472"/>
      <c r="X1" s="472"/>
      <c r="Y1" s="473"/>
      <c r="Z1" s="68"/>
    </row>
    <row r="2" spans="1:26" ht="18" customHeight="1" thickBot="1">
      <c r="A2" s="68"/>
      <c r="B2" s="474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5"/>
      <c r="O2" s="475"/>
      <c r="P2" s="475"/>
      <c r="Q2" s="475"/>
      <c r="R2" s="475"/>
      <c r="S2" s="475"/>
      <c r="T2" s="475"/>
      <c r="U2" s="475"/>
      <c r="V2" s="475"/>
      <c r="W2" s="475"/>
      <c r="X2" s="475"/>
      <c r="Y2" s="476"/>
      <c r="Z2" s="68"/>
    </row>
    <row r="3" spans="1:26" s="67" customFormat="1" ht="16.5" customHeight="1">
      <c r="A3" s="68"/>
      <c r="B3" s="482" t="s">
        <v>37</v>
      </c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  <c r="N3" s="482"/>
      <c r="O3" s="482"/>
      <c r="P3" s="482"/>
      <c r="Q3" s="482"/>
      <c r="R3" s="482"/>
      <c r="S3" s="482"/>
      <c r="T3" s="482"/>
      <c r="U3" s="482"/>
      <c r="V3" s="482"/>
      <c r="W3" s="482"/>
      <c r="X3" s="482"/>
      <c r="Y3" s="482"/>
      <c r="Z3" s="68"/>
    </row>
    <row r="4" spans="1:26" s="67" customFormat="1" ht="16.5" customHeight="1" thickBot="1">
      <c r="A4" s="68"/>
      <c r="B4" s="482"/>
      <c r="C4" s="482"/>
      <c r="D4" s="482"/>
      <c r="E4" s="482"/>
      <c r="F4" s="482"/>
      <c r="G4" s="482"/>
      <c r="H4" s="482"/>
      <c r="I4" s="482"/>
      <c r="J4" s="482"/>
      <c r="K4" s="482"/>
      <c r="L4" s="482"/>
      <c r="M4" s="482"/>
      <c r="N4" s="482"/>
      <c r="O4" s="482"/>
      <c r="P4" s="482"/>
      <c r="Q4" s="482"/>
      <c r="R4" s="482"/>
      <c r="S4" s="482"/>
      <c r="T4" s="482"/>
      <c r="U4" s="482"/>
      <c r="V4" s="482"/>
      <c r="W4" s="482"/>
      <c r="X4" s="482"/>
      <c r="Y4" s="482"/>
      <c r="Z4" s="68"/>
    </row>
    <row r="5" spans="1:26" ht="18" customHeight="1">
      <c r="A5" s="68"/>
      <c r="B5" s="483" t="s">
        <v>321</v>
      </c>
      <c r="C5" s="484"/>
      <c r="D5" s="484"/>
      <c r="E5" s="484"/>
      <c r="F5" s="484"/>
      <c r="G5" s="484"/>
      <c r="H5" s="484"/>
      <c r="I5" s="484"/>
      <c r="J5" s="484"/>
      <c r="K5" s="484"/>
      <c r="L5" s="484"/>
      <c r="M5" s="484"/>
      <c r="N5" s="484"/>
      <c r="O5" s="484"/>
      <c r="P5" s="484"/>
      <c r="Q5" s="484"/>
      <c r="R5" s="484"/>
      <c r="S5" s="484"/>
      <c r="T5" s="484"/>
      <c r="U5" s="484"/>
      <c r="V5" s="484"/>
      <c r="W5" s="484"/>
      <c r="X5" s="484"/>
      <c r="Y5" s="479" t="s">
        <v>1</v>
      </c>
      <c r="Z5" s="68"/>
    </row>
    <row r="6" spans="1:26" ht="12.75" customHeight="1">
      <c r="A6" s="68"/>
      <c r="B6" s="485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7"/>
      <c r="O6" s="487"/>
      <c r="P6" s="487"/>
      <c r="Q6" s="487"/>
      <c r="R6" s="487"/>
      <c r="S6" s="487"/>
      <c r="T6" s="487"/>
      <c r="U6" s="487"/>
      <c r="V6" s="487"/>
      <c r="W6" s="487"/>
      <c r="X6" s="487"/>
      <c r="Y6" s="480"/>
      <c r="Z6" s="68"/>
    </row>
    <row r="7" spans="1:26" ht="21" customHeight="1">
      <c r="A7" s="68"/>
      <c r="B7" s="477" t="s">
        <v>10</v>
      </c>
      <c r="C7" s="478"/>
      <c r="D7" s="478"/>
      <c r="E7" s="294">
        <v>1</v>
      </c>
      <c r="F7" s="294">
        <v>2</v>
      </c>
      <c r="G7" s="294">
        <v>3</v>
      </c>
      <c r="H7" s="294">
        <v>4</v>
      </c>
      <c r="I7" s="294">
        <v>5</v>
      </c>
      <c r="J7" s="294">
        <v>6</v>
      </c>
      <c r="K7" s="294">
        <v>7</v>
      </c>
      <c r="L7" s="294">
        <v>8</v>
      </c>
      <c r="M7" s="295">
        <v>9</v>
      </c>
      <c r="N7" s="296">
        <v>10</v>
      </c>
      <c r="O7" s="283"/>
      <c r="P7" s="283"/>
      <c r="Q7" s="283"/>
      <c r="R7" s="283"/>
      <c r="S7" s="283"/>
      <c r="T7" s="283"/>
      <c r="U7" s="283"/>
      <c r="V7" s="283"/>
      <c r="W7" s="283"/>
      <c r="X7" s="283"/>
      <c r="Y7" s="481"/>
      <c r="Z7" s="68"/>
    </row>
    <row r="8" spans="1:26" ht="25.5" customHeight="1">
      <c r="A8" s="68"/>
      <c r="B8" s="496" t="s">
        <v>11</v>
      </c>
      <c r="C8" s="497"/>
      <c r="D8" s="497"/>
      <c r="E8" s="41">
        <v>10</v>
      </c>
      <c r="F8" s="41">
        <v>10</v>
      </c>
      <c r="G8" s="41">
        <v>10</v>
      </c>
      <c r="H8" s="41">
        <v>10</v>
      </c>
      <c r="I8" s="41">
        <v>10</v>
      </c>
      <c r="J8" s="41">
        <v>10</v>
      </c>
      <c r="K8" s="41">
        <v>10</v>
      </c>
      <c r="L8" s="41">
        <v>10</v>
      </c>
      <c r="M8" s="41">
        <v>10</v>
      </c>
      <c r="N8" s="41">
        <v>10</v>
      </c>
      <c r="O8" s="284"/>
      <c r="P8" s="284"/>
      <c r="Q8" s="284"/>
      <c r="R8" s="284"/>
      <c r="S8" s="284"/>
      <c r="T8" s="284"/>
      <c r="U8" s="284"/>
      <c r="V8" s="284"/>
      <c r="W8" s="284"/>
      <c r="X8" s="284"/>
      <c r="Y8" s="282">
        <f>IF(SUM(E8:X8)=0," ",SUM(E8:X8))</f>
        <v>100</v>
      </c>
      <c r="Z8" s="68"/>
    </row>
    <row r="9" spans="1:26" ht="15.95" customHeight="1">
      <c r="A9" s="68"/>
      <c r="B9" s="297"/>
      <c r="C9" s="298"/>
      <c r="D9" s="298"/>
      <c r="E9" s="298"/>
      <c r="F9" s="298"/>
      <c r="G9" s="298"/>
      <c r="H9" s="298"/>
      <c r="I9" s="298"/>
      <c r="J9" s="298"/>
      <c r="K9" s="298"/>
      <c r="L9" s="298"/>
      <c r="M9" s="298"/>
      <c r="N9" s="298"/>
      <c r="O9" s="298"/>
      <c r="P9" s="298"/>
      <c r="Q9" s="298"/>
      <c r="R9" s="298"/>
      <c r="S9" s="298"/>
      <c r="T9" s="298"/>
      <c r="U9" s="298"/>
      <c r="V9" s="298"/>
      <c r="W9" s="298"/>
      <c r="X9" s="298"/>
      <c r="Y9" s="134"/>
      <c r="Z9" s="68"/>
    </row>
    <row r="10" spans="1:26" ht="18" customHeight="1">
      <c r="A10" s="68"/>
      <c r="B10" s="490" t="s">
        <v>322</v>
      </c>
      <c r="C10" s="491"/>
      <c r="D10" s="491"/>
      <c r="E10" s="491"/>
      <c r="F10" s="491"/>
      <c r="G10" s="491"/>
      <c r="H10" s="491"/>
      <c r="I10" s="491"/>
      <c r="J10" s="491"/>
      <c r="K10" s="491"/>
      <c r="L10" s="491"/>
      <c r="M10" s="491"/>
      <c r="N10" s="491"/>
      <c r="O10" s="491"/>
      <c r="P10" s="491"/>
      <c r="Q10" s="491"/>
      <c r="R10" s="491"/>
      <c r="S10" s="491"/>
      <c r="T10" s="491"/>
      <c r="U10" s="491"/>
      <c r="V10" s="491"/>
      <c r="W10" s="491"/>
      <c r="X10" s="491"/>
      <c r="Y10" s="488" t="s">
        <v>1</v>
      </c>
      <c r="Z10" s="68"/>
    </row>
    <row r="11" spans="1:26" ht="12.75" customHeight="1">
      <c r="A11" s="68"/>
      <c r="B11" s="492"/>
      <c r="C11" s="493"/>
      <c r="D11" s="493"/>
      <c r="E11" s="493"/>
      <c r="F11" s="493"/>
      <c r="G11" s="493"/>
      <c r="H11" s="493"/>
      <c r="I11" s="493"/>
      <c r="J11" s="493"/>
      <c r="K11" s="493"/>
      <c r="L11" s="493"/>
      <c r="M11" s="493"/>
      <c r="N11" s="493"/>
      <c r="O11" s="493"/>
      <c r="P11" s="493"/>
      <c r="Q11" s="493"/>
      <c r="R11" s="493"/>
      <c r="S11" s="493"/>
      <c r="T11" s="493"/>
      <c r="U11" s="493"/>
      <c r="V11" s="493"/>
      <c r="W11" s="493"/>
      <c r="X11" s="493"/>
      <c r="Y11" s="480"/>
      <c r="Z11" s="68"/>
    </row>
    <row r="12" spans="1:26" ht="21" customHeight="1">
      <c r="A12" s="68"/>
      <c r="B12" s="477" t="s">
        <v>10</v>
      </c>
      <c r="C12" s="478"/>
      <c r="D12" s="478"/>
      <c r="E12" s="294">
        <v>1</v>
      </c>
      <c r="F12" s="294">
        <v>2</v>
      </c>
      <c r="G12" s="294">
        <v>3</v>
      </c>
      <c r="H12" s="294">
        <v>4</v>
      </c>
      <c r="I12" s="294">
        <v>5</v>
      </c>
      <c r="J12" s="294">
        <v>6</v>
      </c>
      <c r="K12" s="294">
        <v>7</v>
      </c>
      <c r="L12" s="294">
        <v>8</v>
      </c>
      <c r="M12" s="294">
        <v>9</v>
      </c>
      <c r="N12" s="294">
        <v>10</v>
      </c>
      <c r="O12" s="294">
        <v>11</v>
      </c>
      <c r="P12" s="294">
        <v>12</v>
      </c>
      <c r="Q12" s="294">
        <v>13</v>
      </c>
      <c r="R12" s="294">
        <v>14</v>
      </c>
      <c r="S12" s="294">
        <v>15</v>
      </c>
      <c r="T12" s="294">
        <v>16</v>
      </c>
      <c r="U12" s="294">
        <v>17</v>
      </c>
      <c r="V12" s="294">
        <v>18</v>
      </c>
      <c r="W12" s="294">
        <v>19</v>
      </c>
      <c r="X12" s="294">
        <v>20</v>
      </c>
      <c r="Y12" s="489"/>
      <c r="Z12" s="68"/>
    </row>
    <row r="13" spans="1:26" ht="25.5" customHeight="1" thickBot="1">
      <c r="A13" s="68"/>
      <c r="B13" s="494" t="s">
        <v>11</v>
      </c>
      <c r="C13" s="495"/>
      <c r="D13" s="495"/>
      <c r="E13" s="135">
        <v>5</v>
      </c>
      <c r="F13" s="135">
        <v>5</v>
      </c>
      <c r="G13" s="135">
        <v>5</v>
      </c>
      <c r="H13" s="135">
        <v>5</v>
      </c>
      <c r="I13" s="135">
        <v>5</v>
      </c>
      <c r="J13" s="135">
        <v>5</v>
      </c>
      <c r="K13" s="135">
        <v>5</v>
      </c>
      <c r="L13" s="135">
        <v>5</v>
      </c>
      <c r="M13" s="135">
        <v>5</v>
      </c>
      <c r="N13" s="135">
        <v>5</v>
      </c>
      <c r="O13" s="135">
        <v>5</v>
      </c>
      <c r="P13" s="135">
        <v>5</v>
      </c>
      <c r="Q13" s="135">
        <v>5</v>
      </c>
      <c r="R13" s="135">
        <v>5</v>
      </c>
      <c r="S13" s="135">
        <v>5</v>
      </c>
      <c r="T13" s="135">
        <v>5</v>
      </c>
      <c r="U13" s="135">
        <v>5</v>
      </c>
      <c r="V13" s="135">
        <v>5</v>
      </c>
      <c r="W13" s="135">
        <v>5</v>
      </c>
      <c r="X13" s="135">
        <v>5</v>
      </c>
      <c r="Y13" s="136">
        <f>IF(SUM(E13:X13)=0," ",SUM(E13:X13))</f>
        <v>100</v>
      </c>
      <c r="Z13" s="68"/>
    </row>
    <row r="14" spans="1:26" s="67" customFormat="1" ht="15.95" customHeight="1">
      <c r="A14" s="76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7"/>
      <c r="Z14" s="68"/>
    </row>
    <row r="15" spans="1:26" s="67" customFormat="1" ht="15.95" customHeight="1">
      <c r="A15" s="76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68"/>
    </row>
    <row r="16" spans="1:26" s="67" customFormat="1">
      <c r="A16" s="85"/>
      <c r="B16" s="85"/>
      <c r="C16" s="85"/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</row>
    <row r="17" s="67" customFormat="1"/>
    <row r="18" s="67" customFormat="1"/>
    <row r="19" s="67" customFormat="1"/>
    <row r="20" s="67" customFormat="1"/>
    <row r="21" s="67" customFormat="1"/>
    <row r="22" s="67" customFormat="1"/>
    <row r="23" s="67" customFormat="1"/>
    <row r="24" s="67" customFormat="1"/>
    <row r="25" s="67" customFormat="1"/>
    <row r="26" s="67" customFormat="1"/>
    <row r="27" s="67" customFormat="1"/>
    <row r="28" s="67" customFormat="1"/>
    <row r="29" s="67" customFormat="1"/>
    <row r="30" s="67" customFormat="1"/>
    <row r="31" s="67" customFormat="1"/>
    <row r="32" s="67" customFormat="1"/>
    <row r="33" s="67" customFormat="1"/>
    <row r="34" s="67" customFormat="1"/>
    <row r="35" s="67" customFormat="1"/>
    <row r="36" s="67" customFormat="1"/>
    <row r="37" s="67" customFormat="1"/>
    <row r="38" s="67" customFormat="1"/>
    <row r="39" s="67" customFormat="1"/>
    <row r="40" s="67" customFormat="1"/>
    <row r="41" s="67" customFormat="1"/>
    <row r="42" s="67" customFormat="1"/>
    <row r="43" s="67" customFormat="1"/>
    <row r="44" s="67" customFormat="1"/>
    <row r="45" s="67" customFormat="1"/>
    <row r="46" s="67" customFormat="1"/>
    <row r="47" s="67" customFormat="1"/>
    <row r="48" s="67" customFormat="1"/>
    <row r="49" s="67" customFormat="1"/>
    <row r="50" s="67" customFormat="1"/>
    <row r="51" s="67" customFormat="1"/>
    <row r="52" s="67" customFormat="1"/>
    <row r="53" s="67" customFormat="1"/>
    <row r="54" s="67" customFormat="1"/>
    <row r="55" s="67" customFormat="1"/>
    <row r="56" s="67" customFormat="1"/>
    <row r="57" s="67" customFormat="1"/>
    <row r="58" s="67" customFormat="1"/>
    <row r="59" s="67" customFormat="1"/>
    <row r="60" s="67" customFormat="1"/>
    <row r="61" s="67" customFormat="1"/>
    <row r="62" s="67" customFormat="1"/>
    <row r="63" s="67" customFormat="1"/>
    <row r="64" s="67" customFormat="1"/>
    <row r="65" s="67" customFormat="1"/>
    <row r="66" s="67" customFormat="1"/>
    <row r="67" s="67" customFormat="1"/>
    <row r="68" s="67" customFormat="1"/>
    <row r="69" s="67" customFormat="1"/>
    <row r="70" s="67" customFormat="1"/>
    <row r="71" s="67" customFormat="1"/>
    <row r="72" s="67" customFormat="1"/>
    <row r="73" s="67" customFormat="1"/>
    <row r="74" s="67" customFormat="1"/>
    <row r="75" s="67" customFormat="1"/>
    <row r="76" s="67" customFormat="1"/>
    <row r="77" s="67" customFormat="1"/>
    <row r="78" s="67" customFormat="1"/>
    <row r="79" s="67" customFormat="1"/>
    <row r="80" s="67" customFormat="1"/>
    <row r="81" s="67" customFormat="1"/>
    <row r="82" s="67" customFormat="1"/>
    <row r="83" s="67" customFormat="1"/>
    <row r="84" s="67" customFormat="1"/>
    <row r="85" s="67" customFormat="1"/>
    <row r="86" s="67" customFormat="1"/>
    <row r="87" s="67" customFormat="1"/>
    <row r="88" s="67" customFormat="1"/>
    <row r="89" s="67" customFormat="1"/>
    <row r="90" s="67" customFormat="1"/>
    <row r="91" s="67" customFormat="1"/>
    <row r="92" s="67" customFormat="1"/>
    <row r="93" s="67" customFormat="1"/>
    <row r="94" s="67" customFormat="1"/>
    <row r="95" s="67" customFormat="1"/>
    <row r="96" s="67" customFormat="1"/>
    <row r="97" s="67" customFormat="1"/>
    <row r="98" s="67" customFormat="1"/>
    <row r="99" s="67" customFormat="1"/>
    <row r="100" s="67" customFormat="1"/>
    <row r="101" s="67" customFormat="1"/>
    <row r="102" s="67" customFormat="1"/>
    <row r="103" s="67" customFormat="1"/>
    <row r="104" s="67" customFormat="1"/>
    <row r="105" s="67" customFormat="1"/>
    <row r="106" s="67" customFormat="1"/>
    <row r="107" s="67" customFormat="1"/>
    <row r="108" s="67" customFormat="1"/>
    <row r="109" s="67" customFormat="1"/>
    <row r="110" s="67" customFormat="1"/>
    <row r="111" s="67" customFormat="1"/>
    <row r="112" s="67" customFormat="1"/>
    <row r="113" s="67" customFormat="1"/>
    <row r="114" s="67" customFormat="1"/>
    <row r="115" s="67" customFormat="1"/>
    <row r="116" s="67" customFormat="1"/>
    <row r="117" s="67" customFormat="1"/>
    <row r="118" s="67" customFormat="1"/>
    <row r="119" s="67" customFormat="1"/>
    <row r="120" s="67" customFormat="1"/>
    <row r="121" s="67" customFormat="1"/>
    <row r="122" s="67" customFormat="1"/>
    <row r="123" s="67" customFormat="1"/>
    <row r="124" s="67" customFormat="1"/>
    <row r="125" s="67" customFormat="1"/>
    <row r="126" s="67" customFormat="1"/>
    <row r="127" s="67" customFormat="1"/>
    <row r="128" s="67" customFormat="1"/>
    <row r="129" s="67" customFormat="1"/>
    <row r="130" s="67" customFormat="1"/>
    <row r="131" s="67" customFormat="1"/>
    <row r="132" s="67" customFormat="1"/>
    <row r="133" s="67" customFormat="1"/>
    <row r="134" s="67" customFormat="1"/>
    <row r="135" s="67" customFormat="1"/>
    <row r="136" s="67" customFormat="1"/>
    <row r="137" s="67" customFormat="1"/>
    <row r="138" s="67" customFormat="1"/>
    <row r="139" s="67" customFormat="1"/>
    <row r="140" s="67" customFormat="1"/>
    <row r="141" s="67" customFormat="1"/>
    <row r="142" s="67" customFormat="1"/>
    <row r="143" s="67" customFormat="1"/>
    <row r="144" s="67" customFormat="1"/>
    <row r="145" s="67" customFormat="1"/>
    <row r="146" s="67" customFormat="1"/>
    <row r="147" s="67" customFormat="1"/>
    <row r="148" s="67" customFormat="1"/>
    <row r="149" s="67" customFormat="1"/>
    <row r="150" s="67" customFormat="1"/>
    <row r="151" s="67" customFormat="1"/>
    <row r="152" s="67" customFormat="1"/>
    <row r="153" s="67" customFormat="1"/>
    <row r="154" s="67" customFormat="1"/>
    <row r="155" s="67" customFormat="1"/>
    <row r="156" s="67" customFormat="1"/>
    <row r="157" s="67" customFormat="1"/>
    <row r="158" s="67" customFormat="1"/>
    <row r="159" s="67" customFormat="1"/>
    <row r="160" s="67" customFormat="1"/>
    <row r="161" s="67" customFormat="1"/>
    <row r="162" s="67" customFormat="1"/>
    <row r="163" s="67" customFormat="1"/>
    <row r="164" s="67" customFormat="1"/>
    <row r="165" s="67" customFormat="1"/>
    <row r="166" s="67" customFormat="1"/>
    <row r="167" s="67" customFormat="1"/>
    <row r="168" s="67" customFormat="1"/>
    <row r="169" s="67" customFormat="1"/>
    <row r="170" s="67" customFormat="1"/>
    <row r="171" s="67" customFormat="1"/>
    <row r="172" s="67" customFormat="1"/>
    <row r="173" s="67" customFormat="1"/>
    <row r="174" s="67" customFormat="1"/>
    <row r="175" s="67" customFormat="1"/>
    <row r="176" s="67" customFormat="1"/>
    <row r="177" s="67" customFormat="1"/>
    <row r="178" s="67" customFormat="1"/>
    <row r="179" s="67" customFormat="1"/>
    <row r="180" s="67" customFormat="1"/>
    <row r="181" s="67" customFormat="1"/>
    <row r="182" s="67" customFormat="1"/>
    <row r="183" s="67" customFormat="1"/>
    <row r="184" s="67" customFormat="1"/>
    <row r="185" s="67" customFormat="1"/>
    <row r="186" s="67" customFormat="1"/>
    <row r="187" s="67" customFormat="1"/>
    <row r="188" s="67" customFormat="1"/>
    <row r="189" s="67" customFormat="1"/>
    <row r="190" s="67" customFormat="1"/>
    <row r="191" s="67" customFormat="1"/>
    <row r="192" s="67" customFormat="1"/>
    <row r="193" s="67" customFormat="1"/>
    <row r="194" s="67" customFormat="1"/>
    <row r="195" s="67" customFormat="1"/>
    <row r="196" s="67" customFormat="1"/>
    <row r="197" s="67" customFormat="1"/>
    <row r="198" s="67" customFormat="1"/>
    <row r="199" s="67" customFormat="1"/>
    <row r="200" s="67" customFormat="1"/>
    <row r="201" s="67" customFormat="1"/>
    <row r="202" s="67" customFormat="1"/>
    <row r="203" s="67" customFormat="1"/>
    <row r="204" s="67" customFormat="1"/>
    <row r="205" s="67" customFormat="1"/>
    <row r="206" s="67" customFormat="1"/>
    <row r="207" s="67" customFormat="1"/>
    <row r="208" s="67" customFormat="1"/>
    <row r="209" s="67" customFormat="1"/>
    <row r="210" s="67" customFormat="1"/>
    <row r="211" s="67" customFormat="1"/>
    <row r="212" s="67" customFormat="1"/>
    <row r="213" s="67" customFormat="1"/>
    <row r="214" s="67" customFormat="1"/>
    <row r="215" s="67" customFormat="1"/>
  </sheetData>
  <sheetProtection algorithmName="SHA-512" hashValue="7v2AhMuJDSmEOM+kKkk7GLOJx09o7sHUPiWnSdyQ2Cgs4Ed5gfjCG2sNzZKc2NZrQ2sgQs1s74IlqBLr/Yg2Tg==" saltValue="iwKIPF8VRFiaU9Tlw7fF6g==" spinCount="100000" sheet="1" formatCells="0" selectLockedCells="1"/>
  <mergeCells count="10">
    <mergeCell ref="Y10:Y12"/>
    <mergeCell ref="B12:D12"/>
    <mergeCell ref="B10:X11"/>
    <mergeCell ref="B13:D13"/>
    <mergeCell ref="B8:D8"/>
    <mergeCell ref="B1:Y2"/>
    <mergeCell ref="B7:D7"/>
    <mergeCell ref="Y5:Y7"/>
    <mergeCell ref="B3:Y4"/>
    <mergeCell ref="B5:X6"/>
  </mergeCells>
  <phoneticPr fontId="5" type="noConversion"/>
  <dataValidations count="1">
    <dataValidation allowBlank="1" showInputMessage="1" showErrorMessage="1" prompt="Sorunun puan değerini giriniz." sqref="E13:X13 E8:X8"/>
  </dataValidations>
  <pageMargins left="0.59" right="0.12" top="1.52" bottom="0.78740157480314965" header="0.53" footer="0.59055118110236227"/>
  <pageSetup paperSize="9" orientation="landscape" r:id="rId1"/>
  <headerFooter alignWithMargins="0"/>
  <rowBreaks count="1" manualBreakCount="1">
    <brk id="15" max="44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Z54"/>
  <sheetViews>
    <sheetView zoomScale="96" zoomScaleNormal="96" workbookViewId="0">
      <selection sqref="A1:B54"/>
    </sheetView>
  </sheetViews>
  <sheetFormatPr defaultColWidth="9.140625" defaultRowHeight="12.75"/>
  <cols>
    <col min="1" max="2" width="9.140625" style="104"/>
    <col min="3" max="3" width="6.28515625" style="104" customWidth="1"/>
    <col min="4" max="4" width="35.85546875" style="104" customWidth="1"/>
    <col min="5" max="5" width="46" style="104" bestFit="1" customWidth="1"/>
    <col min="6" max="6" width="9.140625" style="104"/>
    <col min="7" max="7" width="22" style="104" customWidth="1"/>
    <col min="8" max="8" width="0.85546875" style="104" hidden="1" customWidth="1"/>
    <col min="9" max="9" width="1.28515625" style="104" hidden="1" customWidth="1"/>
    <col min="10" max="10" width="0.85546875" style="104" hidden="1" customWidth="1"/>
    <col min="11" max="11" width="0.7109375" style="104" hidden="1" customWidth="1"/>
    <col min="12" max="14" width="9.140625" style="104" hidden="1" customWidth="1"/>
    <col min="15" max="15" width="0.42578125" style="104" hidden="1" customWidth="1"/>
    <col min="16" max="16" width="1.140625" style="104" hidden="1" customWidth="1"/>
    <col min="17" max="17" width="9.28515625" style="104" customWidth="1"/>
    <col min="18" max="22" width="9.140625" style="161"/>
    <col min="23" max="16384" width="9.140625" style="104"/>
  </cols>
  <sheetData>
    <row r="1" spans="1:26" s="105" customFormat="1">
      <c r="A1" s="503"/>
      <c r="B1" s="503"/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  <c r="Q1" s="504"/>
      <c r="R1" s="160"/>
      <c r="S1" s="160"/>
      <c r="T1" s="160"/>
      <c r="U1" s="160"/>
      <c r="V1" s="160"/>
    </row>
    <row r="2" spans="1:26" s="105" customFormat="1" ht="35.25" customHeight="1" thickBot="1">
      <c r="A2" s="503"/>
      <c r="B2" s="503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160"/>
      <c r="S2" s="160"/>
      <c r="T2" s="160"/>
      <c r="U2" s="160"/>
      <c r="V2" s="160"/>
    </row>
    <row r="3" spans="1:26" ht="67.5" customHeight="1" thickBot="1">
      <c r="A3" s="503"/>
      <c r="B3" s="503"/>
      <c r="C3" s="108" t="s">
        <v>131</v>
      </c>
      <c r="D3" s="111" t="s">
        <v>132</v>
      </c>
      <c r="E3" s="110" t="s">
        <v>134</v>
      </c>
      <c r="F3" s="112" t="s">
        <v>145</v>
      </c>
      <c r="G3" s="113" t="s">
        <v>137</v>
      </c>
      <c r="H3" s="114" t="s">
        <v>138</v>
      </c>
      <c r="I3" s="114" t="s">
        <v>139</v>
      </c>
      <c r="J3" s="114" t="s">
        <v>140</v>
      </c>
      <c r="K3" s="114" t="s">
        <v>141</v>
      </c>
      <c r="L3" s="114" t="s">
        <v>142</v>
      </c>
      <c r="M3" s="114" t="s">
        <v>143</v>
      </c>
      <c r="N3" s="114" t="s">
        <v>144</v>
      </c>
      <c r="O3" s="114" t="s">
        <v>146</v>
      </c>
      <c r="P3" s="114" t="s">
        <v>147</v>
      </c>
      <c r="Q3" s="114"/>
      <c r="R3" s="191"/>
      <c r="S3" s="191"/>
      <c r="T3" s="191"/>
      <c r="U3" s="191"/>
      <c r="V3" s="191"/>
      <c r="W3" s="192"/>
      <c r="X3" s="192"/>
      <c r="Y3" s="192"/>
      <c r="Z3" s="192"/>
    </row>
    <row r="4" spans="1:26" ht="24.75" customHeight="1">
      <c r="A4" s="503"/>
      <c r="B4" s="503"/>
      <c r="C4" s="106">
        <f>F4</f>
        <v>100</v>
      </c>
      <c r="D4" s="107" t="str">
        <f>G4</f>
        <v>ARDA GÜNDÜZ</v>
      </c>
      <c r="E4" s="498" t="s">
        <v>133</v>
      </c>
      <c r="F4" s="115">
        <v>100</v>
      </c>
      <c r="G4" s="116" t="s">
        <v>292</v>
      </c>
      <c r="H4" s="117"/>
      <c r="I4" s="117"/>
      <c r="J4" s="117"/>
      <c r="K4" s="117"/>
      <c r="L4" s="117"/>
      <c r="M4" s="117"/>
      <c r="N4" s="117"/>
      <c r="O4" s="118"/>
      <c r="P4" s="119"/>
      <c r="Q4" s="120"/>
      <c r="R4" s="191"/>
      <c r="S4" s="191"/>
      <c r="T4" s="191"/>
      <c r="U4" s="191"/>
      <c r="V4" s="191"/>
      <c r="W4" s="192"/>
      <c r="X4" s="192"/>
      <c r="Y4" s="192"/>
      <c r="Z4" s="192"/>
    </row>
    <row r="5" spans="1:26" ht="15.75" customHeight="1" thickBot="1">
      <c r="A5" s="503"/>
      <c r="B5" s="503"/>
      <c r="C5" s="106">
        <f t="shared" ref="C5:C48" si="0">F5</f>
        <v>101</v>
      </c>
      <c r="D5" s="107" t="str">
        <f t="shared" ref="D5:D48" si="1">G5</f>
        <v>ATALAY SARICA</v>
      </c>
      <c r="E5" s="498"/>
      <c r="F5" s="116">
        <v>101</v>
      </c>
      <c r="G5" s="116" t="s">
        <v>293</v>
      </c>
      <c r="H5" s="117"/>
      <c r="I5" s="117"/>
      <c r="J5" s="117"/>
      <c r="K5" s="117"/>
      <c r="L5" s="117"/>
      <c r="M5" s="117"/>
      <c r="N5" s="117"/>
      <c r="O5" s="118"/>
      <c r="P5" s="119"/>
      <c r="Q5" s="120"/>
      <c r="R5" s="191"/>
      <c r="S5" s="191"/>
      <c r="T5" s="191"/>
      <c r="U5" s="191"/>
      <c r="V5" s="191"/>
      <c r="W5" s="192"/>
      <c r="X5" s="192"/>
      <c r="Y5" s="192"/>
      <c r="Z5" s="192"/>
    </row>
    <row r="6" spans="1:26">
      <c r="A6" s="503"/>
      <c r="B6" s="503"/>
      <c r="C6" s="106">
        <f t="shared" si="0"/>
        <v>104</v>
      </c>
      <c r="D6" s="109" t="str">
        <f t="shared" si="1"/>
        <v>BERKAY PANCARCI</v>
      </c>
      <c r="E6" s="499"/>
      <c r="F6" s="121">
        <v>104</v>
      </c>
      <c r="G6" s="116" t="s">
        <v>294</v>
      </c>
      <c r="H6" s="117"/>
      <c r="I6" s="117"/>
      <c r="J6" s="117"/>
      <c r="K6" s="117"/>
      <c r="L6" s="117"/>
      <c r="M6" s="117"/>
      <c r="N6" s="117"/>
      <c r="O6" s="118"/>
      <c r="P6" s="119"/>
      <c r="Q6" s="120"/>
      <c r="R6" s="191"/>
      <c r="S6" s="191"/>
      <c r="T6" s="191"/>
      <c r="U6" s="191"/>
      <c r="V6" s="191"/>
      <c r="W6" s="192"/>
      <c r="X6" s="192"/>
      <c r="Y6" s="192"/>
      <c r="Z6" s="192"/>
    </row>
    <row r="7" spans="1:26">
      <c r="A7" s="503"/>
      <c r="B7" s="503"/>
      <c r="C7" s="106">
        <f t="shared" si="0"/>
        <v>106</v>
      </c>
      <c r="D7" s="109" t="str">
        <f t="shared" si="1"/>
        <v>CEMİLE NEVA ULAŞ</v>
      </c>
      <c r="E7" s="500"/>
      <c r="F7" s="121">
        <v>106</v>
      </c>
      <c r="G7" s="116" t="s">
        <v>295</v>
      </c>
      <c r="H7" s="117"/>
      <c r="I7" s="117"/>
      <c r="J7" s="117"/>
      <c r="K7" s="117"/>
      <c r="L7" s="117"/>
      <c r="M7" s="117"/>
      <c r="N7" s="117"/>
      <c r="O7" s="118"/>
      <c r="P7" s="119"/>
      <c r="Q7" s="120"/>
      <c r="R7" s="191"/>
      <c r="S7" s="191"/>
      <c r="T7" s="191"/>
      <c r="U7" s="191"/>
      <c r="V7" s="191"/>
      <c r="W7" s="192"/>
      <c r="X7" s="192"/>
      <c r="Y7" s="192"/>
      <c r="Z7" s="192"/>
    </row>
    <row r="8" spans="1:26">
      <c r="A8" s="503"/>
      <c r="B8" s="503"/>
      <c r="C8" s="106">
        <f t="shared" si="0"/>
        <v>107</v>
      </c>
      <c r="D8" s="109" t="str">
        <f t="shared" si="1"/>
        <v>CEYLİN EKİM</v>
      </c>
      <c r="E8" s="500"/>
      <c r="F8" s="121">
        <v>107</v>
      </c>
      <c r="G8" s="116" t="s">
        <v>296</v>
      </c>
      <c r="H8" s="117"/>
      <c r="I8" s="117"/>
      <c r="J8" s="117"/>
      <c r="K8" s="117"/>
      <c r="L8" s="117"/>
      <c r="M8" s="117"/>
      <c r="N8" s="117"/>
      <c r="O8" s="118"/>
      <c r="P8" s="119"/>
      <c r="Q8" s="120"/>
      <c r="R8" s="191"/>
      <c r="S8" s="191"/>
      <c r="T8" s="191"/>
      <c r="U8" s="191"/>
      <c r="V8" s="191"/>
      <c r="W8" s="192"/>
      <c r="X8" s="192"/>
      <c r="Y8" s="192"/>
      <c r="Z8" s="192"/>
    </row>
    <row r="9" spans="1:26">
      <c r="A9" s="503"/>
      <c r="B9" s="503"/>
      <c r="C9" s="106">
        <f t="shared" si="0"/>
        <v>108</v>
      </c>
      <c r="D9" s="109" t="str">
        <f t="shared" si="1"/>
        <v>ENES BAŞAVCI</v>
      </c>
      <c r="E9" s="500"/>
      <c r="F9" s="121">
        <v>108</v>
      </c>
      <c r="G9" s="116" t="s">
        <v>297</v>
      </c>
      <c r="H9" s="117"/>
      <c r="I9" s="117"/>
      <c r="J9" s="117"/>
      <c r="K9" s="117"/>
      <c r="L9" s="117"/>
      <c r="M9" s="117"/>
      <c r="N9" s="117"/>
      <c r="O9" s="118"/>
      <c r="P9" s="119"/>
      <c r="Q9" s="120"/>
      <c r="R9" s="191"/>
      <c r="S9" s="191"/>
      <c r="T9" s="191"/>
      <c r="U9" s="191"/>
      <c r="V9" s="191"/>
      <c r="W9" s="192"/>
      <c r="X9" s="192"/>
      <c r="Y9" s="192"/>
      <c r="Z9" s="192"/>
    </row>
    <row r="10" spans="1:26">
      <c r="A10" s="503"/>
      <c r="B10" s="503"/>
      <c r="C10" s="106">
        <f t="shared" si="0"/>
        <v>109</v>
      </c>
      <c r="D10" s="109" t="str">
        <f t="shared" si="1"/>
        <v>ENES BAYRAM AKCAN</v>
      </c>
      <c r="E10" s="500"/>
      <c r="F10" s="121">
        <v>109</v>
      </c>
      <c r="G10" s="116" t="s">
        <v>298</v>
      </c>
      <c r="H10" s="117"/>
      <c r="I10" s="117"/>
      <c r="J10" s="117"/>
      <c r="K10" s="117"/>
      <c r="L10" s="117"/>
      <c r="M10" s="117"/>
      <c r="N10" s="117"/>
      <c r="O10" s="118"/>
      <c r="P10" s="119"/>
      <c r="Q10" s="120"/>
      <c r="R10" s="191"/>
      <c r="S10" s="191"/>
      <c r="T10" s="191"/>
      <c r="U10" s="191"/>
      <c r="V10" s="191"/>
      <c r="W10" s="192"/>
      <c r="X10" s="192"/>
      <c r="Y10" s="192"/>
      <c r="Z10" s="192"/>
    </row>
    <row r="11" spans="1:26">
      <c r="A11" s="503"/>
      <c r="B11" s="503"/>
      <c r="C11" s="106">
        <f t="shared" si="0"/>
        <v>110</v>
      </c>
      <c r="D11" s="109" t="str">
        <f t="shared" si="1"/>
        <v>YUSUF EMİR ÖZ</v>
      </c>
      <c r="E11" s="500"/>
      <c r="F11" s="121">
        <v>110</v>
      </c>
      <c r="G11" s="116" t="s">
        <v>299</v>
      </c>
      <c r="H11" s="117"/>
      <c r="I11" s="117"/>
      <c r="J11" s="117"/>
      <c r="K11" s="117"/>
      <c r="L11" s="117"/>
      <c r="M11" s="117"/>
      <c r="N11" s="117"/>
      <c r="O11" s="118"/>
      <c r="P11" s="119"/>
      <c r="Q11" s="120"/>
      <c r="R11" s="191"/>
      <c r="S11" s="191"/>
      <c r="T11" s="191"/>
      <c r="U11" s="191"/>
      <c r="V11" s="191"/>
      <c r="W11" s="192"/>
      <c r="X11" s="192"/>
      <c r="Y11" s="192"/>
      <c r="Z11" s="192"/>
    </row>
    <row r="12" spans="1:26">
      <c r="A12" s="503"/>
      <c r="B12" s="503"/>
      <c r="C12" s="106">
        <f t="shared" si="0"/>
        <v>111</v>
      </c>
      <c r="D12" s="109" t="str">
        <f t="shared" si="1"/>
        <v>EZGİ SEVİÇ</v>
      </c>
      <c r="E12" s="500"/>
      <c r="F12" s="122">
        <v>111</v>
      </c>
      <c r="G12" s="123" t="s">
        <v>300</v>
      </c>
      <c r="H12" s="124"/>
      <c r="I12" s="124"/>
      <c r="J12" s="124"/>
      <c r="K12" s="124"/>
      <c r="L12" s="124"/>
      <c r="M12" s="124"/>
      <c r="N12" s="124"/>
      <c r="O12" s="125"/>
      <c r="P12" s="126"/>
      <c r="Q12" s="127"/>
      <c r="R12" s="191"/>
      <c r="S12" s="191"/>
      <c r="T12" s="191"/>
      <c r="U12" s="191"/>
      <c r="V12" s="191"/>
      <c r="W12" s="192"/>
      <c r="X12" s="192"/>
      <c r="Y12" s="192"/>
      <c r="Z12" s="192"/>
    </row>
    <row r="13" spans="1:26" ht="24">
      <c r="A13" s="503"/>
      <c r="B13" s="503"/>
      <c r="C13" s="106">
        <f t="shared" si="0"/>
        <v>112</v>
      </c>
      <c r="D13" s="109" t="str">
        <f t="shared" si="1"/>
        <v>FATMAGÜL ZEHRA ERDOĞAN</v>
      </c>
      <c r="E13" s="500"/>
      <c r="F13" s="121">
        <v>112</v>
      </c>
      <c r="G13" s="116" t="s">
        <v>301</v>
      </c>
      <c r="H13" s="117"/>
      <c r="I13" s="117"/>
      <c r="J13" s="117"/>
      <c r="K13" s="117"/>
      <c r="L13" s="117"/>
      <c r="M13" s="117"/>
      <c r="N13" s="117"/>
      <c r="O13" s="118"/>
      <c r="P13" s="119"/>
      <c r="Q13" s="120"/>
      <c r="R13" s="191"/>
      <c r="S13" s="191"/>
      <c r="T13" s="191"/>
      <c r="U13" s="191"/>
      <c r="V13" s="191"/>
      <c r="W13" s="192"/>
      <c r="X13" s="192"/>
      <c r="Y13" s="192"/>
      <c r="Z13" s="192"/>
    </row>
    <row r="14" spans="1:26">
      <c r="A14" s="503"/>
      <c r="B14" s="503"/>
      <c r="C14" s="106">
        <f t="shared" si="0"/>
        <v>113</v>
      </c>
      <c r="D14" s="109" t="str">
        <f t="shared" si="1"/>
        <v>GİZEM DOĞAN</v>
      </c>
      <c r="E14" s="500"/>
      <c r="F14" s="122">
        <v>113</v>
      </c>
      <c r="G14" s="123" t="s">
        <v>302</v>
      </c>
      <c r="H14" s="124"/>
      <c r="I14" s="124"/>
      <c r="J14" s="124"/>
      <c r="K14" s="124"/>
      <c r="L14" s="124"/>
      <c r="M14" s="124"/>
      <c r="N14" s="124"/>
      <c r="O14" s="125"/>
      <c r="P14" s="126"/>
      <c r="Q14" s="127"/>
      <c r="R14" s="191"/>
      <c r="S14" s="191"/>
      <c r="T14" s="191"/>
      <c r="U14" s="191"/>
      <c r="V14" s="191"/>
      <c r="W14" s="192"/>
      <c r="X14" s="192"/>
      <c r="Y14" s="192"/>
      <c r="Z14" s="192"/>
    </row>
    <row r="15" spans="1:26">
      <c r="A15" s="503"/>
      <c r="B15" s="503"/>
      <c r="C15" s="106">
        <f t="shared" si="0"/>
        <v>114</v>
      </c>
      <c r="D15" s="109" t="str">
        <f t="shared" si="1"/>
        <v>GÖKHAN TOPRAK</v>
      </c>
      <c r="E15" s="500"/>
      <c r="F15" s="121">
        <v>114</v>
      </c>
      <c r="G15" s="116" t="s">
        <v>303</v>
      </c>
      <c r="H15" s="117"/>
      <c r="I15" s="117"/>
      <c r="J15" s="117"/>
      <c r="K15" s="117"/>
      <c r="L15" s="117"/>
      <c r="M15" s="117"/>
      <c r="N15" s="117"/>
      <c r="O15" s="118"/>
      <c r="P15" s="119"/>
      <c r="Q15" s="120"/>
      <c r="R15" s="191"/>
      <c r="S15" s="191"/>
      <c r="T15" s="191"/>
      <c r="U15" s="191"/>
      <c r="V15" s="191"/>
      <c r="W15" s="192"/>
      <c r="X15" s="192"/>
      <c r="Y15" s="192"/>
      <c r="Z15" s="192"/>
    </row>
    <row r="16" spans="1:26">
      <c r="A16" s="503"/>
      <c r="B16" s="503"/>
      <c r="C16" s="106">
        <f t="shared" si="0"/>
        <v>118</v>
      </c>
      <c r="D16" s="109" t="str">
        <f t="shared" si="1"/>
        <v>VELİ EKİM</v>
      </c>
      <c r="E16" s="500"/>
      <c r="F16" s="121">
        <v>118</v>
      </c>
      <c r="G16" s="116" t="s">
        <v>304</v>
      </c>
      <c r="H16" s="117"/>
      <c r="I16" s="117"/>
      <c r="J16" s="117"/>
      <c r="K16" s="117"/>
      <c r="L16" s="117"/>
      <c r="M16" s="117"/>
      <c r="N16" s="117"/>
      <c r="O16" s="118"/>
      <c r="P16" s="119"/>
      <c r="Q16" s="120"/>
      <c r="R16" s="191"/>
      <c r="S16" s="191"/>
      <c r="T16" s="191"/>
      <c r="U16" s="191"/>
      <c r="V16" s="191"/>
      <c r="W16" s="192"/>
      <c r="X16" s="192"/>
      <c r="Y16" s="192"/>
      <c r="Z16" s="192"/>
    </row>
    <row r="17" spans="1:26">
      <c r="A17" s="503"/>
      <c r="B17" s="503"/>
      <c r="C17" s="106">
        <f t="shared" si="0"/>
        <v>119</v>
      </c>
      <c r="D17" s="109" t="str">
        <f t="shared" si="1"/>
        <v>YAĞMUR ACER</v>
      </c>
      <c r="E17" s="500"/>
      <c r="F17" s="121">
        <v>119</v>
      </c>
      <c r="G17" s="116" t="s">
        <v>305</v>
      </c>
      <c r="H17" s="117"/>
      <c r="I17" s="117"/>
      <c r="J17" s="117"/>
      <c r="K17" s="117"/>
      <c r="L17" s="117"/>
      <c r="M17" s="117"/>
      <c r="N17" s="117"/>
      <c r="O17" s="118"/>
      <c r="P17" s="119"/>
      <c r="Q17" s="120"/>
      <c r="R17" s="191"/>
      <c r="S17" s="191"/>
      <c r="T17" s="191"/>
      <c r="U17" s="191"/>
      <c r="V17" s="191"/>
      <c r="W17" s="192"/>
      <c r="X17" s="192"/>
      <c r="Y17" s="192"/>
      <c r="Z17" s="192"/>
    </row>
    <row r="18" spans="1:26">
      <c r="A18" s="503"/>
      <c r="B18" s="503"/>
      <c r="C18" s="106">
        <f t="shared" si="0"/>
        <v>120</v>
      </c>
      <c r="D18" s="109" t="str">
        <f t="shared" si="1"/>
        <v>YİĞİT CAN ERDOĞAN</v>
      </c>
      <c r="E18" s="500"/>
      <c r="F18" s="121">
        <v>120</v>
      </c>
      <c r="G18" s="116" t="s">
        <v>306</v>
      </c>
      <c r="H18" s="117"/>
      <c r="I18" s="117"/>
      <c r="J18" s="117"/>
      <c r="K18" s="117"/>
      <c r="L18" s="117"/>
      <c r="M18" s="117"/>
      <c r="N18" s="117"/>
      <c r="O18" s="118"/>
      <c r="P18" s="119"/>
      <c r="Q18" s="120"/>
      <c r="R18" s="191"/>
      <c r="S18" s="191"/>
      <c r="T18" s="191"/>
      <c r="U18" s="191"/>
      <c r="V18" s="191"/>
      <c r="W18" s="192"/>
      <c r="X18" s="192"/>
      <c r="Y18" s="192"/>
      <c r="Z18" s="192"/>
    </row>
    <row r="19" spans="1:26">
      <c r="A19" s="503"/>
      <c r="B19" s="503"/>
      <c r="C19" s="106">
        <f t="shared" si="0"/>
        <v>122</v>
      </c>
      <c r="D19" s="109" t="str">
        <f t="shared" si="1"/>
        <v>YUNUS EMRE SARICA</v>
      </c>
      <c r="E19" s="500"/>
      <c r="F19" s="121">
        <v>122</v>
      </c>
      <c r="G19" s="116" t="s">
        <v>307</v>
      </c>
      <c r="H19" s="117"/>
      <c r="I19" s="117"/>
      <c r="J19" s="117"/>
      <c r="K19" s="117"/>
      <c r="L19" s="117"/>
      <c r="M19" s="117"/>
      <c r="N19" s="117"/>
      <c r="O19" s="118"/>
      <c r="P19" s="119"/>
      <c r="Q19" s="120"/>
      <c r="R19" s="191"/>
      <c r="S19" s="191"/>
      <c r="T19" s="191"/>
      <c r="U19" s="191"/>
      <c r="V19" s="191"/>
      <c r="W19" s="192"/>
      <c r="X19" s="192"/>
      <c r="Y19" s="192"/>
      <c r="Z19" s="192"/>
    </row>
    <row r="20" spans="1:26">
      <c r="A20" s="503"/>
      <c r="B20" s="503"/>
      <c r="C20" s="106">
        <f t="shared" si="0"/>
        <v>123</v>
      </c>
      <c r="D20" s="109" t="str">
        <f t="shared" si="1"/>
        <v>YUNUS EMRE SERT</v>
      </c>
      <c r="E20" s="500"/>
      <c r="F20" s="121">
        <v>123</v>
      </c>
      <c r="G20" s="116" t="s">
        <v>308</v>
      </c>
      <c r="H20" s="117"/>
      <c r="I20" s="117"/>
      <c r="J20" s="117"/>
      <c r="K20" s="117"/>
      <c r="L20" s="117"/>
      <c r="M20" s="117"/>
      <c r="N20" s="117"/>
      <c r="O20" s="118"/>
      <c r="P20" s="119"/>
      <c r="Q20" s="120"/>
      <c r="R20" s="191"/>
      <c r="S20" s="191"/>
      <c r="T20" s="191"/>
      <c r="U20" s="191"/>
      <c r="V20" s="191"/>
      <c r="W20" s="192"/>
      <c r="X20" s="192"/>
      <c r="Y20" s="192"/>
      <c r="Z20" s="192"/>
    </row>
    <row r="21" spans="1:26">
      <c r="A21" s="503"/>
      <c r="B21" s="503"/>
      <c r="C21" s="106">
        <f t="shared" si="0"/>
        <v>124</v>
      </c>
      <c r="D21" s="109" t="str">
        <f t="shared" si="1"/>
        <v>YUSUF AÇIKGÖZ</v>
      </c>
      <c r="E21" s="501"/>
      <c r="F21" s="115">
        <v>124</v>
      </c>
      <c r="G21" s="116" t="s">
        <v>309</v>
      </c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91"/>
      <c r="S21" s="191"/>
      <c r="T21" s="191"/>
      <c r="U21" s="191"/>
      <c r="V21" s="191"/>
      <c r="W21" s="192"/>
      <c r="X21" s="192"/>
      <c r="Y21" s="192"/>
      <c r="Z21" s="192"/>
    </row>
    <row r="22" spans="1:26">
      <c r="A22" s="503"/>
      <c r="B22" s="503"/>
      <c r="C22" s="106">
        <f t="shared" si="0"/>
        <v>125</v>
      </c>
      <c r="D22" s="109" t="str">
        <f t="shared" si="1"/>
        <v>YUSUF ATAR</v>
      </c>
      <c r="E22" s="501"/>
      <c r="F22" s="116">
        <v>125</v>
      </c>
      <c r="G22" s="116" t="s">
        <v>310</v>
      </c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91"/>
      <c r="S22" s="191"/>
      <c r="T22" s="191"/>
      <c r="U22" s="191"/>
      <c r="V22" s="191"/>
      <c r="W22" s="192"/>
      <c r="X22" s="192"/>
      <c r="Y22" s="192"/>
      <c r="Z22" s="192"/>
    </row>
    <row r="23" spans="1:26">
      <c r="A23" s="503"/>
      <c r="B23" s="503"/>
      <c r="C23" s="106">
        <f t="shared" si="0"/>
        <v>126</v>
      </c>
      <c r="D23" s="109" t="str">
        <f t="shared" si="1"/>
        <v>YUSUF DEVELİ</v>
      </c>
      <c r="E23" s="501"/>
      <c r="F23" s="121">
        <v>126</v>
      </c>
      <c r="G23" s="116" t="s">
        <v>311</v>
      </c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91"/>
      <c r="S23" s="191"/>
      <c r="T23" s="191"/>
      <c r="U23" s="191"/>
      <c r="V23" s="191"/>
      <c r="W23" s="192"/>
      <c r="X23" s="192"/>
      <c r="Y23" s="192"/>
      <c r="Z23" s="192"/>
    </row>
    <row r="24" spans="1:26">
      <c r="A24" s="503"/>
      <c r="B24" s="503"/>
      <c r="C24" s="106">
        <f t="shared" si="0"/>
        <v>334</v>
      </c>
      <c r="D24" s="109" t="str">
        <f t="shared" si="1"/>
        <v>BEYTULLAH CAN</v>
      </c>
      <c r="E24" s="501"/>
      <c r="F24" s="121">
        <v>334</v>
      </c>
      <c r="G24" s="116" t="s">
        <v>312</v>
      </c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91"/>
      <c r="S24" s="191"/>
      <c r="T24" s="191"/>
      <c r="U24" s="191"/>
      <c r="V24" s="191"/>
      <c r="W24" s="192"/>
      <c r="X24" s="192"/>
      <c r="Y24" s="192"/>
      <c r="Z24" s="192"/>
    </row>
    <row r="25" spans="1:26">
      <c r="A25" s="503"/>
      <c r="B25" s="503"/>
      <c r="C25" s="106">
        <f t="shared" si="0"/>
        <v>0</v>
      </c>
      <c r="D25" s="109">
        <f t="shared" si="1"/>
        <v>0</v>
      </c>
      <c r="E25" s="501"/>
      <c r="F25" s="121"/>
      <c r="G25" s="116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91"/>
      <c r="S25" s="191"/>
      <c r="T25" s="191"/>
      <c r="U25" s="191"/>
      <c r="V25" s="191"/>
      <c r="W25" s="192"/>
      <c r="X25" s="192"/>
      <c r="Y25" s="192"/>
      <c r="Z25" s="192"/>
    </row>
    <row r="26" spans="1:26">
      <c r="A26" s="503"/>
      <c r="B26" s="503"/>
      <c r="C26" s="106">
        <f t="shared" si="0"/>
        <v>0</v>
      </c>
      <c r="D26" s="109">
        <f t="shared" si="1"/>
        <v>0</v>
      </c>
      <c r="E26" s="501"/>
      <c r="F26" s="121"/>
      <c r="G26" s="116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91"/>
      <c r="S26" s="191"/>
      <c r="T26" s="191"/>
      <c r="U26" s="191"/>
      <c r="V26" s="191"/>
      <c r="W26" s="192"/>
      <c r="X26" s="192"/>
      <c r="Y26" s="192"/>
      <c r="Z26" s="192"/>
    </row>
    <row r="27" spans="1:26">
      <c r="A27" s="503"/>
      <c r="B27" s="503"/>
      <c r="C27" s="106">
        <f t="shared" si="0"/>
        <v>0</v>
      </c>
      <c r="D27" s="109">
        <f t="shared" si="1"/>
        <v>0</v>
      </c>
      <c r="E27" s="501"/>
      <c r="F27" s="121"/>
      <c r="G27" s="116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91"/>
      <c r="S27" s="191"/>
      <c r="T27" s="191"/>
      <c r="U27" s="191"/>
      <c r="V27" s="191"/>
      <c r="W27" s="192"/>
      <c r="X27" s="192"/>
      <c r="Y27" s="192"/>
      <c r="Z27" s="192"/>
    </row>
    <row r="28" spans="1:26">
      <c r="A28" s="503"/>
      <c r="B28" s="503"/>
      <c r="C28" s="106">
        <f t="shared" si="0"/>
        <v>0</v>
      </c>
      <c r="D28" s="109">
        <f t="shared" si="1"/>
        <v>0</v>
      </c>
      <c r="E28" s="501"/>
      <c r="F28" s="121"/>
      <c r="G28" s="116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91"/>
      <c r="S28" s="191"/>
      <c r="T28" s="191"/>
      <c r="U28" s="191"/>
      <c r="V28" s="191"/>
      <c r="W28" s="192"/>
      <c r="X28" s="192"/>
      <c r="Y28" s="192"/>
      <c r="Z28" s="192"/>
    </row>
    <row r="29" spans="1:26">
      <c r="A29" s="503"/>
      <c r="B29" s="503"/>
      <c r="C29" s="106">
        <f t="shared" si="0"/>
        <v>0</v>
      </c>
      <c r="D29" s="109">
        <f t="shared" si="1"/>
        <v>0</v>
      </c>
      <c r="E29" s="501"/>
      <c r="F29" s="122"/>
      <c r="G29" s="123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91"/>
      <c r="S29" s="191"/>
      <c r="T29" s="191"/>
      <c r="U29" s="191"/>
      <c r="V29" s="191"/>
      <c r="W29" s="192"/>
      <c r="X29" s="192"/>
      <c r="Y29" s="192"/>
      <c r="Z29" s="192"/>
    </row>
    <row r="30" spans="1:26">
      <c r="A30" s="503"/>
      <c r="B30" s="503"/>
      <c r="C30" s="106">
        <f t="shared" si="0"/>
        <v>0</v>
      </c>
      <c r="D30" s="109">
        <f t="shared" si="1"/>
        <v>0</v>
      </c>
      <c r="E30" s="501"/>
      <c r="F30" s="121"/>
      <c r="G30" s="116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91"/>
      <c r="S30" s="191"/>
      <c r="T30" s="191"/>
      <c r="U30" s="191"/>
      <c r="V30" s="191"/>
      <c r="W30" s="192"/>
      <c r="X30" s="192"/>
      <c r="Y30" s="192"/>
      <c r="Z30" s="192"/>
    </row>
    <row r="31" spans="1:26">
      <c r="A31" s="503"/>
      <c r="B31" s="503"/>
      <c r="C31" s="106">
        <f t="shared" si="0"/>
        <v>0</v>
      </c>
      <c r="D31" s="109">
        <f t="shared" si="1"/>
        <v>0</v>
      </c>
      <c r="E31" s="501"/>
      <c r="F31" s="122"/>
      <c r="G31" s="123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91"/>
      <c r="S31" s="191"/>
      <c r="T31" s="191"/>
      <c r="U31" s="191"/>
      <c r="V31" s="191"/>
      <c r="W31" s="192"/>
      <c r="X31" s="192"/>
      <c r="Y31" s="192"/>
      <c r="Z31" s="192"/>
    </row>
    <row r="32" spans="1:26">
      <c r="A32" s="503"/>
      <c r="B32" s="503"/>
      <c r="C32" s="106">
        <f t="shared" si="0"/>
        <v>0</v>
      </c>
      <c r="D32" s="109">
        <f t="shared" si="1"/>
        <v>0</v>
      </c>
      <c r="E32" s="501"/>
      <c r="F32" s="115"/>
      <c r="G32" s="116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91"/>
      <c r="S32" s="191"/>
      <c r="T32" s="191"/>
      <c r="U32" s="191"/>
      <c r="V32" s="191"/>
      <c r="W32" s="192"/>
      <c r="X32" s="192"/>
      <c r="Y32" s="192"/>
      <c r="Z32" s="192"/>
    </row>
    <row r="33" spans="1:26">
      <c r="A33" s="503"/>
      <c r="B33" s="503"/>
      <c r="C33" s="106">
        <f t="shared" si="0"/>
        <v>0</v>
      </c>
      <c r="D33" s="109">
        <f t="shared" si="1"/>
        <v>0</v>
      </c>
      <c r="E33" s="501"/>
      <c r="F33" s="116"/>
      <c r="G33" s="116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91"/>
      <c r="S33" s="191"/>
      <c r="T33" s="191"/>
      <c r="U33" s="191"/>
      <c r="V33" s="191"/>
      <c r="W33" s="192"/>
      <c r="X33" s="192"/>
      <c r="Y33" s="192"/>
      <c r="Z33" s="192"/>
    </row>
    <row r="34" spans="1:26">
      <c r="A34" s="503"/>
      <c r="B34" s="503"/>
      <c r="C34" s="106">
        <f t="shared" si="0"/>
        <v>0</v>
      </c>
      <c r="D34" s="109">
        <f t="shared" si="1"/>
        <v>0</v>
      </c>
      <c r="E34" s="501"/>
      <c r="F34" s="121"/>
      <c r="G34" s="116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91"/>
      <c r="S34" s="191"/>
      <c r="T34" s="191"/>
      <c r="U34" s="191"/>
      <c r="V34" s="191"/>
      <c r="W34" s="192"/>
      <c r="X34" s="192"/>
      <c r="Y34" s="192"/>
      <c r="Z34" s="192"/>
    </row>
    <row r="35" spans="1:26">
      <c r="A35" s="503"/>
      <c r="B35" s="503"/>
      <c r="C35" s="106">
        <f t="shared" si="0"/>
        <v>0</v>
      </c>
      <c r="D35" s="109">
        <f t="shared" si="1"/>
        <v>0</v>
      </c>
      <c r="E35" s="501"/>
      <c r="F35" s="121"/>
      <c r="G35" s="116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91"/>
      <c r="S35" s="191"/>
      <c r="T35" s="191"/>
      <c r="U35" s="191"/>
      <c r="V35" s="191"/>
      <c r="W35" s="192"/>
      <c r="X35" s="192"/>
      <c r="Y35" s="192"/>
      <c r="Z35" s="192"/>
    </row>
    <row r="36" spans="1:26">
      <c r="A36" s="503"/>
      <c r="B36" s="503"/>
      <c r="C36" s="106">
        <f t="shared" si="0"/>
        <v>0</v>
      </c>
      <c r="D36" s="109">
        <f t="shared" si="1"/>
        <v>0</v>
      </c>
      <c r="E36" s="501"/>
      <c r="F36" s="121"/>
      <c r="G36" s="116"/>
      <c r="H36" s="128"/>
      <c r="I36" s="128"/>
      <c r="J36" s="128"/>
      <c r="K36" s="128"/>
      <c r="L36" s="128"/>
      <c r="M36" s="128"/>
      <c r="N36" s="128"/>
      <c r="O36" s="128"/>
      <c r="P36" s="128"/>
      <c r="Q36" s="128"/>
      <c r="R36" s="191"/>
      <c r="S36" s="191"/>
      <c r="T36" s="191"/>
      <c r="U36" s="191"/>
      <c r="V36" s="191"/>
      <c r="W36" s="192"/>
      <c r="X36" s="192"/>
      <c r="Y36" s="192"/>
      <c r="Z36" s="192"/>
    </row>
    <row r="37" spans="1:26">
      <c r="A37" s="503"/>
      <c r="B37" s="503"/>
      <c r="C37" s="106">
        <f t="shared" si="0"/>
        <v>0</v>
      </c>
      <c r="D37" s="109">
        <f t="shared" si="1"/>
        <v>0</v>
      </c>
      <c r="E37" s="501"/>
      <c r="F37" s="121"/>
      <c r="G37" s="116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91"/>
      <c r="S37" s="191"/>
      <c r="T37" s="191"/>
      <c r="U37" s="191"/>
      <c r="V37" s="191"/>
      <c r="W37" s="192"/>
      <c r="X37" s="192"/>
      <c r="Y37" s="192"/>
      <c r="Z37" s="192"/>
    </row>
    <row r="38" spans="1:26">
      <c r="A38" s="503"/>
      <c r="B38" s="503"/>
      <c r="C38" s="106">
        <f t="shared" si="0"/>
        <v>0</v>
      </c>
      <c r="D38" s="109">
        <f t="shared" si="1"/>
        <v>0</v>
      </c>
      <c r="E38" s="501"/>
      <c r="F38" s="121"/>
      <c r="G38" s="116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91"/>
      <c r="S38" s="191"/>
      <c r="T38" s="191"/>
      <c r="U38" s="191"/>
      <c r="V38" s="191"/>
      <c r="W38" s="192"/>
      <c r="X38" s="192"/>
      <c r="Y38" s="192"/>
      <c r="Z38" s="192"/>
    </row>
    <row r="39" spans="1:26">
      <c r="A39" s="503"/>
      <c r="B39" s="503"/>
      <c r="C39" s="106">
        <f t="shared" si="0"/>
        <v>0</v>
      </c>
      <c r="D39" s="109">
        <f t="shared" si="1"/>
        <v>0</v>
      </c>
      <c r="E39" s="501"/>
      <c r="F39" s="121"/>
      <c r="G39" s="116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91"/>
      <c r="S39" s="191"/>
      <c r="T39" s="191"/>
      <c r="U39" s="191"/>
      <c r="V39" s="191"/>
      <c r="W39" s="192"/>
      <c r="X39" s="192"/>
      <c r="Y39" s="192"/>
      <c r="Z39" s="192"/>
    </row>
    <row r="40" spans="1:26">
      <c r="A40" s="503"/>
      <c r="B40" s="503"/>
      <c r="C40" s="106">
        <f t="shared" si="0"/>
        <v>0</v>
      </c>
      <c r="D40" s="109">
        <f t="shared" si="1"/>
        <v>0</v>
      </c>
      <c r="E40" s="501"/>
      <c r="F40" s="122"/>
      <c r="G40" s="123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191"/>
      <c r="S40" s="191"/>
      <c r="T40" s="191"/>
      <c r="U40" s="191"/>
      <c r="V40" s="191"/>
      <c r="W40" s="192"/>
      <c r="X40" s="192"/>
      <c r="Y40" s="192"/>
      <c r="Z40" s="192"/>
    </row>
    <row r="41" spans="1:26">
      <c r="A41" s="503"/>
      <c r="B41" s="503"/>
      <c r="C41" s="106">
        <f t="shared" si="0"/>
        <v>0</v>
      </c>
      <c r="D41" s="109">
        <f t="shared" si="1"/>
        <v>0</v>
      </c>
      <c r="E41" s="501"/>
      <c r="F41" s="121"/>
      <c r="G41" s="116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91"/>
      <c r="S41" s="191"/>
      <c r="T41" s="191"/>
      <c r="U41" s="191"/>
      <c r="V41" s="191"/>
      <c r="W41" s="192"/>
      <c r="X41" s="192"/>
      <c r="Y41" s="192"/>
      <c r="Z41" s="192"/>
    </row>
    <row r="42" spans="1:26">
      <c r="A42" s="503"/>
      <c r="B42" s="503"/>
      <c r="C42" s="106">
        <f t="shared" si="0"/>
        <v>0</v>
      </c>
      <c r="D42" s="109">
        <f t="shared" si="1"/>
        <v>0</v>
      </c>
      <c r="E42" s="501"/>
      <c r="F42" s="122"/>
      <c r="G42" s="123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91"/>
      <c r="S42" s="191"/>
      <c r="T42" s="191"/>
      <c r="U42" s="191"/>
      <c r="V42" s="191"/>
      <c r="W42" s="192"/>
      <c r="X42" s="192"/>
      <c r="Y42" s="192"/>
      <c r="Z42" s="192"/>
    </row>
    <row r="43" spans="1:26">
      <c r="A43" s="503"/>
      <c r="B43" s="503"/>
      <c r="C43" s="106">
        <f t="shared" si="0"/>
        <v>0</v>
      </c>
      <c r="D43" s="109">
        <f t="shared" si="1"/>
        <v>0</v>
      </c>
      <c r="E43" s="501"/>
      <c r="F43" s="121"/>
      <c r="G43" s="116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91"/>
      <c r="S43" s="191"/>
      <c r="T43" s="191"/>
      <c r="U43" s="191"/>
      <c r="V43" s="191"/>
      <c r="W43" s="192"/>
      <c r="X43" s="192"/>
      <c r="Y43" s="192"/>
      <c r="Z43" s="192"/>
    </row>
    <row r="44" spans="1:26">
      <c r="A44" s="503"/>
      <c r="B44" s="503"/>
      <c r="C44" s="106">
        <f t="shared" si="0"/>
        <v>0</v>
      </c>
      <c r="D44" s="109">
        <f t="shared" si="1"/>
        <v>0</v>
      </c>
      <c r="E44" s="501"/>
      <c r="F44" s="121"/>
      <c r="G44" s="116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91"/>
      <c r="S44" s="191"/>
      <c r="T44" s="191"/>
      <c r="U44" s="191"/>
      <c r="V44" s="191"/>
      <c r="W44" s="192"/>
      <c r="X44" s="192"/>
      <c r="Y44" s="192"/>
      <c r="Z44" s="192"/>
    </row>
    <row r="45" spans="1:26">
      <c r="A45" s="503"/>
      <c r="B45" s="503"/>
      <c r="C45" s="106">
        <f t="shared" si="0"/>
        <v>0</v>
      </c>
      <c r="D45" s="109">
        <f t="shared" si="1"/>
        <v>0</v>
      </c>
      <c r="E45" s="501"/>
      <c r="F45" s="121"/>
      <c r="G45" s="116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91"/>
      <c r="S45" s="191"/>
      <c r="T45" s="191"/>
      <c r="U45" s="191"/>
      <c r="V45" s="191"/>
      <c r="W45" s="192"/>
      <c r="X45" s="192"/>
      <c r="Y45" s="192"/>
      <c r="Z45" s="192"/>
    </row>
    <row r="46" spans="1:26">
      <c r="A46" s="503"/>
      <c r="B46" s="503"/>
      <c r="C46" s="106">
        <f t="shared" si="0"/>
        <v>0</v>
      </c>
      <c r="D46" s="109">
        <f t="shared" si="1"/>
        <v>0</v>
      </c>
      <c r="E46" s="501"/>
      <c r="F46" s="121"/>
      <c r="G46" s="116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91"/>
      <c r="S46" s="191"/>
      <c r="T46" s="191"/>
      <c r="U46" s="191"/>
      <c r="V46" s="191"/>
      <c r="W46" s="192"/>
      <c r="X46" s="192"/>
      <c r="Y46" s="192"/>
      <c r="Z46" s="192"/>
    </row>
    <row r="47" spans="1:26">
      <c r="A47" s="503"/>
      <c r="B47" s="503"/>
      <c r="C47" s="106">
        <f t="shared" si="0"/>
        <v>0</v>
      </c>
      <c r="D47" s="109">
        <f t="shared" si="1"/>
        <v>0</v>
      </c>
      <c r="E47" s="501"/>
      <c r="F47" s="121"/>
      <c r="G47" s="116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91"/>
      <c r="S47" s="191"/>
      <c r="T47" s="191"/>
      <c r="U47" s="191"/>
      <c r="V47" s="191"/>
      <c r="W47" s="192"/>
      <c r="X47" s="192"/>
      <c r="Y47" s="192"/>
      <c r="Z47" s="192"/>
    </row>
    <row r="48" spans="1:26" ht="13.5" thickBot="1">
      <c r="A48" s="503"/>
      <c r="B48" s="503"/>
      <c r="C48" s="106">
        <f t="shared" si="0"/>
        <v>0</v>
      </c>
      <c r="D48" s="109">
        <f t="shared" si="1"/>
        <v>0</v>
      </c>
      <c r="E48" s="502"/>
      <c r="F48" s="121"/>
      <c r="G48" s="116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91"/>
      <c r="S48" s="191"/>
      <c r="T48" s="191"/>
      <c r="U48" s="191"/>
      <c r="V48" s="191"/>
      <c r="W48" s="192"/>
      <c r="X48" s="192"/>
      <c r="Y48" s="192"/>
      <c r="Z48" s="192"/>
    </row>
    <row r="49" spans="1:26">
      <c r="A49" s="503"/>
      <c r="B49" s="503"/>
      <c r="F49" s="192"/>
      <c r="G49" s="192"/>
      <c r="H49" s="192"/>
      <c r="I49" s="192"/>
      <c r="J49" s="192"/>
      <c r="K49" s="192"/>
      <c r="L49" s="192"/>
      <c r="M49" s="192"/>
      <c r="N49" s="192"/>
      <c r="O49" s="192"/>
      <c r="P49" s="192"/>
      <c r="Q49" s="192"/>
      <c r="R49" s="191"/>
      <c r="S49" s="191"/>
      <c r="T49" s="191"/>
      <c r="U49" s="191"/>
      <c r="V49" s="191"/>
      <c r="W49" s="192"/>
      <c r="X49" s="192"/>
      <c r="Y49" s="192"/>
      <c r="Z49" s="192"/>
    </row>
    <row r="50" spans="1:26">
      <c r="A50" s="503"/>
      <c r="B50" s="503"/>
      <c r="F50" s="192"/>
      <c r="G50" s="192"/>
      <c r="H50" s="192"/>
      <c r="I50" s="192"/>
      <c r="J50" s="192"/>
      <c r="K50" s="192"/>
      <c r="L50" s="192"/>
      <c r="M50" s="192"/>
      <c r="N50" s="192"/>
      <c r="O50" s="192"/>
      <c r="P50" s="192"/>
      <c r="Q50" s="192"/>
      <c r="R50" s="191"/>
      <c r="S50" s="191"/>
      <c r="T50" s="191"/>
      <c r="U50" s="191"/>
      <c r="V50" s="191"/>
      <c r="W50" s="192"/>
      <c r="X50" s="192"/>
      <c r="Y50" s="192"/>
      <c r="Z50" s="192"/>
    </row>
    <row r="51" spans="1:26">
      <c r="A51" s="503"/>
      <c r="B51" s="503"/>
      <c r="F51" s="192"/>
      <c r="G51" s="192"/>
      <c r="H51" s="192"/>
      <c r="I51" s="192"/>
      <c r="J51" s="192"/>
      <c r="K51" s="192"/>
      <c r="L51" s="192"/>
      <c r="M51" s="192"/>
      <c r="N51" s="192"/>
      <c r="O51" s="192"/>
      <c r="P51" s="192"/>
      <c r="Q51" s="192"/>
      <c r="R51" s="191"/>
      <c r="S51" s="191"/>
      <c r="T51" s="191"/>
      <c r="U51" s="191"/>
      <c r="V51" s="191"/>
      <c r="W51" s="192"/>
      <c r="X51" s="192"/>
      <c r="Y51" s="192"/>
      <c r="Z51" s="192"/>
    </row>
    <row r="52" spans="1:26">
      <c r="A52" s="503"/>
      <c r="B52" s="503"/>
      <c r="F52" s="192"/>
      <c r="G52" s="192"/>
      <c r="H52" s="192"/>
      <c r="I52" s="192"/>
      <c r="J52" s="192"/>
      <c r="K52" s="192"/>
      <c r="L52" s="192"/>
      <c r="M52" s="192"/>
      <c r="N52" s="192"/>
      <c r="O52" s="192"/>
      <c r="P52" s="192"/>
      <c r="Q52" s="192"/>
      <c r="R52" s="191"/>
      <c r="S52" s="191"/>
      <c r="T52" s="191"/>
      <c r="U52" s="191"/>
      <c r="V52" s="191"/>
      <c r="W52" s="192"/>
      <c r="X52" s="192"/>
      <c r="Y52" s="192"/>
      <c r="Z52" s="192"/>
    </row>
    <row r="53" spans="1:26">
      <c r="A53" s="503"/>
      <c r="B53" s="503"/>
      <c r="R53" s="160"/>
      <c r="S53" s="160"/>
      <c r="T53" s="160"/>
      <c r="U53" s="160"/>
      <c r="V53" s="160"/>
    </row>
    <row r="54" spans="1:26">
      <c r="A54" s="503"/>
      <c r="B54" s="503"/>
      <c r="R54" s="160"/>
      <c r="S54" s="160"/>
      <c r="T54" s="160"/>
      <c r="U54" s="160"/>
      <c r="V54" s="160"/>
    </row>
  </sheetData>
  <sheetProtection algorithmName="SHA-512" hashValue="QP/BrTeaDgA6pkSi6cZU8WQM06cybeuntfsjMYnV6AOYqmGx7pgRzxDBbLKk5jROIsrJ6Qa/1M9+bsmQAdFtqA==" saltValue="BlpNwuUe2kq65Axq7unjxQ==" spinCount="100000" sheet="1" objects="1" scenarios="1"/>
  <mergeCells count="5">
    <mergeCell ref="E4:E5"/>
    <mergeCell ref="E6:E20"/>
    <mergeCell ref="E21:E48"/>
    <mergeCell ref="A1:B54"/>
    <mergeCell ref="C1:Q2"/>
  </mergeCells>
  <hyperlinks>
    <hyperlink ref="E4:E5" r:id="rId1" display="EĞER YAPAMADIYSANIZ                                      NASIL YAPILIR VİDEOSU                                    İÇİN TIKLAYIN. "/>
  </hyperlinks>
  <pageMargins left="0.7" right="0.7" top="0.75" bottom="0.75" header="0.3" footer="0.3"/>
  <pageSetup paperSize="9" orientation="portrait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D36"/>
  <sheetViews>
    <sheetView view="pageBreakPreview" zoomScale="98" zoomScaleNormal="80" zoomScaleSheetLayoutView="98" workbookViewId="0"/>
  </sheetViews>
  <sheetFormatPr defaultRowHeight="12.75"/>
  <cols>
    <col min="1" max="1" width="9.140625" style="53"/>
    <col min="2" max="2" width="15.28515625" style="57" customWidth="1"/>
    <col min="3" max="3" width="67.85546875" style="55" customWidth="1"/>
    <col min="4" max="4" width="17.140625" customWidth="1"/>
    <col min="5" max="5" width="14.5703125" style="53" customWidth="1"/>
    <col min="6" max="30" width="9.140625" style="56"/>
  </cols>
  <sheetData>
    <row r="1" spans="1:5" ht="52.5" customHeight="1">
      <c r="B1" s="62"/>
      <c r="C1" s="54"/>
      <c r="D1" s="53"/>
    </row>
    <row r="2" spans="1:5" ht="15.75" customHeight="1">
      <c r="A2" s="505" t="str">
        <f>'K. Bilgiler'!G6&amp;" "&amp;'K. Bilgiler'!G14&amp;" EĞİTİM ÖĞRETİM YILI"</f>
        <v>SBD FACEBOOK ORTAOKULU 2023-2024 EĞİTİM ÖĞRETİM YILI</v>
      </c>
      <c r="B2" s="505"/>
      <c r="C2" s="505"/>
      <c r="D2" s="505"/>
      <c r="E2" s="505"/>
    </row>
    <row r="3" spans="1:5" ht="15.75" customHeight="1">
      <c r="A3" s="510" t="str">
        <f>'K. Bilgiler'!G10&amp;" / "&amp;'K. Bilgiler'!G12&amp;" SINIFI "&amp;'K. Bilgiler'!G8&amp;" DERSİ "&amp;'K. Bilgiler'!G16&amp;" "&amp;'K. Bilgiler'!G18&amp;". YAZILI SINAVI BELİRTKE TABLOSU"</f>
        <v>8 / D SINIFI T.C. İNKILÂP TARİHİ VE ATATÜRKÇÜLÜK DERSİ I. DÖNEM 2. YAZILI SINAVI BELİRTKE TABLOSU</v>
      </c>
      <c r="B3" s="510"/>
      <c r="C3" s="510"/>
      <c r="D3" s="510"/>
      <c r="E3" s="510"/>
    </row>
    <row r="4" spans="1:5" ht="22.5" customHeight="1">
      <c r="B4" s="511" t="str">
        <f>'K. Bilgiler'!G26&amp;""</f>
        <v>SENARYO : 3</v>
      </c>
      <c r="C4" s="512" t="str">
        <f>'K. Bilgiler'!G8&amp;" DERSİ ne ait İlimizde yayınlanan Senaryolardan seçilerek hazılanmıştır."</f>
        <v>T.C. İNKILÂP TARİHİ VE ATATÜRKÇÜLÜK DERSİ ne ait İlimizde yayınlanan Senaryolardan seçilerek hazılanmıştır.</v>
      </c>
      <c r="D4" s="508" t="s">
        <v>13</v>
      </c>
    </row>
    <row r="5" spans="1:5" ht="30" customHeight="1">
      <c r="B5" s="511"/>
      <c r="C5" s="513"/>
      <c r="D5" s="509"/>
    </row>
    <row r="6" spans="1:5" ht="36" customHeight="1">
      <c r="B6" s="61">
        <v>1</v>
      </c>
      <c r="C6" s="289" t="s">
        <v>88</v>
      </c>
      <c r="D6" s="158">
        <v>1</v>
      </c>
    </row>
    <row r="7" spans="1:5" ht="36" customHeight="1">
      <c r="B7" s="61">
        <v>2</v>
      </c>
      <c r="C7" s="289" t="s">
        <v>84</v>
      </c>
      <c r="D7" s="159">
        <v>1</v>
      </c>
    </row>
    <row r="8" spans="1:5" ht="36" customHeight="1">
      <c r="B8" s="61">
        <v>3</v>
      </c>
      <c r="C8" s="289" t="s">
        <v>179</v>
      </c>
      <c r="D8" s="158">
        <v>1</v>
      </c>
    </row>
    <row r="9" spans="1:5" ht="36" customHeight="1">
      <c r="B9" s="61">
        <v>4</v>
      </c>
      <c r="C9" s="289" t="s">
        <v>290</v>
      </c>
      <c r="D9" s="159">
        <v>1</v>
      </c>
    </row>
    <row r="10" spans="1:5" ht="36" customHeight="1">
      <c r="B10" s="61">
        <v>5</v>
      </c>
      <c r="C10" s="289" t="s">
        <v>86</v>
      </c>
      <c r="D10" s="158">
        <v>1</v>
      </c>
    </row>
    <row r="11" spans="1:5" ht="36" customHeight="1">
      <c r="B11" s="61">
        <v>6</v>
      </c>
      <c r="C11" s="289" t="s">
        <v>86</v>
      </c>
      <c r="D11" s="159">
        <v>1</v>
      </c>
    </row>
    <row r="12" spans="1:5" ht="36" customHeight="1">
      <c r="B12" s="61">
        <v>7</v>
      </c>
      <c r="C12" s="289" t="s">
        <v>86</v>
      </c>
      <c r="D12" s="158">
        <v>1</v>
      </c>
    </row>
    <row r="13" spans="1:5" ht="36" customHeight="1">
      <c r="B13" s="61">
        <v>8</v>
      </c>
      <c r="C13" s="289" t="s">
        <v>86</v>
      </c>
      <c r="D13" s="159">
        <v>1</v>
      </c>
    </row>
    <row r="14" spans="1:5" ht="36" customHeight="1">
      <c r="B14" s="61">
        <v>9</v>
      </c>
      <c r="C14" s="289" t="s">
        <v>85</v>
      </c>
      <c r="D14" s="158">
        <v>1</v>
      </c>
    </row>
    <row r="15" spans="1:5" ht="36" customHeight="1">
      <c r="B15" s="61">
        <v>10</v>
      </c>
      <c r="C15" s="289" t="s">
        <v>200</v>
      </c>
      <c r="D15" s="159">
        <v>1</v>
      </c>
    </row>
    <row r="16" spans="1:5">
      <c r="B16" s="506" t="s">
        <v>82</v>
      </c>
      <c r="C16" s="507"/>
      <c r="D16" s="60">
        <f>SUM(D6:D15)</f>
        <v>10</v>
      </c>
    </row>
    <row r="17" spans="1:30" s="58" customFormat="1" ht="34.5" customHeight="1">
      <c r="A17" s="59"/>
      <c r="B17" s="763" t="s">
        <v>334</v>
      </c>
      <c r="C17" s="763"/>
      <c r="D17" s="763"/>
      <c r="E17" s="59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</row>
    <row r="18" spans="1:30" s="58" customFormat="1" ht="71.25" customHeight="1">
      <c r="A18" s="59"/>
      <c r="B18" s="290"/>
      <c r="C18" s="290"/>
      <c r="D18" s="290"/>
      <c r="E18" s="59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</row>
    <row r="19" spans="1:30" ht="24" customHeight="1">
      <c r="B19" s="62"/>
      <c r="C19" s="54"/>
      <c r="D19" s="53"/>
    </row>
    <row r="20" spans="1:30">
      <c r="B20" s="762" t="str">
        <f>'K. Bilgiler'!G20</f>
        <v>Muammer ASLAN</v>
      </c>
      <c r="C20" s="54"/>
      <c r="D20" s="761" t="str">
        <f>'K. Bilgiler'!G24</f>
        <v>SOSYAL BİLGİLER DÜNYASI</v>
      </c>
      <c r="E20" s="761"/>
    </row>
    <row r="21" spans="1:30">
      <c r="B21" s="762" t="str">
        <f>'K. Bilgiler'!G22</f>
        <v>İnkılap Tarihi Öğretmeni</v>
      </c>
      <c r="C21" s="54"/>
      <c r="D21" s="53" t="s">
        <v>35</v>
      </c>
    </row>
    <row r="22" spans="1:30">
      <c r="B22" s="62"/>
      <c r="C22" s="54"/>
      <c r="D22" s="53"/>
    </row>
    <row r="23" spans="1:30">
      <c r="B23" s="62"/>
      <c r="C23" s="54"/>
      <c r="D23" s="53"/>
    </row>
    <row r="24" spans="1:30">
      <c r="B24" s="62"/>
      <c r="C24" s="129"/>
      <c r="D24" s="130"/>
    </row>
    <row r="25" spans="1:30" ht="1.5" customHeight="1">
      <c r="B25" s="62"/>
      <c r="C25" s="129"/>
      <c r="D25" s="130"/>
    </row>
    <row r="26" spans="1:30" ht="1.5" customHeight="1">
      <c r="B26" s="62"/>
      <c r="C26" s="54"/>
      <c r="D26" s="53"/>
    </row>
    <row r="27" spans="1:30" ht="12" customHeight="1">
      <c r="B27" s="62"/>
      <c r="C27" s="54"/>
      <c r="D27" s="53"/>
    </row>
    <row r="28" spans="1:30" hidden="1">
      <c r="B28" s="62"/>
      <c r="C28" s="54"/>
      <c r="D28" s="53"/>
    </row>
    <row r="29" spans="1:30" ht="8.25" customHeight="1">
      <c r="B29" s="62"/>
      <c r="C29" s="54"/>
      <c r="D29" s="53"/>
    </row>
    <row r="30" spans="1:30" hidden="1">
      <c r="B30" s="62"/>
      <c r="C30" s="54"/>
      <c r="D30" s="53"/>
    </row>
    <row r="31" spans="1:30">
      <c r="B31" s="62"/>
      <c r="C31" s="54"/>
      <c r="D31" s="53"/>
    </row>
    <row r="32" spans="1:30">
      <c r="B32" s="62"/>
      <c r="C32" s="54"/>
      <c r="D32" s="53"/>
    </row>
    <row r="33" spans="2:4">
      <c r="B33" s="62"/>
      <c r="C33" s="54"/>
      <c r="D33" s="53"/>
    </row>
    <row r="34" spans="2:4">
      <c r="B34" s="62"/>
      <c r="C34" s="54"/>
      <c r="D34" s="53"/>
    </row>
    <row r="35" spans="2:4">
      <c r="B35" s="62"/>
      <c r="C35" s="54"/>
      <c r="D35" s="53"/>
    </row>
    <row r="36" spans="2:4">
      <c r="B36" s="62"/>
      <c r="C36" s="54"/>
      <c r="D36" s="53"/>
    </row>
  </sheetData>
  <sheetProtection algorithmName="SHA-512" hashValue="49ssshCRxCl4WXG6eox+6XlvKPfebk0I2u70Ax+aXlOxfaXH2/7Q6DIK7x8eWlM6XDfuL/aGW+sJAXgWi0o1GA==" saltValue="to85ZMqYPaX97KFUOLNNng==" spinCount="100000" sheet="1" objects="1" scenarios="1"/>
  <protectedRanges>
    <protectedRange algorithmName="SHA-512" hashValue="0VIP4zJjjRX1XF7dsBlGJkb0SxuWCVAnO2q0gzNLZe1jx+5nIeY1hnhRrzWYgdxlLS5o+1gKBG5uPMPd3BvGgA==" saltValue="j+TStCgYKbVF9d//NojPtg==" spinCount="100000" sqref="A16:E29 A6:E15" name="Aralık1"/>
  </protectedRanges>
  <mergeCells count="8">
    <mergeCell ref="D20:E20"/>
    <mergeCell ref="A2:E2"/>
    <mergeCell ref="B16:C16"/>
    <mergeCell ref="D4:D5"/>
    <mergeCell ref="B17:D17"/>
    <mergeCell ref="A3:E3"/>
    <mergeCell ref="B4:B5"/>
    <mergeCell ref="C4:C5"/>
  </mergeCells>
  <phoneticPr fontId="5" type="noConversion"/>
  <pageMargins left="0.7" right="0.7" top="0.75" bottom="0.75" header="0.3" footer="0.3"/>
  <pageSetup paperSize="9" scale="71" orientation="portrait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kazanımlar!$B$2:$B$140</xm:f>
          </x14:formula1>
          <xm:sqref>C7:C15</xm:sqref>
        </x14:dataValidation>
        <x14:dataValidation type="list" allowBlank="1" showInputMessage="1" showErrorMessage="1">
          <x14:formula1>
            <xm:f>kazanımlar!$B$2:$B$222</xm:f>
          </x14:formula1>
          <xm:sqref>C6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ayfa1">
    <tabColor indexed="44"/>
    <pageSetUpPr fitToPage="1"/>
  </sheetPr>
  <dimension ref="A1:BD105"/>
  <sheetViews>
    <sheetView view="pageBreakPreview" topLeftCell="A10" zoomScale="69" zoomScaleNormal="15" zoomScaleSheetLayoutView="69" workbookViewId="0">
      <selection sqref="A1:Y1"/>
    </sheetView>
  </sheetViews>
  <sheetFormatPr defaultColWidth="9.140625" defaultRowHeight="12.75"/>
  <cols>
    <col min="1" max="1" width="3.85546875" style="2" customWidth="1"/>
    <col min="2" max="2" width="5.7109375" style="2" customWidth="1"/>
    <col min="3" max="3" width="8.7109375" style="2" customWidth="1"/>
    <col min="4" max="4" width="9.5703125" style="2" customWidth="1"/>
    <col min="5" max="5" width="6.7109375" style="2" customWidth="1"/>
    <col min="6" max="6" width="15.5703125" style="2" customWidth="1"/>
    <col min="7" max="15" width="15.7109375" style="2" customWidth="1"/>
    <col min="16" max="16" width="1" style="2" hidden="1" customWidth="1"/>
    <col min="17" max="24" width="8.42578125" style="2" hidden="1" customWidth="1"/>
    <col min="25" max="25" width="12.140625" style="2" hidden="1" customWidth="1"/>
    <col min="26" max="26" width="10.140625" style="2" bestFit="1" customWidth="1"/>
    <col min="27" max="27" width="14.140625" style="2" customWidth="1"/>
    <col min="28" max="28" width="12.5703125" style="2" hidden="1" customWidth="1"/>
    <col min="29" max="29" width="6.140625" style="2" hidden="1" customWidth="1"/>
    <col min="30" max="38" width="1.85546875" style="2" hidden="1" customWidth="1"/>
    <col min="39" max="41" width="2.7109375" style="2" hidden="1" customWidth="1"/>
    <col min="42" max="42" width="21.85546875" style="2" hidden="1" customWidth="1"/>
    <col min="43" max="56" width="9.140625" style="56"/>
    <col min="57" max="16384" width="9.140625" style="2"/>
  </cols>
  <sheetData>
    <row r="1" spans="1:42" ht="29.25" customHeight="1">
      <c r="A1" s="594" t="str">
        <f>'K. Bilgiler'!G6&amp;" "&amp;'K. Bilgiler'!G14&amp;" EĞİTİM ÖĞRETİM YILI"</f>
        <v>SBD FACEBOOK ORTAOKULU 2023-2024 EĞİTİM ÖĞRETİM YILI</v>
      </c>
      <c r="B1" s="594"/>
      <c r="C1" s="594"/>
      <c r="D1" s="594"/>
      <c r="E1" s="594"/>
      <c r="F1" s="594"/>
      <c r="G1" s="594"/>
      <c r="H1" s="594"/>
      <c r="I1" s="594"/>
      <c r="J1" s="594"/>
      <c r="K1" s="594"/>
      <c r="L1" s="594"/>
      <c r="M1" s="594"/>
      <c r="N1" s="594"/>
      <c r="O1" s="594"/>
      <c r="P1" s="594"/>
      <c r="Q1" s="594"/>
      <c r="R1" s="594"/>
      <c r="S1" s="594"/>
      <c r="T1" s="594"/>
      <c r="U1" s="594"/>
      <c r="V1" s="594"/>
      <c r="W1" s="594"/>
      <c r="X1" s="594"/>
      <c r="Y1" s="594"/>
      <c r="Z1" s="596"/>
      <c r="AA1" s="596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8"/>
    </row>
    <row r="2" spans="1:42" ht="27" customHeight="1" thickBot="1">
      <c r="A2" s="590" t="str">
        <f>'K. Bilgiler'!G10&amp;" / "&amp;'K. Bilgiler'!G12&amp;" SINIFI "&amp;'K. Bilgiler'!G8&amp;" DERSİ "&amp;'K. Bilgiler'!G16&amp;" "&amp;'K. Bilgiler'!G18&amp;".SINAV ANALİZİ"</f>
        <v>8 / D SINIFI T.C. İNKILÂP TARİHİ VE ATATÜRKÇÜLÜK DERSİ I. DÖNEM 2.SINAV ANALİZİ</v>
      </c>
      <c r="B2" s="590"/>
      <c r="C2" s="590"/>
      <c r="D2" s="590"/>
      <c r="E2" s="590"/>
      <c r="F2" s="590"/>
      <c r="G2" s="590"/>
      <c r="H2" s="590"/>
      <c r="I2" s="590"/>
      <c r="J2" s="590"/>
      <c r="K2" s="590"/>
      <c r="L2" s="590"/>
      <c r="M2" s="590"/>
      <c r="N2" s="590"/>
      <c r="O2" s="590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591">
        <f>'K. Bilgiler'!G28</f>
        <v>45249</v>
      </c>
      <c r="AA2" s="592"/>
      <c r="AB2" s="368"/>
      <c r="AC2" s="193"/>
      <c r="AD2" s="193"/>
      <c r="AE2" s="193"/>
      <c r="AF2" s="193"/>
      <c r="AG2" s="193"/>
      <c r="AH2" s="193"/>
      <c r="AI2" s="193"/>
      <c r="AJ2" s="193"/>
      <c r="AK2" s="193"/>
      <c r="AL2" s="193"/>
      <c r="AM2" s="193"/>
      <c r="AN2" s="193"/>
      <c r="AO2" s="193"/>
      <c r="AP2" s="193"/>
    </row>
    <row r="3" spans="1:42" ht="252" customHeight="1" thickBot="1">
      <c r="A3" s="608" t="s">
        <v>91</v>
      </c>
      <c r="B3" s="609"/>
      <c r="C3" s="609"/>
      <c r="D3" s="609"/>
      <c r="E3" s="610"/>
      <c r="F3" s="369" t="str">
        <f>'SENARYO GİR'!C6</f>
        <v>İTA.8.1.1. Avrupa’daki gelişmelerin yansımaları bağlamında Osmanlı Devleti’nin yirminci yüzyılın başlarındaki siyasi ve sosyal durumunu kavrar.</v>
      </c>
      <c r="G3" s="369" t="str">
        <f>'SENARYO GİR'!C7</f>
        <v>İTA.8.2.1. Birinci Dünya Savaşı’nın sebeplerini ve savaşın başlamasına yol açan gelişmeleri kavrar.</v>
      </c>
      <c r="H3" s="369" t="str">
        <f>'SENARYO GİR'!C8</f>
        <v>SB.5.2.3. Ülkemizin çeşitli yerlerinin kültürel özellikleri ile yaşadığı çevrenin kültürel özelliklerini karşılaştırarak bunlar arasındaki benzer ve farklı unsurları belirler.</v>
      </c>
      <c r="I3" s="369" t="str">
        <f>'SENARYO GİR'!C9</f>
        <v>BURAYI TIKLAYIP LİSTEDEN SEÇİM YAPIN</v>
      </c>
      <c r="J3" s="369" t="str">
        <f>'SENARYO GİR'!C10</f>
        <v>İTA.8.1.3. Gençlik döneminde Mustafa Kemal’in fikir hayatını etkileyen önemli kişileri ve olayları kavrar.</v>
      </c>
      <c r="K3" s="369" t="str">
        <f>'SENARYO GİR'!C11</f>
        <v>İTA.8.1.3. Gençlik döneminde Mustafa Kemal’in fikir hayatını etkileyen önemli kişileri ve olayları kavrar.</v>
      </c>
      <c r="L3" s="369" t="str">
        <f>'SENARYO GİR'!C12</f>
        <v>İTA.8.1.3. Gençlik döneminde Mustafa Kemal’in fikir hayatını etkileyen önemli kişileri ve olayları kavrar.</v>
      </c>
      <c r="M3" s="369" t="str">
        <f>'SENARYO GİR'!C13</f>
        <v>İTA.8.1.3. Gençlik döneminde Mustafa Kemal’in fikir hayatını etkileyen önemli kişileri ve olayları kavrar.</v>
      </c>
      <c r="N3" s="369" t="str">
        <f>'SENARYO GİR'!C14</f>
        <v>İTA.8.1.4. Mustafa Kemal’in askerlik hayatı ile ilgili olayları ve olguları onun kişilik özellikleri ile ilişkilendirir.</v>
      </c>
      <c r="O3" s="369" t="str">
        <f>'SENARYO GİR'!C15</f>
        <v>İTA.8.2.8. Mustafa Kemal’in ve Türk milletinin Sevr Antlaşması’na karşı tepkilerini değerlendirir.</v>
      </c>
      <c r="P3" s="370" t="e">
        <f>'SENARYO GİR'!#REF!</f>
        <v>#REF!</v>
      </c>
      <c r="Q3" s="370" t="e">
        <f>'SENARYO GİR'!#REF!</f>
        <v>#REF!</v>
      </c>
      <c r="R3" s="370" t="e">
        <f>'SENARYO GİR'!#REF!</f>
        <v>#REF!</v>
      </c>
      <c r="S3" s="370" t="e">
        <f>'SENARYO GİR'!#REF!</f>
        <v>#REF!</v>
      </c>
      <c r="T3" s="370" t="e">
        <f>'SENARYO GİR'!#REF!</f>
        <v>#REF!</v>
      </c>
      <c r="U3" s="370" t="e">
        <f>'SENARYO GİR'!#REF!</f>
        <v>#REF!</v>
      </c>
      <c r="V3" s="370" t="e">
        <f>'SENARYO GİR'!#REF!</f>
        <v>#REF!</v>
      </c>
      <c r="W3" s="370" t="e">
        <f>'SENARYO GİR'!#REF!</f>
        <v>#REF!</v>
      </c>
      <c r="X3" s="370" t="e">
        <f>'SENARYO GİR'!#REF!</f>
        <v>#REF!</v>
      </c>
      <c r="Y3" s="370" t="e">
        <f>'SENARYO GİR'!#REF!</f>
        <v>#REF!</v>
      </c>
      <c r="Z3" s="611" t="str">
        <f>'K. Bilgiler'!G26</f>
        <v>SENARYO : 3</v>
      </c>
      <c r="AA3" s="612"/>
    </row>
    <row r="4" spans="1:42" ht="24" customHeight="1">
      <c r="A4" s="553" t="s">
        <v>15</v>
      </c>
      <c r="B4" s="554"/>
      <c r="C4" s="554"/>
      <c r="D4" s="554"/>
      <c r="E4" s="554"/>
      <c r="F4" s="371">
        <f>IF('NOT Baremi'!E8=0," ",'NOT Baremi'!E8)</f>
        <v>10</v>
      </c>
      <c r="G4" s="371">
        <f>IF('NOT Baremi'!F8=0," ",'NOT Baremi'!F8)</f>
        <v>10</v>
      </c>
      <c r="H4" s="371">
        <f>IF('NOT Baremi'!G8=0," ",'NOT Baremi'!G8)</f>
        <v>10</v>
      </c>
      <c r="I4" s="371">
        <f>IF('NOT Baremi'!H8=0," ",'NOT Baremi'!H8)</f>
        <v>10</v>
      </c>
      <c r="J4" s="371">
        <f>IF('NOT Baremi'!I8=0," ",'NOT Baremi'!I8)</f>
        <v>10</v>
      </c>
      <c r="K4" s="371">
        <f>IF('NOT Baremi'!J8=0," ",'NOT Baremi'!J8)</f>
        <v>10</v>
      </c>
      <c r="L4" s="371">
        <f>IF('NOT Baremi'!K8=0," ",'NOT Baremi'!K8)</f>
        <v>10</v>
      </c>
      <c r="M4" s="371">
        <f>IF('NOT Baremi'!L8=0," ",'NOT Baremi'!L8)</f>
        <v>10</v>
      </c>
      <c r="N4" s="371">
        <f>IF('NOT Baremi'!M8=0," ",'NOT Baremi'!M8)</f>
        <v>10</v>
      </c>
      <c r="O4" s="371">
        <f>IF('NOT Baremi'!N8=0," ",'NOT Baremi'!N8)</f>
        <v>10</v>
      </c>
      <c r="P4" s="372" t="str">
        <f>IF('NOT Baremi'!O8=0," ",'NOT Baremi'!O8)</f>
        <v xml:space="preserve"> </v>
      </c>
      <c r="Q4" s="372" t="str">
        <f>IF('NOT Baremi'!P8=0," ",'NOT Baremi'!P8)</f>
        <v xml:space="preserve"> </v>
      </c>
      <c r="R4" s="372" t="str">
        <f>IF('NOT Baremi'!Q8=0," ",'NOT Baremi'!Q8)</f>
        <v xml:space="preserve"> </v>
      </c>
      <c r="S4" s="372" t="str">
        <f>IF('NOT Baremi'!R8=0," ",'NOT Baremi'!R8)</f>
        <v xml:space="preserve"> </v>
      </c>
      <c r="T4" s="372" t="str">
        <f>IF('NOT Baremi'!S8=0," ",'NOT Baremi'!S8)</f>
        <v xml:space="preserve"> </v>
      </c>
      <c r="U4" s="372" t="str">
        <f>IF('NOT Baremi'!T8=0," ",'NOT Baremi'!T8)</f>
        <v xml:space="preserve"> </v>
      </c>
      <c r="V4" s="372" t="str">
        <f>IF('NOT Baremi'!U8=0," ",'NOT Baremi'!U8)</f>
        <v xml:space="preserve"> </v>
      </c>
      <c r="W4" s="372" t="str">
        <f>IF('NOT Baremi'!V8=0," ",'NOT Baremi'!V8)</f>
        <v xml:space="preserve"> </v>
      </c>
      <c r="X4" s="372" t="str">
        <f>IF('NOT Baremi'!W8=0," ",'NOT Baremi'!W8)</f>
        <v xml:space="preserve"> </v>
      </c>
      <c r="Y4" s="372" t="str">
        <f>IF('NOT Baremi'!X8=0," ",'NOT Baremi'!X8)</f>
        <v xml:space="preserve"> </v>
      </c>
      <c r="Z4" s="373">
        <f>IF(SUM(F4:Y4)=0," ",SUM(F4:Y4))</f>
        <v>100</v>
      </c>
      <c r="AA4" s="542" t="s">
        <v>54</v>
      </c>
    </row>
    <row r="5" spans="1:42" ht="54">
      <c r="A5" s="378" t="s">
        <v>0</v>
      </c>
      <c r="B5" s="379" t="s">
        <v>23</v>
      </c>
      <c r="C5" s="555" t="s">
        <v>14</v>
      </c>
      <c r="D5" s="555"/>
      <c r="E5" s="555"/>
      <c r="F5" s="380" t="str">
        <f>IF('NOT Baremi'!E8&gt;0,'NOT Baremi'!E7&amp;"."&amp;"SORU"," ")</f>
        <v>1.SORU</v>
      </c>
      <c r="G5" s="380" t="str">
        <f>IF('NOT Baremi'!F8&gt;0,'NOT Baremi'!F7&amp;"."&amp;"SORU"," ")</f>
        <v>2.SORU</v>
      </c>
      <c r="H5" s="380" t="str">
        <f>IF('NOT Baremi'!G8&gt;0,'NOT Baremi'!G7&amp;"."&amp;"SORU"," ")</f>
        <v>3.SORU</v>
      </c>
      <c r="I5" s="380" t="str">
        <f>IF('NOT Baremi'!H8&gt;0,'NOT Baremi'!H7&amp;"."&amp;"SORU"," ")</f>
        <v>4.SORU</v>
      </c>
      <c r="J5" s="380" t="str">
        <f>IF('NOT Baremi'!I8&gt;0,'NOT Baremi'!I7&amp;"."&amp;"SORU"," ")</f>
        <v>5.SORU</v>
      </c>
      <c r="K5" s="380" t="str">
        <f>IF('NOT Baremi'!J8&gt;0,'NOT Baremi'!J7&amp;"."&amp;"SORU"," ")</f>
        <v>6.SORU</v>
      </c>
      <c r="L5" s="380" t="str">
        <f>IF('NOT Baremi'!K8&gt;0,'NOT Baremi'!K7&amp;"."&amp;"SORU"," ")</f>
        <v>7.SORU</v>
      </c>
      <c r="M5" s="380" t="str">
        <f>IF('NOT Baremi'!L8&gt;0,'NOT Baremi'!L7&amp;"."&amp;"SORU"," ")</f>
        <v>8.SORU</v>
      </c>
      <c r="N5" s="380" t="str">
        <f>IF('NOT Baremi'!M8&gt;0,'NOT Baremi'!M7&amp;"."&amp;"SORU"," ")</f>
        <v>9.SORU</v>
      </c>
      <c r="O5" s="380" t="str">
        <f>IF('NOT Baremi'!N8&gt;0,'NOT Baremi'!N7&amp;"."&amp;"SORU"," ")</f>
        <v>10.SORU</v>
      </c>
      <c r="P5" s="380" t="str">
        <f>IF('NOT Baremi'!O8&gt;0,'NOT Baremi'!O7&amp;"."&amp;"SORU"," ")</f>
        <v xml:space="preserve"> </v>
      </c>
      <c r="Q5" s="380" t="str">
        <f>IF('NOT Baremi'!P8&gt;0,'NOT Baremi'!P7&amp;"."&amp;"SORU"," ")</f>
        <v xml:space="preserve"> </v>
      </c>
      <c r="R5" s="380" t="str">
        <f>IF('NOT Baremi'!Q8&gt;0,'NOT Baremi'!Q7&amp;"."&amp;"SORU"," ")</f>
        <v xml:space="preserve"> </v>
      </c>
      <c r="S5" s="380" t="str">
        <f>IF('NOT Baremi'!R8&gt;0,'NOT Baremi'!R7&amp;"."&amp;"SORU"," ")</f>
        <v xml:space="preserve"> </v>
      </c>
      <c r="T5" s="380" t="str">
        <f>IF('NOT Baremi'!S8&gt;0,'NOT Baremi'!S7&amp;"."&amp;"SORU"," ")</f>
        <v xml:space="preserve"> </v>
      </c>
      <c r="U5" s="380" t="str">
        <f>IF('NOT Baremi'!T8&gt;0,'NOT Baremi'!T7&amp;"."&amp;"SORU"," ")</f>
        <v xml:space="preserve"> </v>
      </c>
      <c r="V5" s="380" t="str">
        <f>IF('NOT Baremi'!U8&gt;0,'NOT Baremi'!U7&amp;"."&amp;"SORU"," ")</f>
        <v xml:space="preserve"> </v>
      </c>
      <c r="W5" s="380" t="str">
        <f>IF('NOT Baremi'!V8&gt;0,'NOT Baremi'!V7&amp;"."&amp;"SORU"," ")</f>
        <v xml:space="preserve"> </v>
      </c>
      <c r="X5" s="380" t="str">
        <f>IF('NOT Baremi'!W8&gt;0,'NOT Baremi'!W7&amp;"."&amp;"SORU"," ")</f>
        <v xml:space="preserve"> </v>
      </c>
      <c r="Y5" s="380" t="str">
        <f>IF('NOT Baremi'!X8&gt;0,'NOT Baremi'!X7&amp;"."&amp;"SORU"," ")</f>
        <v xml:space="preserve"> </v>
      </c>
      <c r="Z5" s="182" t="s">
        <v>18</v>
      </c>
      <c r="AA5" s="543"/>
    </row>
    <row r="6" spans="1:42" ht="15" customHeight="1">
      <c r="A6" s="386">
        <v>1</v>
      </c>
      <c r="B6" s="381">
        <f>Liste!C4</f>
        <v>100</v>
      </c>
      <c r="C6" s="526" t="str">
        <f>Liste!D4</f>
        <v>ARDA GÜNDÜZ</v>
      </c>
      <c r="D6" s="526"/>
      <c r="E6" s="526"/>
      <c r="F6" s="382">
        <v>8</v>
      </c>
      <c r="G6" s="382">
        <v>0</v>
      </c>
      <c r="H6" s="382">
        <v>2</v>
      </c>
      <c r="I6" s="382">
        <v>3</v>
      </c>
      <c r="J6" s="382">
        <v>1</v>
      </c>
      <c r="K6" s="382">
        <v>10</v>
      </c>
      <c r="L6" s="382">
        <v>5</v>
      </c>
      <c r="M6" s="382">
        <v>10</v>
      </c>
      <c r="N6" s="382">
        <v>10</v>
      </c>
      <c r="O6" s="382">
        <v>2</v>
      </c>
      <c r="P6" s="383"/>
      <c r="Q6" s="383"/>
      <c r="R6" s="383"/>
      <c r="S6" s="383"/>
      <c r="T6" s="383"/>
      <c r="U6" s="383"/>
      <c r="V6" s="383"/>
      <c r="W6" s="383"/>
      <c r="X6" s="383"/>
      <c r="Y6" s="383"/>
      <c r="Z6" s="384">
        <f t="shared" ref="Z6:Z45" si="0">IF(COUNTBLANK(F6:Y6)=COLUMNS(F6:Y6)," ",IF(SUM(F6:Y6)=0,0,SUM(F6:Y6)))</f>
        <v>51</v>
      </c>
      <c r="AA6" s="387" t="str">
        <f>IF(Z6=" "," ",IF(Z6&gt;=85,"Pekiyi",IF(Z6&gt;=70,"İyi",IF(Z6&gt;=55,"Orta",IF(Z6&gt;=50,"Geçer",IF(Z6&gt;=0,"Geçmez",0))))))</f>
        <v>Geçer</v>
      </c>
    </row>
    <row r="7" spans="1:42" ht="15" customHeight="1">
      <c r="A7" s="386">
        <v>2</v>
      </c>
      <c r="B7" s="381">
        <f>Liste!C5</f>
        <v>101</v>
      </c>
      <c r="C7" s="526" t="str">
        <f>Liste!D5</f>
        <v>ATALAY SARICA</v>
      </c>
      <c r="D7" s="526"/>
      <c r="E7" s="526"/>
      <c r="F7" s="382">
        <v>2</v>
      </c>
      <c r="G7" s="382">
        <v>7</v>
      </c>
      <c r="H7" s="382">
        <v>4</v>
      </c>
      <c r="I7" s="382">
        <v>5</v>
      </c>
      <c r="J7" s="382">
        <v>3</v>
      </c>
      <c r="K7" s="382">
        <v>10</v>
      </c>
      <c r="L7" s="382">
        <v>5</v>
      </c>
      <c r="M7" s="382">
        <v>10</v>
      </c>
      <c r="N7" s="382">
        <v>10</v>
      </c>
      <c r="O7" s="382">
        <v>2</v>
      </c>
      <c r="P7" s="383"/>
      <c r="Q7" s="383"/>
      <c r="R7" s="383"/>
      <c r="S7" s="383"/>
      <c r="T7" s="383"/>
      <c r="U7" s="383"/>
      <c r="V7" s="383"/>
      <c r="W7" s="383"/>
      <c r="X7" s="383"/>
      <c r="Y7" s="383"/>
      <c r="Z7" s="384">
        <f t="shared" si="0"/>
        <v>58</v>
      </c>
      <c r="AA7" s="387" t="str">
        <f>IF(Z7=" "," ",IF(Z7&gt;=85,"Pekiyi",IF(Z7&gt;=70,"İyi",IF(Z7&gt;=55,"Orta",IF(Z7&gt;=50,"Geçer",IF(Z7&gt;=0,"Geçmez",0))))))</f>
        <v>Orta</v>
      </c>
    </row>
    <row r="8" spans="1:42" ht="15" customHeight="1">
      <c r="A8" s="386">
        <v>3</v>
      </c>
      <c r="B8" s="381">
        <f>Liste!C6</f>
        <v>104</v>
      </c>
      <c r="C8" s="526" t="str">
        <f>Liste!D6</f>
        <v>BERKAY PANCARCI</v>
      </c>
      <c r="D8" s="526"/>
      <c r="E8" s="526"/>
      <c r="F8" s="382">
        <v>5</v>
      </c>
      <c r="G8" s="382">
        <v>6</v>
      </c>
      <c r="H8" s="382">
        <v>7</v>
      </c>
      <c r="I8" s="382">
        <v>8</v>
      </c>
      <c r="J8" s="382">
        <v>6</v>
      </c>
      <c r="K8" s="382">
        <v>10</v>
      </c>
      <c r="L8" s="382">
        <v>5</v>
      </c>
      <c r="M8" s="382">
        <v>10</v>
      </c>
      <c r="N8" s="382">
        <v>10</v>
      </c>
      <c r="O8" s="382">
        <v>2</v>
      </c>
      <c r="P8" s="383"/>
      <c r="Q8" s="383"/>
      <c r="R8" s="383"/>
      <c r="S8" s="383"/>
      <c r="T8" s="383"/>
      <c r="U8" s="383"/>
      <c r="V8" s="383"/>
      <c r="W8" s="383"/>
      <c r="X8" s="383"/>
      <c r="Y8" s="383"/>
      <c r="Z8" s="384">
        <f t="shared" si="0"/>
        <v>69</v>
      </c>
      <c r="AA8" s="387" t="str">
        <f t="shared" ref="AA8:AA45" si="1">IF(Z8=" "," ",IF(Z8&gt;=85,"Pekiyi",IF(Z8&gt;=70,"İyi",IF(Z8&gt;=55,"Orta",IF(Z8&gt;=50,"Geçer",IF(Z8&gt;=0,"Geçmez",0))))))</f>
        <v>Orta</v>
      </c>
    </row>
    <row r="9" spans="1:42" ht="15" customHeight="1">
      <c r="A9" s="386">
        <v>4</v>
      </c>
      <c r="B9" s="381">
        <f>Liste!C7</f>
        <v>106</v>
      </c>
      <c r="C9" s="526" t="str">
        <f>Liste!D7</f>
        <v>CEMİLE NEVA ULAŞ</v>
      </c>
      <c r="D9" s="526"/>
      <c r="E9" s="526"/>
      <c r="F9" s="382">
        <v>4</v>
      </c>
      <c r="G9" s="382">
        <v>4</v>
      </c>
      <c r="H9" s="382">
        <v>4</v>
      </c>
      <c r="I9" s="382">
        <v>4</v>
      </c>
      <c r="J9" s="382">
        <v>4</v>
      </c>
      <c r="K9" s="382">
        <v>10</v>
      </c>
      <c r="L9" s="382">
        <v>5</v>
      </c>
      <c r="M9" s="382">
        <v>10</v>
      </c>
      <c r="N9" s="382">
        <v>10</v>
      </c>
      <c r="O9" s="382">
        <v>2</v>
      </c>
      <c r="P9" s="383"/>
      <c r="Q9" s="383"/>
      <c r="R9" s="383"/>
      <c r="S9" s="383"/>
      <c r="T9" s="383"/>
      <c r="U9" s="383"/>
      <c r="V9" s="383"/>
      <c r="W9" s="383"/>
      <c r="X9" s="383"/>
      <c r="Y9" s="383"/>
      <c r="Z9" s="384">
        <f t="shared" si="0"/>
        <v>57</v>
      </c>
      <c r="AA9" s="387" t="str">
        <f t="shared" si="1"/>
        <v>Orta</v>
      </c>
    </row>
    <row r="10" spans="1:42" ht="15" customHeight="1">
      <c r="A10" s="386">
        <v>5</v>
      </c>
      <c r="B10" s="381">
        <f>Liste!C8</f>
        <v>107</v>
      </c>
      <c r="C10" s="526" t="str">
        <f>Liste!D8</f>
        <v>CEYLİN EKİM</v>
      </c>
      <c r="D10" s="526"/>
      <c r="E10" s="526"/>
      <c r="F10" s="382">
        <v>3</v>
      </c>
      <c r="G10" s="382">
        <v>4</v>
      </c>
      <c r="H10" s="382">
        <v>5</v>
      </c>
      <c r="I10" s="382">
        <v>5</v>
      </c>
      <c r="J10" s="382">
        <v>4</v>
      </c>
      <c r="K10" s="382">
        <v>10</v>
      </c>
      <c r="L10" s="382">
        <v>5</v>
      </c>
      <c r="M10" s="382">
        <v>10</v>
      </c>
      <c r="N10" s="382">
        <v>10</v>
      </c>
      <c r="O10" s="382">
        <v>2</v>
      </c>
      <c r="P10" s="383"/>
      <c r="Q10" s="383"/>
      <c r="R10" s="383"/>
      <c r="S10" s="383"/>
      <c r="T10" s="383"/>
      <c r="U10" s="383"/>
      <c r="V10" s="383"/>
      <c r="W10" s="383"/>
      <c r="X10" s="383"/>
      <c r="Y10" s="383"/>
      <c r="Z10" s="384">
        <f t="shared" si="0"/>
        <v>58</v>
      </c>
      <c r="AA10" s="387" t="str">
        <f t="shared" si="1"/>
        <v>Orta</v>
      </c>
    </row>
    <row r="11" spans="1:42" ht="15" customHeight="1">
      <c r="A11" s="386">
        <v>6</v>
      </c>
      <c r="B11" s="381">
        <f>Liste!C9</f>
        <v>108</v>
      </c>
      <c r="C11" s="526" t="str">
        <f>Liste!D9</f>
        <v>ENES BAŞAVCI</v>
      </c>
      <c r="D11" s="526"/>
      <c r="E11" s="526"/>
      <c r="F11" s="382">
        <v>2</v>
      </c>
      <c r="G11" s="382">
        <v>3</v>
      </c>
      <c r="H11" s="382">
        <v>4</v>
      </c>
      <c r="I11" s="382">
        <v>5</v>
      </c>
      <c r="J11" s="382">
        <v>3</v>
      </c>
      <c r="K11" s="382">
        <v>10</v>
      </c>
      <c r="L11" s="382">
        <v>5</v>
      </c>
      <c r="M11" s="382">
        <v>10</v>
      </c>
      <c r="N11" s="382">
        <v>10</v>
      </c>
      <c r="O11" s="382">
        <v>2</v>
      </c>
      <c r="P11" s="383"/>
      <c r="Q11" s="383"/>
      <c r="R11" s="383"/>
      <c r="S11" s="383"/>
      <c r="T11" s="383"/>
      <c r="U11" s="383"/>
      <c r="V11" s="383"/>
      <c r="W11" s="383"/>
      <c r="X11" s="383"/>
      <c r="Y11" s="383"/>
      <c r="Z11" s="384">
        <f t="shared" si="0"/>
        <v>54</v>
      </c>
      <c r="AA11" s="387" t="str">
        <f t="shared" si="1"/>
        <v>Geçer</v>
      </c>
    </row>
    <row r="12" spans="1:42" ht="15" customHeight="1">
      <c r="A12" s="386">
        <v>7</v>
      </c>
      <c r="B12" s="381">
        <f>Liste!C10</f>
        <v>109</v>
      </c>
      <c r="C12" s="526" t="str">
        <f>Liste!D10</f>
        <v>ENES BAYRAM AKCAN</v>
      </c>
      <c r="D12" s="526"/>
      <c r="E12" s="526"/>
      <c r="F12" s="382">
        <v>1</v>
      </c>
      <c r="G12" s="382">
        <v>2</v>
      </c>
      <c r="H12" s="382">
        <v>3</v>
      </c>
      <c r="I12" s="382">
        <v>4</v>
      </c>
      <c r="J12" s="382">
        <v>2</v>
      </c>
      <c r="K12" s="382">
        <v>10</v>
      </c>
      <c r="L12" s="382">
        <v>5</v>
      </c>
      <c r="M12" s="382">
        <v>10</v>
      </c>
      <c r="N12" s="382">
        <v>10</v>
      </c>
      <c r="O12" s="382">
        <v>2</v>
      </c>
      <c r="P12" s="383"/>
      <c r="Q12" s="383"/>
      <c r="R12" s="383"/>
      <c r="S12" s="383"/>
      <c r="T12" s="383"/>
      <c r="U12" s="383"/>
      <c r="V12" s="383"/>
      <c r="W12" s="383"/>
      <c r="X12" s="383"/>
      <c r="Y12" s="383"/>
      <c r="Z12" s="384">
        <f t="shared" si="0"/>
        <v>49</v>
      </c>
      <c r="AA12" s="387" t="str">
        <f t="shared" si="1"/>
        <v>Geçmez</v>
      </c>
    </row>
    <row r="13" spans="1:42" ht="15" customHeight="1">
      <c r="A13" s="386">
        <v>8</v>
      </c>
      <c r="B13" s="381">
        <f>Liste!C11</f>
        <v>110</v>
      </c>
      <c r="C13" s="526" t="str">
        <f>Liste!D11</f>
        <v>YUSUF EMİR ÖZ</v>
      </c>
      <c r="D13" s="526"/>
      <c r="E13" s="526"/>
      <c r="F13" s="382">
        <v>4</v>
      </c>
      <c r="G13" s="382">
        <v>4</v>
      </c>
      <c r="H13" s="382">
        <v>4</v>
      </c>
      <c r="I13" s="382">
        <v>4</v>
      </c>
      <c r="J13" s="382">
        <v>4</v>
      </c>
      <c r="K13" s="382">
        <v>10</v>
      </c>
      <c r="L13" s="382">
        <v>5</v>
      </c>
      <c r="M13" s="382">
        <v>10</v>
      </c>
      <c r="N13" s="382">
        <v>10</v>
      </c>
      <c r="O13" s="382">
        <v>2</v>
      </c>
      <c r="P13" s="383"/>
      <c r="Q13" s="383"/>
      <c r="R13" s="383"/>
      <c r="S13" s="383"/>
      <c r="T13" s="383"/>
      <c r="U13" s="383"/>
      <c r="V13" s="383"/>
      <c r="W13" s="383"/>
      <c r="X13" s="383"/>
      <c r="Y13" s="383"/>
      <c r="Z13" s="384">
        <f t="shared" si="0"/>
        <v>57</v>
      </c>
      <c r="AA13" s="387" t="str">
        <f t="shared" si="1"/>
        <v>Orta</v>
      </c>
    </row>
    <row r="14" spans="1:42" ht="15" customHeight="1">
      <c r="A14" s="386">
        <v>9</v>
      </c>
      <c r="B14" s="381">
        <f>Liste!C12</f>
        <v>111</v>
      </c>
      <c r="C14" s="526" t="str">
        <f>Liste!D12</f>
        <v>EZGİ SEVİÇ</v>
      </c>
      <c r="D14" s="526"/>
      <c r="E14" s="526"/>
      <c r="F14" s="382">
        <v>3</v>
      </c>
      <c r="G14" s="382">
        <v>10</v>
      </c>
      <c r="H14" s="382">
        <v>10</v>
      </c>
      <c r="I14" s="382">
        <v>10</v>
      </c>
      <c r="J14" s="382">
        <v>10</v>
      </c>
      <c r="K14" s="382">
        <v>10</v>
      </c>
      <c r="L14" s="382">
        <v>5</v>
      </c>
      <c r="M14" s="382">
        <v>10</v>
      </c>
      <c r="N14" s="382">
        <v>10</v>
      </c>
      <c r="O14" s="382">
        <v>2</v>
      </c>
      <c r="P14" s="383"/>
      <c r="Q14" s="383"/>
      <c r="R14" s="383"/>
      <c r="S14" s="383"/>
      <c r="T14" s="383"/>
      <c r="U14" s="383"/>
      <c r="V14" s="383"/>
      <c r="W14" s="383"/>
      <c r="X14" s="383"/>
      <c r="Y14" s="383"/>
      <c r="Z14" s="384">
        <f t="shared" si="0"/>
        <v>80</v>
      </c>
      <c r="AA14" s="387" t="str">
        <f t="shared" si="1"/>
        <v>İyi</v>
      </c>
    </row>
    <row r="15" spans="1:42" ht="15" customHeight="1">
      <c r="A15" s="386">
        <v>10</v>
      </c>
      <c r="B15" s="381">
        <f>Liste!C13</f>
        <v>112</v>
      </c>
      <c r="C15" s="526" t="str">
        <f>Liste!D13</f>
        <v>FATMAGÜL ZEHRA ERDOĞAN</v>
      </c>
      <c r="D15" s="526"/>
      <c r="E15" s="526"/>
      <c r="F15" s="382">
        <v>2</v>
      </c>
      <c r="G15" s="382">
        <v>10</v>
      </c>
      <c r="H15" s="382">
        <v>4</v>
      </c>
      <c r="I15" s="382">
        <v>5</v>
      </c>
      <c r="J15" s="382">
        <v>10</v>
      </c>
      <c r="K15" s="382">
        <v>10</v>
      </c>
      <c r="L15" s="382">
        <v>5</v>
      </c>
      <c r="M15" s="382">
        <v>10</v>
      </c>
      <c r="N15" s="382">
        <v>10</v>
      </c>
      <c r="O15" s="382">
        <v>5</v>
      </c>
      <c r="P15" s="383"/>
      <c r="Q15" s="383"/>
      <c r="R15" s="383"/>
      <c r="S15" s="383"/>
      <c r="T15" s="383"/>
      <c r="U15" s="383"/>
      <c r="V15" s="383"/>
      <c r="W15" s="383"/>
      <c r="X15" s="383"/>
      <c r="Y15" s="383"/>
      <c r="Z15" s="384">
        <f t="shared" si="0"/>
        <v>71</v>
      </c>
      <c r="AA15" s="387" t="str">
        <f t="shared" si="1"/>
        <v>İyi</v>
      </c>
    </row>
    <row r="16" spans="1:42" ht="15" customHeight="1">
      <c r="A16" s="386">
        <v>11</v>
      </c>
      <c r="B16" s="381">
        <f>Liste!C14</f>
        <v>113</v>
      </c>
      <c r="C16" s="526" t="str">
        <f>Liste!D14</f>
        <v>GİZEM DOĞAN</v>
      </c>
      <c r="D16" s="526"/>
      <c r="E16" s="526"/>
      <c r="F16" s="382">
        <v>5</v>
      </c>
      <c r="G16" s="382">
        <v>6</v>
      </c>
      <c r="H16" s="382">
        <v>7</v>
      </c>
      <c r="I16" s="382">
        <v>8</v>
      </c>
      <c r="J16" s="382">
        <v>6</v>
      </c>
      <c r="K16" s="382">
        <v>10</v>
      </c>
      <c r="L16" s="382">
        <v>5</v>
      </c>
      <c r="M16" s="382">
        <v>10</v>
      </c>
      <c r="N16" s="382">
        <v>10</v>
      </c>
      <c r="O16" s="382">
        <v>8</v>
      </c>
      <c r="P16" s="383"/>
      <c r="Q16" s="383"/>
      <c r="R16" s="383"/>
      <c r="S16" s="383"/>
      <c r="T16" s="385"/>
      <c r="U16" s="385"/>
      <c r="V16" s="385"/>
      <c r="W16" s="385"/>
      <c r="X16" s="385"/>
      <c r="Y16" s="385"/>
      <c r="Z16" s="384">
        <f t="shared" si="0"/>
        <v>75</v>
      </c>
      <c r="AA16" s="387" t="str">
        <f t="shared" si="1"/>
        <v>İyi</v>
      </c>
    </row>
    <row r="17" spans="1:51" ht="15" customHeight="1">
      <c r="A17" s="386">
        <v>12</v>
      </c>
      <c r="B17" s="381">
        <f>Liste!C15</f>
        <v>114</v>
      </c>
      <c r="C17" s="526" t="str">
        <f>Liste!D15</f>
        <v>GÖKHAN TOPRAK</v>
      </c>
      <c r="D17" s="526"/>
      <c r="E17" s="526"/>
      <c r="F17" s="382">
        <v>4</v>
      </c>
      <c r="G17" s="382">
        <v>4</v>
      </c>
      <c r="H17" s="382">
        <v>4</v>
      </c>
      <c r="I17" s="382">
        <v>4</v>
      </c>
      <c r="J17" s="382">
        <v>4</v>
      </c>
      <c r="K17" s="382">
        <v>10</v>
      </c>
      <c r="L17" s="382">
        <v>5</v>
      </c>
      <c r="M17" s="382">
        <v>10</v>
      </c>
      <c r="N17" s="382">
        <v>10</v>
      </c>
      <c r="O17" s="382">
        <v>4</v>
      </c>
      <c r="P17" s="383"/>
      <c r="Q17" s="383"/>
      <c r="R17" s="383"/>
      <c r="S17" s="383"/>
      <c r="T17" s="385"/>
      <c r="U17" s="385"/>
      <c r="V17" s="385"/>
      <c r="W17" s="385"/>
      <c r="X17" s="385"/>
      <c r="Y17" s="385"/>
      <c r="Z17" s="384">
        <f t="shared" si="0"/>
        <v>59</v>
      </c>
      <c r="AA17" s="387" t="str">
        <f>IF(Z17=" "," ",IF(Z17&gt;=85,"Pekiyi",IF(Z17&gt;=70,"İyi",IF(Z17&gt;=55,"Orta",IF(Z17&gt;=50,"Geçer",IF(Z17&gt;=0,"Geçmez",0))))))</f>
        <v>Orta</v>
      </c>
    </row>
    <row r="18" spans="1:51" ht="15" customHeight="1">
      <c r="A18" s="386">
        <v>13</v>
      </c>
      <c r="B18" s="381">
        <f>Liste!C16</f>
        <v>118</v>
      </c>
      <c r="C18" s="526" t="str">
        <f>Liste!D16</f>
        <v>VELİ EKİM</v>
      </c>
      <c r="D18" s="526"/>
      <c r="E18" s="526"/>
      <c r="F18" s="382">
        <v>0</v>
      </c>
      <c r="G18" s="382">
        <v>0</v>
      </c>
      <c r="H18" s="382">
        <v>0</v>
      </c>
      <c r="I18" s="382">
        <v>0</v>
      </c>
      <c r="J18" s="382">
        <v>0</v>
      </c>
      <c r="K18" s="382">
        <v>10</v>
      </c>
      <c r="L18" s="382">
        <v>5</v>
      </c>
      <c r="M18" s="382">
        <v>10</v>
      </c>
      <c r="N18" s="382">
        <v>10</v>
      </c>
      <c r="O18" s="382">
        <v>0</v>
      </c>
      <c r="P18" s="383"/>
      <c r="Q18" s="383"/>
      <c r="R18" s="383"/>
      <c r="S18" s="383"/>
      <c r="T18" s="385"/>
      <c r="U18" s="385"/>
      <c r="V18" s="385"/>
      <c r="W18" s="385"/>
      <c r="X18" s="385"/>
      <c r="Y18" s="385"/>
      <c r="Z18" s="384">
        <f t="shared" si="0"/>
        <v>35</v>
      </c>
      <c r="AA18" s="387" t="str">
        <f>IF(Z18=" "," ",IF(Z18&gt;=85,"Pekiyi",IF(Z18&gt;=70,"İyi",IF(Z18&gt;=55,"Orta",IF(Z18&gt;=50,"Geçer",IF(Z18&gt;=0,"Geçmez",0))))))</f>
        <v>Geçmez</v>
      </c>
    </row>
    <row r="19" spans="1:51" ht="15" customHeight="1">
      <c r="A19" s="386">
        <v>14</v>
      </c>
      <c r="B19" s="381">
        <f>Liste!C17</f>
        <v>119</v>
      </c>
      <c r="C19" s="526" t="str">
        <f>Liste!D17</f>
        <v>YAĞMUR ACER</v>
      </c>
      <c r="D19" s="526"/>
      <c r="E19" s="526"/>
      <c r="F19" s="382">
        <v>10</v>
      </c>
      <c r="G19" s="382">
        <v>10</v>
      </c>
      <c r="H19" s="382">
        <v>10</v>
      </c>
      <c r="I19" s="382">
        <v>10</v>
      </c>
      <c r="J19" s="382">
        <v>10</v>
      </c>
      <c r="K19" s="382">
        <v>10</v>
      </c>
      <c r="L19" s="382">
        <v>5</v>
      </c>
      <c r="M19" s="382">
        <v>10</v>
      </c>
      <c r="N19" s="382">
        <v>10</v>
      </c>
      <c r="O19" s="382">
        <v>10</v>
      </c>
      <c r="P19" s="383"/>
      <c r="Q19" s="383"/>
      <c r="R19" s="383"/>
      <c r="S19" s="383"/>
      <c r="T19" s="385"/>
      <c r="U19" s="385"/>
      <c r="V19" s="385"/>
      <c r="W19" s="385"/>
      <c r="X19" s="385"/>
      <c r="Y19" s="385"/>
      <c r="Z19" s="384">
        <f t="shared" si="0"/>
        <v>95</v>
      </c>
      <c r="AA19" s="387" t="str">
        <f t="shared" si="1"/>
        <v>Pekiyi</v>
      </c>
    </row>
    <row r="20" spans="1:51" ht="15" customHeight="1">
      <c r="A20" s="386">
        <v>15</v>
      </c>
      <c r="B20" s="381">
        <f>Liste!C18</f>
        <v>120</v>
      </c>
      <c r="C20" s="526" t="str">
        <f>Liste!D18</f>
        <v>YİĞİT CAN ERDOĞAN</v>
      </c>
      <c r="D20" s="526"/>
      <c r="E20" s="526"/>
      <c r="F20" s="382">
        <v>2</v>
      </c>
      <c r="G20" s="382">
        <v>3</v>
      </c>
      <c r="H20" s="382">
        <v>4</v>
      </c>
      <c r="I20" s="382">
        <v>5</v>
      </c>
      <c r="J20" s="382">
        <v>3</v>
      </c>
      <c r="K20" s="382">
        <v>10</v>
      </c>
      <c r="L20" s="382">
        <v>5</v>
      </c>
      <c r="M20" s="382">
        <v>10</v>
      </c>
      <c r="N20" s="382">
        <v>10</v>
      </c>
      <c r="O20" s="382">
        <v>5</v>
      </c>
      <c r="P20" s="383"/>
      <c r="Q20" s="383"/>
      <c r="R20" s="383"/>
      <c r="S20" s="383"/>
      <c r="T20" s="385"/>
      <c r="U20" s="385"/>
      <c r="V20" s="385"/>
      <c r="W20" s="385"/>
      <c r="X20" s="385"/>
      <c r="Y20" s="385"/>
      <c r="Z20" s="384">
        <f t="shared" si="0"/>
        <v>57</v>
      </c>
      <c r="AA20" s="387" t="str">
        <f t="shared" si="1"/>
        <v>Orta</v>
      </c>
    </row>
    <row r="21" spans="1:51" ht="15" customHeight="1">
      <c r="A21" s="386">
        <v>16</v>
      </c>
      <c r="B21" s="381">
        <f>Liste!C19</f>
        <v>122</v>
      </c>
      <c r="C21" s="526" t="str">
        <f>Liste!D19</f>
        <v>YUNUS EMRE SARICA</v>
      </c>
      <c r="D21" s="526"/>
      <c r="E21" s="526"/>
      <c r="F21" s="382">
        <v>5</v>
      </c>
      <c r="G21" s="382">
        <v>6</v>
      </c>
      <c r="H21" s="382">
        <v>7</v>
      </c>
      <c r="I21" s="382">
        <v>8</v>
      </c>
      <c r="J21" s="382">
        <v>6</v>
      </c>
      <c r="K21" s="382">
        <v>10</v>
      </c>
      <c r="L21" s="382">
        <v>5</v>
      </c>
      <c r="M21" s="382">
        <v>10</v>
      </c>
      <c r="N21" s="382">
        <v>10</v>
      </c>
      <c r="O21" s="382">
        <v>8</v>
      </c>
      <c r="P21" s="383"/>
      <c r="Q21" s="383"/>
      <c r="R21" s="383"/>
      <c r="S21" s="383"/>
      <c r="T21" s="385"/>
      <c r="U21" s="385"/>
      <c r="V21" s="385"/>
      <c r="W21" s="385"/>
      <c r="X21" s="385"/>
      <c r="Y21" s="385"/>
      <c r="Z21" s="384">
        <f t="shared" si="0"/>
        <v>75</v>
      </c>
      <c r="AA21" s="387" t="str">
        <f t="shared" si="1"/>
        <v>İyi</v>
      </c>
    </row>
    <row r="22" spans="1:51" ht="15" customHeight="1">
      <c r="A22" s="386">
        <v>17</v>
      </c>
      <c r="B22" s="381">
        <f>Liste!C20</f>
        <v>123</v>
      </c>
      <c r="C22" s="526" t="str">
        <f>Liste!D20</f>
        <v>YUNUS EMRE SERT</v>
      </c>
      <c r="D22" s="526"/>
      <c r="E22" s="526"/>
      <c r="F22" s="382">
        <v>2</v>
      </c>
      <c r="G22" s="382">
        <v>4</v>
      </c>
      <c r="H22" s="382">
        <v>9</v>
      </c>
      <c r="I22" s="382">
        <v>8</v>
      </c>
      <c r="J22" s="382">
        <v>4</v>
      </c>
      <c r="K22" s="382">
        <v>10</v>
      </c>
      <c r="L22" s="382">
        <v>5</v>
      </c>
      <c r="M22" s="382">
        <v>10</v>
      </c>
      <c r="N22" s="382">
        <v>10</v>
      </c>
      <c r="O22" s="382">
        <v>8</v>
      </c>
      <c r="P22" s="383"/>
      <c r="Q22" s="383"/>
      <c r="R22" s="383"/>
      <c r="S22" s="383"/>
      <c r="T22" s="385"/>
      <c r="U22" s="385"/>
      <c r="V22" s="385"/>
      <c r="W22" s="385"/>
      <c r="X22" s="385"/>
      <c r="Y22" s="385"/>
      <c r="Z22" s="384">
        <f t="shared" si="0"/>
        <v>70</v>
      </c>
      <c r="AA22" s="387" t="str">
        <f t="shared" si="1"/>
        <v>İyi</v>
      </c>
    </row>
    <row r="23" spans="1:51" ht="15" customHeight="1">
      <c r="A23" s="386">
        <v>18</v>
      </c>
      <c r="B23" s="381">
        <f>Liste!C21</f>
        <v>124</v>
      </c>
      <c r="C23" s="526" t="str">
        <f>Liste!D21</f>
        <v>YUSUF AÇIKGÖZ</v>
      </c>
      <c r="D23" s="526"/>
      <c r="E23" s="526"/>
      <c r="F23" s="382">
        <v>10</v>
      </c>
      <c r="G23" s="382">
        <v>10</v>
      </c>
      <c r="H23" s="382">
        <v>10</v>
      </c>
      <c r="I23" s="382">
        <v>10</v>
      </c>
      <c r="J23" s="382">
        <v>10</v>
      </c>
      <c r="K23" s="382">
        <v>10</v>
      </c>
      <c r="L23" s="382">
        <v>5</v>
      </c>
      <c r="M23" s="382">
        <v>10</v>
      </c>
      <c r="N23" s="382">
        <v>10</v>
      </c>
      <c r="O23" s="382">
        <v>10</v>
      </c>
      <c r="P23" s="383"/>
      <c r="Q23" s="383"/>
      <c r="R23" s="383"/>
      <c r="S23" s="383"/>
      <c r="T23" s="385"/>
      <c r="U23" s="385"/>
      <c r="V23" s="385"/>
      <c r="W23" s="385"/>
      <c r="X23" s="385"/>
      <c r="Y23" s="385"/>
      <c r="Z23" s="384">
        <f t="shared" si="0"/>
        <v>95</v>
      </c>
      <c r="AA23" s="387" t="str">
        <f t="shared" si="1"/>
        <v>Pekiyi</v>
      </c>
    </row>
    <row r="24" spans="1:51" ht="15" customHeight="1">
      <c r="A24" s="386">
        <v>19</v>
      </c>
      <c r="B24" s="381">
        <f>Liste!C22</f>
        <v>125</v>
      </c>
      <c r="C24" s="526" t="str">
        <f>Liste!D22</f>
        <v>YUSUF ATAR</v>
      </c>
      <c r="D24" s="526"/>
      <c r="E24" s="526"/>
      <c r="F24" s="382">
        <v>2</v>
      </c>
      <c r="G24" s="382">
        <v>3</v>
      </c>
      <c r="H24" s="382">
        <v>4</v>
      </c>
      <c r="I24" s="382">
        <v>5</v>
      </c>
      <c r="J24" s="382">
        <v>3</v>
      </c>
      <c r="K24" s="382">
        <v>10</v>
      </c>
      <c r="L24" s="382">
        <v>5</v>
      </c>
      <c r="M24" s="382">
        <v>10</v>
      </c>
      <c r="N24" s="382">
        <v>10</v>
      </c>
      <c r="O24" s="382">
        <v>5</v>
      </c>
      <c r="P24" s="383"/>
      <c r="Q24" s="383"/>
      <c r="R24" s="383"/>
      <c r="S24" s="383"/>
      <c r="T24" s="385"/>
      <c r="U24" s="385"/>
      <c r="V24" s="385"/>
      <c r="W24" s="385"/>
      <c r="X24" s="385"/>
      <c r="Y24" s="385"/>
      <c r="Z24" s="384">
        <f t="shared" si="0"/>
        <v>57</v>
      </c>
      <c r="AA24" s="387" t="str">
        <f t="shared" si="1"/>
        <v>Orta</v>
      </c>
    </row>
    <row r="25" spans="1:51" ht="15" customHeight="1">
      <c r="A25" s="386">
        <v>20</v>
      </c>
      <c r="B25" s="381">
        <f>Liste!C23</f>
        <v>126</v>
      </c>
      <c r="C25" s="526" t="str">
        <f>Liste!D23</f>
        <v>YUSUF DEVELİ</v>
      </c>
      <c r="D25" s="526"/>
      <c r="E25" s="526"/>
      <c r="F25" s="382">
        <v>5</v>
      </c>
      <c r="G25" s="382">
        <v>6</v>
      </c>
      <c r="H25" s="382">
        <v>7</v>
      </c>
      <c r="I25" s="382">
        <v>8</v>
      </c>
      <c r="J25" s="382">
        <v>6</v>
      </c>
      <c r="K25" s="382">
        <v>10</v>
      </c>
      <c r="L25" s="382">
        <v>5</v>
      </c>
      <c r="M25" s="382">
        <v>10</v>
      </c>
      <c r="N25" s="382">
        <v>10</v>
      </c>
      <c r="O25" s="382">
        <v>8</v>
      </c>
      <c r="P25" s="383"/>
      <c r="Q25" s="383"/>
      <c r="R25" s="383"/>
      <c r="S25" s="383"/>
      <c r="T25" s="385"/>
      <c r="U25" s="385"/>
      <c r="V25" s="385"/>
      <c r="W25" s="385"/>
      <c r="X25" s="385"/>
      <c r="Y25" s="385"/>
      <c r="Z25" s="384">
        <f t="shared" si="0"/>
        <v>75</v>
      </c>
      <c r="AA25" s="387" t="str">
        <f t="shared" si="1"/>
        <v>İyi</v>
      </c>
    </row>
    <row r="26" spans="1:51" ht="15" customHeight="1">
      <c r="A26" s="386">
        <v>21</v>
      </c>
      <c r="B26" s="381">
        <f>Liste!C24</f>
        <v>334</v>
      </c>
      <c r="C26" s="526" t="str">
        <f>Liste!D24</f>
        <v>BEYTULLAH CAN</v>
      </c>
      <c r="D26" s="526"/>
      <c r="E26" s="526"/>
      <c r="F26" s="382">
        <v>2</v>
      </c>
      <c r="G26" s="382">
        <v>4</v>
      </c>
      <c r="H26" s="382">
        <v>9</v>
      </c>
      <c r="I26" s="382">
        <v>8</v>
      </c>
      <c r="J26" s="382">
        <v>4</v>
      </c>
      <c r="K26" s="382">
        <v>10</v>
      </c>
      <c r="L26" s="382">
        <v>4</v>
      </c>
      <c r="M26" s="382">
        <v>10</v>
      </c>
      <c r="N26" s="382">
        <v>10</v>
      </c>
      <c r="O26" s="382">
        <v>8</v>
      </c>
      <c r="P26" s="383"/>
      <c r="Q26" s="383"/>
      <c r="R26" s="383"/>
      <c r="S26" s="383"/>
      <c r="T26" s="385"/>
      <c r="U26" s="385"/>
      <c r="V26" s="385"/>
      <c r="W26" s="385"/>
      <c r="X26" s="385"/>
      <c r="Y26" s="385"/>
      <c r="Z26" s="384">
        <f t="shared" si="0"/>
        <v>69</v>
      </c>
      <c r="AA26" s="387" t="str">
        <f t="shared" si="1"/>
        <v>Orta</v>
      </c>
    </row>
    <row r="27" spans="1:51" ht="15" customHeight="1">
      <c r="A27" s="386">
        <v>22</v>
      </c>
      <c r="B27" s="381">
        <f>Liste!C25</f>
        <v>0</v>
      </c>
      <c r="C27" s="526">
        <f>Liste!D25</f>
        <v>0</v>
      </c>
      <c r="D27" s="526"/>
      <c r="E27" s="526"/>
      <c r="F27" s="382"/>
      <c r="G27" s="382"/>
      <c r="H27" s="382"/>
      <c r="I27" s="382"/>
      <c r="J27" s="382"/>
      <c r="K27" s="382"/>
      <c r="L27" s="382"/>
      <c r="M27" s="382"/>
      <c r="N27" s="382"/>
      <c r="O27" s="382"/>
      <c r="P27" s="383"/>
      <c r="Q27" s="383"/>
      <c r="R27" s="383"/>
      <c r="S27" s="383"/>
      <c r="T27" s="385"/>
      <c r="U27" s="385"/>
      <c r="V27" s="385"/>
      <c r="W27" s="385"/>
      <c r="X27" s="385"/>
      <c r="Y27" s="385"/>
      <c r="Z27" s="384" t="str">
        <f t="shared" si="0"/>
        <v xml:space="preserve"> </v>
      </c>
      <c r="AA27" s="387" t="str">
        <f t="shared" si="1"/>
        <v xml:space="preserve"> </v>
      </c>
      <c r="AS27" s="541" t="s">
        <v>325</v>
      </c>
      <c r="AT27" s="541"/>
      <c r="AU27" s="541"/>
      <c r="AV27" s="541"/>
      <c r="AW27" s="541"/>
      <c r="AX27" s="541"/>
      <c r="AY27" s="288"/>
    </row>
    <row r="28" spans="1:51" ht="15" customHeight="1">
      <c r="A28" s="386">
        <v>23</v>
      </c>
      <c r="B28" s="381">
        <f>Liste!C26</f>
        <v>0</v>
      </c>
      <c r="C28" s="526">
        <f>Liste!D26</f>
        <v>0</v>
      </c>
      <c r="D28" s="526"/>
      <c r="E28" s="526"/>
      <c r="F28" s="382"/>
      <c r="G28" s="382"/>
      <c r="H28" s="382"/>
      <c r="I28" s="382"/>
      <c r="J28" s="382"/>
      <c r="K28" s="382"/>
      <c r="L28" s="382"/>
      <c r="M28" s="382"/>
      <c r="N28" s="382"/>
      <c r="O28" s="382"/>
      <c r="P28" s="383"/>
      <c r="Q28" s="383"/>
      <c r="R28" s="383"/>
      <c r="S28" s="383"/>
      <c r="T28" s="385"/>
      <c r="U28" s="385"/>
      <c r="V28" s="385"/>
      <c r="W28" s="385"/>
      <c r="X28" s="385"/>
      <c r="Y28" s="385"/>
      <c r="Z28" s="384" t="str">
        <f t="shared" si="0"/>
        <v xml:space="preserve"> </v>
      </c>
      <c r="AA28" s="387" t="str">
        <f t="shared" si="1"/>
        <v xml:space="preserve"> </v>
      </c>
      <c r="AS28" s="541"/>
      <c r="AT28" s="541"/>
      <c r="AU28" s="541"/>
      <c r="AV28" s="541"/>
      <c r="AW28" s="541"/>
      <c r="AX28" s="541"/>
      <c r="AY28" s="288"/>
    </row>
    <row r="29" spans="1:51" ht="15" customHeight="1">
      <c r="A29" s="386">
        <v>24</v>
      </c>
      <c r="B29" s="381">
        <f>Liste!C27</f>
        <v>0</v>
      </c>
      <c r="C29" s="526">
        <f>Liste!D27</f>
        <v>0</v>
      </c>
      <c r="D29" s="526"/>
      <c r="E29" s="526"/>
      <c r="F29" s="382"/>
      <c r="G29" s="382"/>
      <c r="H29" s="382"/>
      <c r="I29" s="382"/>
      <c r="J29" s="382"/>
      <c r="K29" s="382"/>
      <c r="L29" s="382"/>
      <c r="M29" s="382"/>
      <c r="N29" s="382"/>
      <c r="O29" s="382"/>
      <c r="P29" s="383"/>
      <c r="Q29" s="383"/>
      <c r="R29" s="383"/>
      <c r="S29" s="383"/>
      <c r="T29" s="385"/>
      <c r="U29" s="385"/>
      <c r="V29" s="385"/>
      <c r="W29" s="385"/>
      <c r="X29" s="385"/>
      <c r="Y29" s="385"/>
      <c r="Z29" s="384" t="str">
        <f t="shared" si="0"/>
        <v xml:space="preserve"> </v>
      </c>
      <c r="AA29" s="387" t="str">
        <f t="shared" si="1"/>
        <v xml:space="preserve"> </v>
      </c>
      <c r="AS29" s="541"/>
      <c r="AT29" s="541"/>
      <c r="AU29" s="541"/>
      <c r="AV29" s="541"/>
      <c r="AW29" s="541"/>
      <c r="AX29" s="541"/>
      <c r="AY29" s="288"/>
    </row>
    <row r="30" spans="1:51" ht="15" customHeight="1">
      <c r="A30" s="386">
        <v>25</v>
      </c>
      <c r="B30" s="381">
        <f>Liste!C28</f>
        <v>0</v>
      </c>
      <c r="C30" s="526">
        <f>Liste!D28</f>
        <v>0</v>
      </c>
      <c r="D30" s="526"/>
      <c r="E30" s="526"/>
      <c r="F30" s="382"/>
      <c r="G30" s="382"/>
      <c r="H30" s="382"/>
      <c r="I30" s="382"/>
      <c r="J30" s="382"/>
      <c r="K30" s="382"/>
      <c r="L30" s="382"/>
      <c r="M30" s="382"/>
      <c r="N30" s="382"/>
      <c r="O30" s="382"/>
      <c r="P30" s="383"/>
      <c r="Q30" s="383"/>
      <c r="R30" s="383"/>
      <c r="S30" s="383"/>
      <c r="T30" s="385"/>
      <c r="U30" s="385"/>
      <c r="V30" s="385"/>
      <c r="W30" s="385"/>
      <c r="X30" s="385"/>
      <c r="Y30" s="385"/>
      <c r="Z30" s="384" t="str">
        <f t="shared" si="0"/>
        <v xml:space="preserve"> </v>
      </c>
      <c r="AA30" s="387" t="str">
        <f t="shared" si="1"/>
        <v xml:space="preserve"> </v>
      </c>
      <c r="AS30" s="541"/>
      <c r="AT30" s="541"/>
      <c r="AU30" s="541"/>
      <c r="AV30" s="541"/>
      <c r="AW30" s="541"/>
      <c r="AX30" s="541"/>
      <c r="AY30" s="288"/>
    </row>
    <row r="31" spans="1:51" ht="15" customHeight="1">
      <c r="A31" s="386">
        <v>26</v>
      </c>
      <c r="B31" s="381">
        <f>Liste!C29</f>
        <v>0</v>
      </c>
      <c r="C31" s="526">
        <f>Liste!D29</f>
        <v>0</v>
      </c>
      <c r="D31" s="526"/>
      <c r="E31" s="526"/>
      <c r="F31" s="382"/>
      <c r="G31" s="382"/>
      <c r="H31" s="382"/>
      <c r="I31" s="382"/>
      <c r="J31" s="382"/>
      <c r="K31" s="382"/>
      <c r="L31" s="382"/>
      <c r="M31" s="382"/>
      <c r="N31" s="382"/>
      <c r="O31" s="382"/>
      <c r="P31" s="383"/>
      <c r="Q31" s="383"/>
      <c r="R31" s="383"/>
      <c r="S31" s="383"/>
      <c r="T31" s="385"/>
      <c r="U31" s="385"/>
      <c r="V31" s="385"/>
      <c r="W31" s="385"/>
      <c r="X31" s="385"/>
      <c r="Y31" s="385"/>
      <c r="Z31" s="384" t="str">
        <f t="shared" si="0"/>
        <v xml:space="preserve"> </v>
      </c>
      <c r="AA31" s="387" t="str">
        <f t="shared" si="1"/>
        <v xml:space="preserve"> </v>
      </c>
    </row>
    <row r="32" spans="1:51" ht="15" customHeight="1">
      <c r="A32" s="386">
        <v>27</v>
      </c>
      <c r="B32" s="381">
        <f>Liste!C30</f>
        <v>0</v>
      </c>
      <c r="C32" s="526">
        <f>Liste!D30</f>
        <v>0</v>
      </c>
      <c r="D32" s="526"/>
      <c r="E32" s="526"/>
      <c r="F32" s="382"/>
      <c r="G32" s="382"/>
      <c r="H32" s="382"/>
      <c r="I32" s="382"/>
      <c r="J32" s="382"/>
      <c r="K32" s="382"/>
      <c r="L32" s="382"/>
      <c r="M32" s="382"/>
      <c r="N32" s="382"/>
      <c r="O32" s="382"/>
      <c r="P32" s="383"/>
      <c r="Q32" s="383"/>
      <c r="R32" s="383"/>
      <c r="S32" s="383"/>
      <c r="T32" s="385"/>
      <c r="U32" s="385"/>
      <c r="V32" s="385"/>
      <c r="W32" s="385"/>
      <c r="X32" s="385"/>
      <c r="Y32" s="385"/>
      <c r="Z32" s="384" t="str">
        <f t="shared" si="0"/>
        <v xml:space="preserve"> </v>
      </c>
      <c r="AA32" s="387" t="str">
        <f t="shared" si="1"/>
        <v xml:space="preserve"> </v>
      </c>
    </row>
    <row r="33" spans="1:56" ht="15" customHeight="1">
      <c r="A33" s="386">
        <v>28</v>
      </c>
      <c r="B33" s="381">
        <f>Liste!C31</f>
        <v>0</v>
      </c>
      <c r="C33" s="526">
        <f>Liste!D31</f>
        <v>0</v>
      </c>
      <c r="D33" s="526"/>
      <c r="E33" s="526"/>
      <c r="F33" s="382"/>
      <c r="G33" s="382"/>
      <c r="H33" s="382"/>
      <c r="I33" s="382"/>
      <c r="J33" s="382"/>
      <c r="K33" s="382"/>
      <c r="L33" s="382"/>
      <c r="M33" s="382"/>
      <c r="N33" s="382"/>
      <c r="O33" s="382"/>
      <c r="P33" s="383"/>
      <c r="Q33" s="383"/>
      <c r="R33" s="383"/>
      <c r="S33" s="383"/>
      <c r="T33" s="385"/>
      <c r="U33" s="385"/>
      <c r="V33" s="385"/>
      <c r="W33" s="385"/>
      <c r="X33" s="385"/>
      <c r="Y33" s="385"/>
      <c r="Z33" s="384" t="str">
        <f t="shared" si="0"/>
        <v xml:space="preserve"> </v>
      </c>
      <c r="AA33" s="387" t="str">
        <f t="shared" si="1"/>
        <v xml:space="preserve"> </v>
      </c>
    </row>
    <row r="34" spans="1:56" ht="15" customHeight="1">
      <c r="A34" s="386">
        <v>29</v>
      </c>
      <c r="B34" s="381">
        <f>Liste!C32</f>
        <v>0</v>
      </c>
      <c r="C34" s="526">
        <f>Liste!D32</f>
        <v>0</v>
      </c>
      <c r="D34" s="526"/>
      <c r="E34" s="526"/>
      <c r="F34" s="382"/>
      <c r="G34" s="382"/>
      <c r="H34" s="382"/>
      <c r="I34" s="382"/>
      <c r="J34" s="382"/>
      <c r="K34" s="382"/>
      <c r="L34" s="382"/>
      <c r="M34" s="382"/>
      <c r="N34" s="382"/>
      <c r="O34" s="382"/>
      <c r="P34" s="383"/>
      <c r="Q34" s="383"/>
      <c r="R34" s="383"/>
      <c r="S34" s="383"/>
      <c r="T34" s="385"/>
      <c r="U34" s="385"/>
      <c r="V34" s="385"/>
      <c r="W34" s="385"/>
      <c r="X34" s="385"/>
      <c r="Y34" s="385"/>
      <c r="Z34" s="384" t="str">
        <f t="shared" si="0"/>
        <v xml:space="preserve"> </v>
      </c>
      <c r="AA34" s="387" t="str">
        <f t="shared" si="1"/>
        <v xml:space="preserve"> </v>
      </c>
    </row>
    <row r="35" spans="1:56" ht="15" customHeight="1">
      <c r="A35" s="386">
        <v>30</v>
      </c>
      <c r="B35" s="381">
        <f>Liste!C33</f>
        <v>0</v>
      </c>
      <c r="C35" s="526">
        <f>Liste!D33</f>
        <v>0</v>
      </c>
      <c r="D35" s="526"/>
      <c r="E35" s="526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383"/>
      <c r="R35" s="383"/>
      <c r="S35" s="383"/>
      <c r="T35" s="385"/>
      <c r="U35" s="385"/>
      <c r="V35" s="385"/>
      <c r="W35" s="385"/>
      <c r="X35" s="385"/>
      <c r="Y35" s="385"/>
      <c r="Z35" s="384" t="str">
        <f t="shared" si="0"/>
        <v xml:space="preserve"> </v>
      </c>
      <c r="AA35" s="387" t="str">
        <f t="shared" si="1"/>
        <v xml:space="preserve"> </v>
      </c>
      <c r="AS35" s="541"/>
      <c r="AT35" s="541"/>
      <c r="AU35" s="541"/>
      <c r="AV35" s="541"/>
      <c r="AW35" s="541"/>
      <c r="AX35" s="541"/>
    </row>
    <row r="36" spans="1:56" ht="15" customHeight="1">
      <c r="A36" s="386">
        <v>31</v>
      </c>
      <c r="B36" s="381">
        <f>Liste!C34</f>
        <v>0</v>
      </c>
      <c r="C36" s="526">
        <f>Liste!D34</f>
        <v>0</v>
      </c>
      <c r="D36" s="526"/>
      <c r="E36" s="526"/>
      <c r="F36" s="382"/>
      <c r="G36" s="382"/>
      <c r="H36" s="382"/>
      <c r="I36" s="382"/>
      <c r="J36" s="382"/>
      <c r="K36" s="382"/>
      <c r="L36" s="382"/>
      <c r="M36" s="382"/>
      <c r="N36" s="382"/>
      <c r="O36" s="382"/>
      <c r="P36" s="383"/>
      <c r="Q36" s="383"/>
      <c r="R36" s="383"/>
      <c r="S36" s="383"/>
      <c r="T36" s="385"/>
      <c r="U36" s="385"/>
      <c r="V36" s="385"/>
      <c r="W36" s="385"/>
      <c r="X36" s="385"/>
      <c r="Y36" s="385"/>
      <c r="Z36" s="384" t="str">
        <f t="shared" si="0"/>
        <v xml:space="preserve"> </v>
      </c>
      <c r="AA36" s="387" t="str">
        <f t="shared" si="1"/>
        <v xml:space="preserve"> </v>
      </c>
      <c r="AS36" s="541"/>
      <c r="AT36" s="541"/>
      <c r="AU36" s="541"/>
      <c r="AV36" s="541"/>
      <c r="AW36" s="541"/>
      <c r="AX36" s="541"/>
    </row>
    <row r="37" spans="1:56" ht="15" customHeight="1">
      <c r="A37" s="386">
        <v>32</v>
      </c>
      <c r="B37" s="381">
        <f>Liste!C35</f>
        <v>0</v>
      </c>
      <c r="C37" s="526">
        <f>Liste!D35</f>
        <v>0</v>
      </c>
      <c r="D37" s="526"/>
      <c r="E37" s="526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383"/>
      <c r="R37" s="383"/>
      <c r="S37" s="383"/>
      <c r="T37" s="385"/>
      <c r="U37" s="385"/>
      <c r="V37" s="385"/>
      <c r="W37" s="385"/>
      <c r="X37" s="385"/>
      <c r="Y37" s="385"/>
      <c r="Z37" s="384" t="str">
        <f t="shared" si="0"/>
        <v xml:space="preserve"> </v>
      </c>
      <c r="AA37" s="387" t="str">
        <f t="shared" si="1"/>
        <v xml:space="preserve"> </v>
      </c>
      <c r="AS37" s="541"/>
      <c r="AT37" s="541"/>
      <c r="AU37" s="541"/>
      <c r="AV37" s="541"/>
      <c r="AW37" s="541"/>
      <c r="AX37" s="541"/>
    </row>
    <row r="38" spans="1:56" ht="15" customHeight="1">
      <c r="A38" s="386">
        <v>33</v>
      </c>
      <c r="B38" s="381">
        <f>Liste!C36</f>
        <v>0</v>
      </c>
      <c r="C38" s="526">
        <f>Liste!D36</f>
        <v>0</v>
      </c>
      <c r="D38" s="526"/>
      <c r="E38" s="526"/>
      <c r="F38" s="382"/>
      <c r="G38" s="382"/>
      <c r="H38" s="382"/>
      <c r="I38" s="382"/>
      <c r="J38" s="382"/>
      <c r="K38" s="382"/>
      <c r="L38" s="382"/>
      <c r="M38" s="382"/>
      <c r="N38" s="382"/>
      <c r="O38" s="382"/>
      <c r="P38" s="383"/>
      <c r="Q38" s="383"/>
      <c r="R38" s="383"/>
      <c r="S38" s="383"/>
      <c r="T38" s="385"/>
      <c r="U38" s="385"/>
      <c r="V38" s="385"/>
      <c r="W38" s="385"/>
      <c r="X38" s="385"/>
      <c r="Y38" s="385"/>
      <c r="Z38" s="384" t="str">
        <f t="shared" si="0"/>
        <v xml:space="preserve"> </v>
      </c>
      <c r="AA38" s="387" t="str">
        <f t="shared" si="1"/>
        <v xml:space="preserve"> </v>
      </c>
      <c r="AS38" s="541"/>
      <c r="AT38" s="541"/>
      <c r="AU38" s="541"/>
      <c r="AV38" s="541"/>
      <c r="AW38" s="541"/>
      <c r="AX38" s="541"/>
    </row>
    <row r="39" spans="1:56" ht="15" customHeight="1">
      <c r="A39" s="386">
        <v>34</v>
      </c>
      <c r="B39" s="381">
        <f>Liste!C37</f>
        <v>0</v>
      </c>
      <c r="C39" s="526">
        <f>Liste!D37</f>
        <v>0</v>
      </c>
      <c r="D39" s="526"/>
      <c r="E39" s="526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383"/>
      <c r="R39" s="383"/>
      <c r="S39" s="383"/>
      <c r="T39" s="385"/>
      <c r="U39" s="385"/>
      <c r="V39" s="385"/>
      <c r="W39" s="385"/>
      <c r="X39" s="385"/>
      <c r="Y39" s="385"/>
      <c r="Z39" s="384" t="str">
        <f t="shared" si="0"/>
        <v xml:space="preserve"> </v>
      </c>
      <c r="AA39" s="387" t="str">
        <f t="shared" si="1"/>
        <v xml:space="preserve"> </v>
      </c>
    </row>
    <row r="40" spans="1:56" ht="15" customHeight="1">
      <c r="A40" s="386">
        <v>35</v>
      </c>
      <c r="B40" s="381">
        <f>Liste!C38</f>
        <v>0</v>
      </c>
      <c r="C40" s="526">
        <f>Liste!D38</f>
        <v>0</v>
      </c>
      <c r="D40" s="526"/>
      <c r="E40" s="526"/>
      <c r="F40" s="382"/>
      <c r="G40" s="382"/>
      <c r="H40" s="382"/>
      <c r="I40" s="382"/>
      <c r="J40" s="382"/>
      <c r="K40" s="382"/>
      <c r="L40" s="382"/>
      <c r="M40" s="382"/>
      <c r="N40" s="382"/>
      <c r="O40" s="382"/>
      <c r="P40" s="383"/>
      <c r="Q40" s="383"/>
      <c r="R40" s="383"/>
      <c r="S40" s="383"/>
      <c r="T40" s="385"/>
      <c r="U40" s="385"/>
      <c r="V40" s="385"/>
      <c r="W40" s="385"/>
      <c r="X40" s="385"/>
      <c r="Y40" s="385"/>
      <c r="Z40" s="384" t="str">
        <f t="shared" si="0"/>
        <v xml:space="preserve"> </v>
      </c>
      <c r="AA40" s="387" t="str">
        <f t="shared" si="1"/>
        <v xml:space="preserve"> </v>
      </c>
    </row>
    <row r="41" spans="1:56" ht="15" customHeight="1">
      <c r="A41" s="386">
        <v>36</v>
      </c>
      <c r="B41" s="381">
        <f>Liste!C39</f>
        <v>0</v>
      </c>
      <c r="C41" s="526">
        <f>Liste!D39</f>
        <v>0</v>
      </c>
      <c r="D41" s="526"/>
      <c r="E41" s="526"/>
      <c r="F41" s="382"/>
      <c r="G41" s="382"/>
      <c r="H41" s="382"/>
      <c r="I41" s="382"/>
      <c r="J41" s="382"/>
      <c r="K41" s="382"/>
      <c r="L41" s="382"/>
      <c r="M41" s="382"/>
      <c r="N41" s="382"/>
      <c r="O41" s="382"/>
      <c r="P41" s="383"/>
      <c r="Q41" s="383"/>
      <c r="R41" s="383"/>
      <c r="S41" s="383"/>
      <c r="T41" s="385"/>
      <c r="U41" s="385"/>
      <c r="V41" s="385"/>
      <c r="W41" s="385"/>
      <c r="X41" s="385"/>
      <c r="Y41" s="385"/>
      <c r="Z41" s="384" t="str">
        <f t="shared" si="0"/>
        <v xml:space="preserve"> </v>
      </c>
      <c r="AA41" s="387" t="str">
        <f t="shared" si="1"/>
        <v xml:space="preserve"> </v>
      </c>
    </row>
    <row r="42" spans="1:56" ht="15" customHeight="1">
      <c r="A42" s="386">
        <v>37</v>
      </c>
      <c r="B42" s="381">
        <f>Liste!C40</f>
        <v>0</v>
      </c>
      <c r="C42" s="526">
        <f>Liste!D40</f>
        <v>0</v>
      </c>
      <c r="D42" s="526"/>
      <c r="E42" s="526"/>
      <c r="F42" s="382"/>
      <c r="G42" s="382"/>
      <c r="H42" s="382"/>
      <c r="I42" s="382"/>
      <c r="J42" s="382"/>
      <c r="K42" s="382"/>
      <c r="L42" s="382"/>
      <c r="M42" s="382"/>
      <c r="N42" s="382"/>
      <c r="O42" s="382"/>
      <c r="P42" s="383"/>
      <c r="Q42" s="383"/>
      <c r="R42" s="383"/>
      <c r="S42" s="383"/>
      <c r="T42" s="385"/>
      <c r="U42" s="385"/>
      <c r="V42" s="385"/>
      <c r="W42" s="385"/>
      <c r="X42" s="385"/>
      <c r="Y42" s="385"/>
      <c r="Z42" s="384" t="str">
        <f t="shared" si="0"/>
        <v xml:space="preserve"> </v>
      </c>
      <c r="AA42" s="387" t="str">
        <f t="shared" si="1"/>
        <v xml:space="preserve"> </v>
      </c>
    </row>
    <row r="43" spans="1:56" ht="15" customHeight="1">
      <c r="A43" s="386">
        <v>38</v>
      </c>
      <c r="B43" s="381">
        <f>Liste!C41</f>
        <v>0</v>
      </c>
      <c r="C43" s="526">
        <f>Liste!D41</f>
        <v>0</v>
      </c>
      <c r="D43" s="526"/>
      <c r="E43" s="526"/>
      <c r="F43" s="382"/>
      <c r="G43" s="382"/>
      <c r="H43" s="382"/>
      <c r="I43" s="382"/>
      <c r="J43" s="382"/>
      <c r="K43" s="382"/>
      <c r="L43" s="382"/>
      <c r="M43" s="382"/>
      <c r="N43" s="382"/>
      <c r="O43" s="382"/>
      <c r="P43" s="383"/>
      <c r="Q43" s="383"/>
      <c r="R43" s="383"/>
      <c r="S43" s="383"/>
      <c r="T43" s="385"/>
      <c r="U43" s="385"/>
      <c r="V43" s="385"/>
      <c r="W43" s="385"/>
      <c r="X43" s="385"/>
      <c r="Y43" s="385"/>
      <c r="Z43" s="384" t="str">
        <f t="shared" si="0"/>
        <v xml:space="preserve"> </v>
      </c>
      <c r="AA43" s="387" t="str">
        <f t="shared" si="1"/>
        <v xml:space="preserve"> </v>
      </c>
    </row>
    <row r="44" spans="1:56" ht="15" customHeight="1">
      <c r="A44" s="386">
        <v>39</v>
      </c>
      <c r="B44" s="381">
        <f>Liste!C42</f>
        <v>0</v>
      </c>
      <c r="C44" s="526">
        <f>Liste!D42</f>
        <v>0</v>
      </c>
      <c r="D44" s="526"/>
      <c r="E44" s="526"/>
      <c r="F44" s="382"/>
      <c r="G44" s="382"/>
      <c r="H44" s="382"/>
      <c r="I44" s="382"/>
      <c r="J44" s="382"/>
      <c r="K44" s="382"/>
      <c r="L44" s="382"/>
      <c r="M44" s="382"/>
      <c r="N44" s="382"/>
      <c r="O44" s="382"/>
      <c r="P44" s="383"/>
      <c r="Q44" s="383"/>
      <c r="R44" s="383"/>
      <c r="S44" s="383"/>
      <c r="T44" s="385"/>
      <c r="U44" s="385"/>
      <c r="V44" s="385"/>
      <c r="W44" s="385"/>
      <c r="X44" s="385"/>
      <c r="Y44" s="385"/>
      <c r="Z44" s="384" t="str">
        <f t="shared" si="0"/>
        <v xml:space="preserve"> </v>
      </c>
      <c r="AA44" s="387" t="str">
        <f t="shared" si="1"/>
        <v xml:space="preserve"> </v>
      </c>
    </row>
    <row r="45" spans="1:56" ht="15" customHeight="1" thickBot="1">
      <c r="A45" s="401">
        <v>40</v>
      </c>
      <c r="B45" s="402">
        <f>Liste!C43</f>
        <v>0</v>
      </c>
      <c r="C45" s="527">
        <f>Liste!D43</f>
        <v>0</v>
      </c>
      <c r="D45" s="527"/>
      <c r="E45" s="527"/>
      <c r="F45" s="403"/>
      <c r="G45" s="403"/>
      <c r="H45" s="403"/>
      <c r="I45" s="403"/>
      <c r="J45" s="403"/>
      <c r="K45" s="403"/>
      <c r="L45" s="403"/>
      <c r="M45" s="403"/>
      <c r="N45" s="403"/>
      <c r="O45" s="403"/>
      <c r="P45" s="404"/>
      <c r="Q45" s="404"/>
      <c r="R45" s="404"/>
      <c r="S45" s="404"/>
      <c r="T45" s="405"/>
      <c r="U45" s="405"/>
      <c r="V45" s="405"/>
      <c r="W45" s="405"/>
      <c r="X45" s="405"/>
      <c r="Y45" s="405"/>
      <c r="Z45" s="398" t="str">
        <f t="shared" si="0"/>
        <v xml:space="preserve"> </v>
      </c>
      <c r="AA45" s="388" t="str">
        <f t="shared" si="1"/>
        <v xml:space="preserve"> </v>
      </c>
    </row>
    <row r="46" spans="1:56" ht="39.75" customHeight="1">
      <c r="A46" s="538" t="s">
        <v>12</v>
      </c>
      <c r="B46" s="539"/>
      <c r="C46" s="539"/>
      <c r="D46" s="539"/>
      <c r="E46" s="540"/>
      <c r="F46" s="374" t="str">
        <f t="shared" ref="F46:Y46" si="2">F5</f>
        <v>1.SORU</v>
      </c>
      <c r="G46" s="374" t="str">
        <f t="shared" si="2"/>
        <v>2.SORU</v>
      </c>
      <c r="H46" s="374" t="str">
        <f t="shared" si="2"/>
        <v>3.SORU</v>
      </c>
      <c r="I46" s="374" t="str">
        <f t="shared" si="2"/>
        <v>4.SORU</v>
      </c>
      <c r="J46" s="374" t="str">
        <f t="shared" si="2"/>
        <v>5.SORU</v>
      </c>
      <c r="K46" s="374" t="str">
        <f t="shared" si="2"/>
        <v>6.SORU</v>
      </c>
      <c r="L46" s="374" t="str">
        <f t="shared" si="2"/>
        <v>7.SORU</v>
      </c>
      <c r="M46" s="374" t="str">
        <f t="shared" si="2"/>
        <v>8.SORU</v>
      </c>
      <c r="N46" s="374" t="str">
        <f t="shared" si="2"/>
        <v>9.SORU</v>
      </c>
      <c r="O46" s="374" t="str">
        <f>O5</f>
        <v>10.SORU</v>
      </c>
      <c r="P46" s="375" t="str">
        <f t="shared" si="2"/>
        <v xml:space="preserve"> </v>
      </c>
      <c r="Q46" s="375" t="str">
        <f t="shared" si="2"/>
        <v xml:space="preserve"> </v>
      </c>
      <c r="R46" s="375" t="str">
        <f t="shared" si="2"/>
        <v xml:space="preserve"> </v>
      </c>
      <c r="S46" s="375" t="str">
        <f t="shared" si="2"/>
        <v xml:space="preserve"> </v>
      </c>
      <c r="T46" s="375" t="str">
        <f t="shared" si="2"/>
        <v xml:space="preserve"> </v>
      </c>
      <c r="U46" s="375" t="str">
        <f t="shared" si="2"/>
        <v xml:space="preserve"> </v>
      </c>
      <c r="V46" s="375" t="str">
        <f t="shared" si="2"/>
        <v xml:space="preserve"> </v>
      </c>
      <c r="W46" s="375" t="str">
        <f t="shared" si="2"/>
        <v xml:space="preserve"> </v>
      </c>
      <c r="X46" s="375" t="str">
        <f t="shared" si="2"/>
        <v xml:space="preserve"> </v>
      </c>
      <c r="Y46" s="389" t="str">
        <f t="shared" si="2"/>
        <v xml:space="preserve"> </v>
      </c>
      <c r="Z46" s="411" t="s">
        <v>18</v>
      </c>
      <c r="AA46" s="409"/>
    </row>
    <row r="47" spans="1:56" ht="33.75" customHeight="1">
      <c r="A47" s="559" t="s">
        <v>17</v>
      </c>
      <c r="B47" s="560"/>
      <c r="C47" s="560"/>
      <c r="D47" s="560"/>
      <c r="E47" s="560"/>
      <c r="F47" s="355">
        <f t="shared" ref="F47:Y47" si="3">IF(COUNTBLANK(F6:F45)=ROWS(F6:F45)," ",SUM(F6:F45))</f>
        <v>81</v>
      </c>
      <c r="G47" s="355">
        <f t="shared" si="3"/>
        <v>106</v>
      </c>
      <c r="H47" s="355">
        <f t="shared" si="3"/>
        <v>118</v>
      </c>
      <c r="I47" s="355">
        <f t="shared" si="3"/>
        <v>127</v>
      </c>
      <c r="J47" s="355">
        <f t="shared" si="3"/>
        <v>103</v>
      </c>
      <c r="K47" s="355">
        <f t="shared" si="3"/>
        <v>210</v>
      </c>
      <c r="L47" s="355">
        <f t="shared" si="3"/>
        <v>104</v>
      </c>
      <c r="M47" s="355">
        <f t="shared" si="3"/>
        <v>210</v>
      </c>
      <c r="N47" s="355">
        <f t="shared" si="3"/>
        <v>210</v>
      </c>
      <c r="O47" s="355">
        <f t="shared" si="3"/>
        <v>97</v>
      </c>
      <c r="P47" s="70" t="str">
        <f t="shared" si="3"/>
        <v xml:space="preserve"> </v>
      </c>
      <c r="Q47" s="70" t="str">
        <f t="shared" si="3"/>
        <v xml:space="preserve"> </v>
      </c>
      <c r="R47" s="70" t="str">
        <f t="shared" si="3"/>
        <v xml:space="preserve"> </v>
      </c>
      <c r="S47" s="70" t="str">
        <f t="shared" si="3"/>
        <v xml:space="preserve"> </v>
      </c>
      <c r="T47" s="70" t="str">
        <f t="shared" si="3"/>
        <v xml:space="preserve"> </v>
      </c>
      <c r="U47" s="70" t="str">
        <f t="shared" si="3"/>
        <v xml:space="preserve"> </v>
      </c>
      <c r="V47" s="70" t="str">
        <f t="shared" si="3"/>
        <v xml:space="preserve"> </v>
      </c>
      <c r="W47" s="70" t="str">
        <f t="shared" si="3"/>
        <v xml:space="preserve"> </v>
      </c>
      <c r="X47" s="70" t="str">
        <f t="shared" si="3"/>
        <v xml:space="preserve"> </v>
      </c>
      <c r="Y47" s="390" t="str">
        <f t="shared" si="3"/>
        <v xml:space="preserve"> </v>
      </c>
      <c r="Z47" s="399"/>
      <c r="AA47" s="406"/>
    </row>
    <row r="48" spans="1:56" s="94" customFormat="1" ht="30" customHeight="1">
      <c r="A48" s="557" t="s">
        <v>31</v>
      </c>
      <c r="B48" s="558"/>
      <c r="C48" s="558"/>
      <c r="D48" s="558"/>
      <c r="E48" s="558"/>
      <c r="F48" s="354">
        <f>IF(COUNTBLANK(F6:F45)=ROWS(F6:F45)," ",AVERAGE(F6:F45))</f>
        <v>3.8571428571428572</v>
      </c>
      <c r="G48" s="354">
        <f t="shared" ref="G48:Y48" si="4">IF(COUNTBLANK(G6:G45)=ROWS(G6:G45)," ",AVERAGE(G6:G45))</f>
        <v>5.0476190476190474</v>
      </c>
      <c r="H48" s="354">
        <f t="shared" si="4"/>
        <v>5.6190476190476186</v>
      </c>
      <c r="I48" s="354">
        <f t="shared" si="4"/>
        <v>6.0476190476190474</v>
      </c>
      <c r="J48" s="354">
        <f t="shared" si="4"/>
        <v>4.9047619047619051</v>
      </c>
      <c r="K48" s="354">
        <f t="shared" si="4"/>
        <v>10</v>
      </c>
      <c r="L48" s="354">
        <f t="shared" si="4"/>
        <v>4.9523809523809526</v>
      </c>
      <c r="M48" s="354">
        <f t="shared" si="4"/>
        <v>10</v>
      </c>
      <c r="N48" s="354">
        <f t="shared" si="4"/>
        <v>10</v>
      </c>
      <c r="O48" s="354">
        <f t="shared" si="4"/>
        <v>4.6190476190476186</v>
      </c>
      <c r="P48" s="92" t="str">
        <f t="shared" si="4"/>
        <v xml:space="preserve"> </v>
      </c>
      <c r="Q48" s="92" t="str">
        <f t="shared" si="4"/>
        <v xml:space="preserve"> </v>
      </c>
      <c r="R48" s="92" t="str">
        <f t="shared" si="4"/>
        <v xml:space="preserve"> </v>
      </c>
      <c r="S48" s="92" t="str">
        <f t="shared" si="4"/>
        <v xml:space="preserve"> </v>
      </c>
      <c r="T48" s="92" t="str">
        <f t="shared" si="4"/>
        <v xml:space="preserve"> </v>
      </c>
      <c r="U48" s="92" t="str">
        <f t="shared" si="4"/>
        <v xml:space="preserve"> </v>
      </c>
      <c r="V48" s="92" t="str">
        <f t="shared" si="4"/>
        <v xml:space="preserve"> </v>
      </c>
      <c r="W48" s="92" t="str">
        <f t="shared" si="4"/>
        <v xml:space="preserve"> </v>
      </c>
      <c r="X48" s="92" t="str">
        <f t="shared" si="4"/>
        <v xml:space="preserve"> </v>
      </c>
      <c r="Y48" s="391" t="str">
        <f t="shared" si="4"/>
        <v xml:space="preserve"> </v>
      </c>
      <c r="Z48" s="410">
        <f>IF(COUNTIF(Z6:Z45," ")=ROWS(Z6:Z45)," ",AVERAGE(Z6:Z45))</f>
        <v>65.047619047619051</v>
      </c>
      <c r="AA48" s="407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</row>
    <row r="49" spans="1:56" ht="33.75" customHeight="1">
      <c r="A49" s="524" t="s">
        <v>19</v>
      </c>
      <c r="B49" s="525"/>
      <c r="C49" s="525"/>
      <c r="D49" s="525"/>
      <c r="E49" s="525"/>
      <c r="F49" s="356">
        <f>IF(COUNTBLANK(F6:F45)=ROWS(F6:F45)," ",IF(COUNTIF(F6:F45,F4)=0,"YOK",COUNTIF(F6:F45,F4)))</f>
        <v>2</v>
      </c>
      <c r="G49" s="356">
        <f t="shared" ref="G49:Y49" si="5">IF(COUNTBLANK(G6:G45)=ROWS(G6:G45)," ",IF(COUNTIF(G6:G45,G4)=0,"YOK",COUNTIF(G6:G45,G4)))</f>
        <v>4</v>
      </c>
      <c r="H49" s="356">
        <f t="shared" si="5"/>
        <v>3</v>
      </c>
      <c r="I49" s="356">
        <f t="shared" si="5"/>
        <v>3</v>
      </c>
      <c r="J49" s="356">
        <f t="shared" si="5"/>
        <v>4</v>
      </c>
      <c r="K49" s="356">
        <f t="shared" si="5"/>
        <v>21</v>
      </c>
      <c r="L49" s="356" t="str">
        <f t="shared" si="5"/>
        <v>YOK</v>
      </c>
      <c r="M49" s="356">
        <f t="shared" si="5"/>
        <v>21</v>
      </c>
      <c r="N49" s="356">
        <f t="shared" si="5"/>
        <v>21</v>
      </c>
      <c r="O49" s="356">
        <f t="shared" si="5"/>
        <v>2</v>
      </c>
      <c r="P49" s="144" t="str">
        <f t="shared" si="5"/>
        <v xml:space="preserve"> </v>
      </c>
      <c r="Q49" s="144" t="str">
        <f t="shared" si="5"/>
        <v xml:space="preserve"> </v>
      </c>
      <c r="R49" s="144" t="str">
        <f t="shared" si="5"/>
        <v xml:space="preserve"> </v>
      </c>
      <c r="S49" s="144" t="str">
        <f t="shared" si="5"/>
        <v xml:space="preserve"> </v>
      </c>
      <c r="T49" s="144" t="str">
        <f t="shared" si="5"/>
        <v xml:space="preserve"> </v>
      </c>
      <c r="U49" s="144" t="str">
        <f t="shared" si="5"/>
        <v xml:space="preserve"> </v>
      </c>
      <c r="V49" s="144" t="str">
        <f t="shared" si="5"/>
        <v xml:space="preserve"> </v>
      </c>
      <c r="W49" s="144" t="str">
        <f t="shared" si="5"/>
        <v xml:space="preserve"> </v>
      </c>
      <c r="X49" s="144" t="str">
        <f t="shared" si="5"/>
        <v xml:space="preserve"> </v>
      </c>
      <c r="Y49" s="392" t="str">
        <f t="shared" si="5"/>
        <v xml:space="preserve"> </v>
      </c>
      <c r="Z49" s="400"/>
      <c r="AA49" s="408"/>
    </row>
    <row r="50" spans="1:56" ht="39" customHeight="1">
      <c r="A50" s="524" t="s">
        <v>21</v>
      </c>
      <c r="B50" s="525"/>
      <c r="C50" s="525"/>
      <c r="D50" s="525"/>
      <c r="E50" s="525"/>
      <c r="F50" s="357">
        <f t="shared" ref="F50:Y50" si="6">IF(COUNTBLANK(F6:F45)=ROWS(F6:F45)," ",IF(F49="YOK",0,100*F49/COUNTA(F6:F45)))</f>
        <v>9.5238095238095237</v>
      </c>
      <c r="G50" s="357">
        <f t="shared" si="6"/>
        <v>19.047619047619047</v>
      </c>
      <c r="H50" s="357">
        <f t="shared" si="6"/>
        <v>14.285714285714286</v>
      </c>
      <c r="I50" s="357">
        <f t="shared" si="6"/>
        <v>14.285714285714286</v>
      </c>
      <c r="J50" s="357">
        <f>IF(COUNTBLANK(J6:J45)=ROWS(J6:J45)," ",IF(J49="YOK",0,100*J49/COUNTA(J6:J45)))</f>
        <v>19.047619047619047</v>
      </c>
      <c r="K50" s="357">
        <f t="shared" si="6"/>
        <v>100</v>
      </c>
      <c r="L50" s="357">
        <f t="shared" si="6"/>
        <v>0</v>
      </c>
      <c r="M50" s="357">
        <f t="shared" si="6"/>
        <v>100</v>
      </c>
      <c r="N50" s="357">
        <f t="shared" si="6"/>
        <v>100</v>
      </c>
      <c r="O50" s="357">
        <f t="shared" si="6"/>
        <v>9.5238095238095237</v>
      </c>
      <c r="P50" s="71" t="str">
        <f t="shared" si="6"/>
        <v xml:space="preserve"> </v>
      </c>
      <c r="Q50" s="71" t="str">
        <f t="shared" si="6"/>
        <v xml:space="preserve"> </v>
      </c>
      <c r="R50" s="71" t="str">
        <f t="shared" si="6"/>
        <v xml:space="preserve"> </v>
      </c>
      <c r="S50" s="71" t="str">
        <f t="shared" si="6"/>
        <v xml:space="preserve"> </v>
      </c>
      <c r="T50" s="71" t="str">
        <f t="shared" si="6"/>
        <v xml:space="preserve"> </v>
      </c>
      <c r="U50" s="71" t="str">
        <f t="shared" si="6"/>
        <v xml:space="preserve"> </v>
      </c>
      <c r="V50" s="71" t="str">
        <f t="shared" si="6"/>
        <v xml:space="preserve"> </v>
      </c>
      <c r="W50" s="71" t="str">
        <f t="shared" si="6"/>
        <v xml:space="preserve"> </v>
      </c>
      <c r="X50" s="71" t="str">
        <f t="shared" si="6"/>
        <v xml:space="preserve"> </v>
      </c>
      <c r="Y50" s="393" t="str">
        <f t="shared" si="6"/>
        <v xml:space="preserve"> </v>
      </c>
      <c r="Z50" s="528"/>
      <c r="AA50" s="556"/>
    </row>
    <row r="51" spans="1:56" ht="14.25" customHeight="1">
      <c r="A51" s="524"/>
      <c r="B51" s="525"/>
      <c r="C51" s="525"/>
      <c r="D51" s="525"/>
      <c r="E51" s="525"/>
      <c r="F51" s="358" t="str">
        <f>IF(F50&lt;&gt;" ","%"," ")</f>
        <v>%</v>
      </c>
      <c r="G51" s="358" t="str">
        <f t="shared" ref="G51:Y51" si="7">IF(G50&lt;&gt;" ","%"," ")</f>
        <v>%</v>
      </c>
      <c r="H51" s="358" t="str">
        <f t="shared" si="7"/>
        <v>%</v>
      </c>
      <c r="I51" s="358" t="str">
        <f t="shared" si="7"/>
        <v>%</v>
      </c>
      <c r="J51" s="358" t="str">
        <f t="shared" si="7"/>
        <v>%</v>
      </c>
      <c r="K51" s="358" t="str">
        <f t="shared" si="7"/>
        <v>%</v>
      </c>
      <c r="L51" s="358" t="str">
        <f t="shared" si="7"/>
        <v>%</v>
      </c>
      <c r="M51" s="358" t="str">
        <f t="shared" si="7"/>
        <v>%</v>
      </c>
      <c r="N51" s="358" t="str">
        <f t="shared" si="7"/>
        <v>%</v>
      </c>
      <c r="O51" s="358" t="str">
        <f t="shared" si="7"/>
        <v>%</v>
      </c>
      <c r="P51" s="72" t="str">
        <f t="shared" si="7"/>
        <v xml:space="preserve"> </v>
      </c>
      <c r="Q51" s="72" t="str">
        <f t="shared" si="7"/>
        <v xml:space="preserve"> </v>
      </c>
      <c r="R51" s="72" t="str">
        <f t="shared" si="7"/>
        <v xml:space="preserve"> </v>
      </c>
      <c r="S51" s="72" t="str">
        <f t="shared" si="7"/>
        <v xml:space="preserve"> </v>
      </c>
      <c r="T51" s="72" t="str">
        <f t="shared" si="7"/>
        <v xml:space="preserve"> </v>
      </c>
      <c r="U51" s="72" t="str">
        <f t="shared" si="7"/>
        <v xml:space="preserve"> </v>
      </c>
      <c r="V51" s="72" t="str">
        <f t="shared" si="7"/>
        <v xml:space="preserve"> </v>
      </c>
      <c r="W51" s="72" t="str">
        <f t="shared" si="7"/>
        <v xml:space="preserve"> </v>
      </c>
      <c r="X51" s="72" t="str">
        <f t="shared" si="7"/>
        <v xml:space="preserve"> </v>
      </c>
      <c r="Y51" s="394" t="str">
        <f t="shared" si="7"/>
        <v xml:space="preserve"> </v>
      </c>
      <c r="Z51" s="528"/>
      <c r="AA51" s="556"/>
    </row>
    <row r="52" spans="1:56" ht="35.25" customHeight="1">
      <c r="A52" s="524" t="s">
        <v>20</v>
      </c>
      <c r="B52" s="525"/>
      <c r="C52" s="525"/>
      <c r="D52" s="525"/>
      <c r="E52" s="525"/>
      <c r="F52" s="356">
        <f t="shared" ref="F52:Y52" si="8">IF(COUNTBLANK(F6:F45)=ROWS(F6:F45)," ",IF(COUNTIF(F6:F45,0)=0,"YOK",COUNTIF(F6:F45,0)))</f>
        <v>1</v>
      </c>
      <c r="G52" s="356">
        <f t="shared" si="8"/>
        <v>2</v>
      </c>
      <c r="H52" s="356">
        <f t="shared" si="8"/>
        <v>1</v>
      </c>
      <c r="I52" s="356">
        <f t="shared" si="8"/>
        <v>1</v>
      </c>
      <c r="J52" s="356">
        <f t="shared" si="8"/>
        <v>1</v>
      </c>
      <c r="K52" s="356" t="str">
        <f t="shared" si="8"/>
        <v>YOK</v>
      </c>
      <c r="L52" s="356" t="str">
        <f t="shared" si="8"/>
        <v>YOK</v>
      </c>
      <c r="M52" s="356" t="str">
        <f t="shared" si="8"/>
        <v>YOK</v>
      </c>
      <c r="N52" s="356" t="str">
        <f t="shared" si="8"/>
        <v>YOK</v>
      </c>
      <c r="O52" s="356">
        <f t="shared" si="8"/>
        <v>1</v>
      </c>
      <c r="P52" s="144" t="str">
        <f t="shared" si="8"/>
        <v xml:space="preserve"> </v>
      </c>
      <c r="Q52" s="144" t="str">
        <f t="shared" si="8"/>
        <v xml:space="preserve"> </v>
      </c>
      <c r="R52" s="144" t="str">
        <f t="shared" si="8"/>
        <v xml:space="preserve"> </v>
      </c>
      <c r="S52" s="144" t="str">
        <f t="shared" si="8"/>
        <v xml:space="preserve"> </v>
      </c>
      <c r="T52" s="144" t="str">
        <f t="shared" si="8"/>
        <v xml:space="preserve"> </v>
      </c>
      <c r="U52" s="144" t="str">
        <f t="shared" si="8"/>
        <v xml:space="preserve"> </v>
      </c>
      <c r="V52" s="144" t="str">
        <f t="shared" si="8"/>
        <v xml:space="preserve"> </v>
      </c>
      <c r="W52" s="144" t="str">
        <f t="shared" si="8"/>
        <v xml:space="preserve"> </v>
      </c>
      <c r="X52" s="144" t="str">
        <f t="shared" si="8"/>
        <v xml:space="preserve"> </v>
      </c>
      <c r="Y52" s="392" t="str">
        <f t="shared" si="8"/>
        <v xml:space="preserve"> </v>
      </c>
      <c r="Z52" s="400"/>
      <c r="AA52" s="408"/>
    </row>
    <row r="53" spans="1:56" ht="28.5" customHeight="1">
      <c r="A53" s="524" t="s">
        <v>22</v>
      </c>
      <c r="B53" s="525"/>
      <c r="C53" s="525"/>
      <c r="D53" s="525"/>
      <c r="E53" s="525"/>
      <c r="F53" s="357">
        <f t="shared" ref="F53:Y53" si="9">IF(COUNTBLANK(F6:F45)=ROWS(F6:F45)," ",IF(F52="YOK",0,100*F52/COUNTA(F6:F45)))</f>
        <v>4.7619047619047619</v>
      </c>
      <c r="G53" s="357">
        <f t="shared" si="9"/>
        <v>9.5238095238095237</v>
      </c>
      <c r="H53" s="357">
        <f t="shared" si="9"/>
        <v>4.7619047619047619</v>
      </c>
      <c r="I53" s="357">
        <f t="shared" si="9"/>
        <v>4.7619047619047619</v>
      </c>
      <c r="J53" s="357">
        <f t="shared" si="9"/>
        <v>4.7619047619047619</v>
      </c>
      <c r="K53" s="357">
        <f t="shared" si="9"/>
        <v>0</v>
      </c>
      <c r="L53" s="357">
        <f t="shared" si="9"/>
        <v>0</v>
      </c>
      <c r="M53" s="357">
        <f t="shared" si="9"/>
        <v>0</v>
      </c>
      <c r="N53" s="357">
        <f t="shared" si="9"/>
        <v>0</v>
      </c>
      <c r="O53" s="357">
        <f t="shared" si="9"/>
        <v>4.7619047619047619</v>
      </c>
      <c r="P53" s="71" t="str">
        <f t="shared" si="9"/>
        <v xml:space="preserve"> </v>
      </c>
      <c r="Q53" s="71" t="str">
        <f t="shared" si="9"/>
        <v xml:space="preserve"> </v>
      </c>
      <c r="R53" s="71" t="str">
        <f t="shared" si="9"/>
        <v xml:space="preserve"> </v>
      </c>
      <c r="S53" s="71" t="str">
        <f t="shared" si="9"/>
        <v xml:space="preserve"> </v>
      </c>
      <c r="T53" s="71" t="str">
        <f t="shared" si="9"/>
        <v xml:space="preserve"> </v>
      </c>
      <c r="U53" s="71" t="str">
        <f t="shared" si="9"/>
        <v xml:space="preserve"> </v>
      </c>
      <c r="V53" s="71" t="str">
        <f t="shared" si="9"/>
        <v xml:space="preserve"> </v>
      </c>
      <c r="W53" s="71" t="str">
        <f t="shared" si="9"/>
        <v xml:space="preserve"> </v>
      </c>
      <c r="X53" s="71" t="str">
        <f t="shared" si="9"/>
        <v xml:space="preserve"> </v>
      </c>
      <c r="Y53" s="393" t="str">
        <f t="shared" si="9"/>
        <v xml:space="preserve"> </v>
      </c>
      <c r="Z53" s="528"/>
      <c r="AA53" s="556"/>
    </row>
    <row r="54" spans="1:56" ht="12.75" customHeight="1">
      <c r="A54" s="613"/>
      <c r="B54" s="614"/>
      <c r="C54" s="614"/>
      <c r="D54" s="614"/>
      <c r="E54" s="614"/>
      <c r="F54" s="359" t="str">
        <f>IF(F53&lt;&gt;" ","%"," ")</f>
        <v>%</v>
      </c>
      <c r="G54" s="359" t="str">
        <f t="shared" ref="G54:Y54" si="10">IF(G53&lt;&gt;" ","%"," ")</f>
        <v>%</v>
      </c>
      <c r="H54" s="359" t="str">
        <f t="shared" si="10"/>
        <v>%</v>
      </c>
      <c r="I54" s="359" t="str">
        <f t="shared" si="10"/>
        <v>%</v>
      </c>
      <c r="J54" s="359" t="str">
        <f t="shared" si="10"/>
        <v>%</v>
      </c>
      <c r="K54" s="359" t="str">
        <f t="shared" si="10"/>
        <v>%</v>
      </c>
      <c r="L54" s="359" t="str">
        <f t="shared" si="10"/>
        <v>%</v>
      </c>
      <c r="M54" s="359" t="str">
        <f t="shared" si="10"/>
        <v>%</v>
      </c>
      <c r="N54" s="359" t="str">
        <f t="shared" si="10"/>
        <v>%</v>
      </c>
      <c r="O54" s="359" t="str">
        <f t="shared" si="10"/>
        <v>%</v>
      </c>
      <c r="P54" s="139" t="str">
        <f t="shared" si="10"/>
        <v xml:space="preserve"> </v>
      </c>
      <c r="Q54" s="139" t="str">
        <f t="shared" si="10"/>
        <v xml:space="preserve"> </v>
      </c>
      <c r="R54" s="139" t="str">
        <f t="shared" si="10"/>
        <v xml:space="preserve"> </v>
      </c>
      <c r="S54" s="139" t="str">
        <f t="shared" si="10"/>
        <v xml:space="preserve"> </v>
      </c>
      <c r="T54" s="139" t="str">
        <f t="shared" si="10"/>
        <v xml:space="preserve"> </v>
      </c>
      <c r="U54" s="139" t="str">
        <f t="shared" si="10"/>
        <v xml:space="preserve"> </v>
      </c>
      <c r="V54" s="139" t="str">
        <f t="shared" si="10"/>
        <v xml:space="preserve"> </v>
      </c>
      <c r="W54" s="139" t="str">
        <f t="shared" si="10"/>
        <v xml:space="preserve"> </v>
      </c>
      <c r="X54" s="139" t="str">
        <f t="shared" si="10"/>
        <v xml:space="preserve"> </v>
      </c>
      <c r="Y54" s="395" t="str">
        <f t="shared" si="10"/>
        <v xml:space="preserve"> </v>
      </c>
      <c r="Z54" s="528"/>
      <c r="AA54" s="556"/>
    </row>
    <row r="55" spans="1:56" ht="34.5" customHeight="1">
      <c r="A55" s="519" t="s">
        <v>16</v>
      </c>
      <c r="B55" s="520"/>
      <c r="C55" s="520"/>
      <c r="D55" s="520"/>
      <c r="E55" s="520"/>
      <c r="F55" s="360">
        <f>IF(F4=" "," ",IF(COUNTBLANK(F6:F45)=ROWS(F6:F45)," ",F48*100/F4))</f>
        <v>38.571428571428569</v>
      </c>
      <c r="G55" s="360">
        <f t="shared" ref="G55:Y55" si="11">IF(G4=" "," ",IF(COUNTBLANK(G6:G45)=ROWS(G6:G45)," ",G48*100/G4))</f>
        <v>50.476190476190474</v>
      </c>
      <c r="H55" s="360">
        <f t="shared" si="11"/>
        <v>56.190476190476183</v>
      </c>
      <c r="I55" s="360">
        <f t="shared" si="11"/>
        <v>60.476190476190467</v>
      </c>
      <c r="J55" s="360">
        <f t="shared" si="11"/>
        <v>49.047619047619051</v>
      </c>
      <c r="K55" s="360">
        <f t="shared" si="11"/>
        <v>100</v>
      </c>
      <c r="L55" s="360">
        <f t="shared" si="11"/>
        <v>49.523809523809526</v>
      </c>
      <c r="M55" s="360">
        <f t="shared" si="11"/>
        <v>100</v>
      </c>
      <c r="N55" s="360">
        <f t="shared" si="11"/>
        <v>100</v>
      </c>
      <c r="O55" s="360">
        <f t="shared" si="11"/>
        <v>46.19047619047619</v>
      </c>
      <c r="P55" s="143" t="str">
        <f t="shared" si="11"/>
        <v xml:space="preserve"> </v>
      </c>
      <c r="Q55" s="143" t="str">
        <f t="shared" si="11"/>
        <v xml:space="preserve"> </v>
      </c>
      <c r="R55" s="143" t="str">
        <f t="shared" si="11"/>
        <v xml:space="preserve"> </v>
      </c>
      <c r="S55" s="143" t="str">
        <f t="shared" si="11"/>
        <v xml:space="preserve"> </v>
      </c>
      <c r="T55" s="143" t="str">
        <f t="shared" si="11"/>
        <v xml:space="preserve"> </v>
      </c>
      <c r="U55" s="143" t="str">
        <f t="shared" si="11"/>
        <v xml:space="preserve"> </v>
      </c>
      <c r="V55" s="143" t="str">
        <f t="shared" si="11"/>
        <v xml:space="preserve"> </v>
      </c>
      <c r="W55" s="143" t="str">
        <f t="shared" si="11"/>
        <v xml:space="preserve"> </v>
      </c>
      <c r="X55" s="143" t="str">
        <f t="shared" si="11"/>
        <v xml:space="preserve"> </v>
      </c>
      <c r="Y55" s="396" t="str">
        <f t="shared" si="11"/>
        <v xml:space="preserve"> </v>
      </c>
      <c r="Z55" s="567"/>
      <c r="AA55" s="569"/>
    </row>
    <row r="56" spans="1:56" ht="30" customHeight="1" thickBot="1">
      <c r="A56" s="521"/>
      <c r="B56" s="522"/>
      <c r="C56" s="522"/>
      <c r="D56" s="522"/>
      <c r="E56" s="522"/>
      <c r="F56" s="376" t="str">
        <f>IF(F55&lt;&gt;" ","%"," ")</f>
        <v>%</v>
      </c>
      <c r="G56" s="376" t="str">
        <f t="shared" ref="G56:Y56" si="12">IF(G55&lt;&gt;" ","%"," ")</f>
        <v>%</v>
      </c>
      <c r="H56" s="376" t="str">
        <f t="shared" si="12"/>
        <v>%</v>
      </c>
      <c r="I56" s="376" t="str">
        <f t="shared" si="12"/>
        <v>%</v>
      </c>
      <c r="J56" s="376" t="str">
        <f t="shared" si="12"/>
        <v>%</v>
      </c>
      <c r="K56" s="376" t="str">
        <f t="shared" si="12"/>
        <v>%</v>
      </c>
      <c r="L56" s="376" t="str">
        <f t="shared" si="12"/>
        <v>%</v>
      </c>
      <c r="M56" s="376" t="str">
        <f t="shared" si="12"/>
        <v>%</v>
      </c>
      <c r="N56" s="376" t="str">
        <f t="shared" si="12"/>
        <v>%</v>
      </c>
      <c r="O56" s="376" t="str">
        <f t="shared" si="12"/>
        <v>%</v>
      </c>
      <c r="P56" s="377" t="str">
        <f t="shared" si="12"/>
        <v xml:space="preserve"> </v>
      </c>
      <c r="Q56" s="377" t="str">
        <f t="shared" si="12"/>
        <v xml:space="preserve"> </v>
      </c>
      <c r="R56" s="377" t="str">
        <f t="shared" si="12"/>
        <v xml:space="preserve"> </v>
      </c>
      <c r="S56" s="377" t="str">
        <f t="shared" si="12"/>
        <v xml:space="preserve"> </v>
      </c>
      <c r="T56" s="377" t="str">
        <f t="shared" si="12"/>
        <v xml:space="preserve"> </v>
      </c>
      <c r="U56" s="377" t="str">
        <f t="shared" si="12"/>
        <v xml:space="preserve"> </v>
      </c>
      <c r="V56" s="377" t="str">
        <f t="shared" si="12"/>
        <v xml:space="preserve"> </v>
      </c>
      <c r="W56" s="377" t="str">
        <f t="shared" si="12"/>
        <v xml:space="preserve"> </v>
      </c>
      <c r="X56" s="377" t="str">
        <f t="shared" si="12"/>
        <v xml:space="preserve"> </v>
      </c>
      <c r="Y56" s="397" t="str">
        <f t="shared" si="12"/>
        <v xml:space="preserve"> </v>
      </c>
      <c r="Z56" s="568"/>
      <c r="AA56" s="570"/>
    </row>
    <row r="57" spans="1:56" s="142" customFormat="1" ht="18" customHeight="1">
      <c r="A57" s="140"/>
      <c r="B57" s="140"/>
      <c r="C57" s="140"/>
      <c r="D57" s="140"/>
      <c r="E57" s="140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</row>
    <row r="58" spans="1:56">
      <c r="A58" s="24"/>
      <c r="B58" s="24"/>
      <c r="C58" s="24"/>
      <c r="D58" s="24"/>
      <c r="E58" s="24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</row>
    <row r="59" spans="1:56" ht="9.75" customHeight="1">
      <c r="A59" s="24"/>
      <c r="B59" s="24"/>
      <c r="C59" s="24"/>
      <c r="D59" s="24"/>
      <c r="E59" s="24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</row>
    <row r="60" spans="1:56" ht="9.75" customHeight="1">
      <c r="A60" s="24"/>
      <c r="B60" s="24"/>
      <c r="C60" s="24"/>
      <c r="D60" s="24"/>
      <c r="E60" s="24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</row>
    <row r="61" spans="1:56" ht="9.75" customHeight="1">
      <c r="A61" s="24"/>
      <c r="B61" s="24"/>
      <c r="C61" s="24"/>
      <c r="D61" s="24"/>
      <c r="E61" s="24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</row>
    <row r="62" spans="1:56" ht="9.75" customHeight="1">
      <c r="A62" s="24"/>
      <c r="B62" s="24"/>
      <c r="C62" s="24"/>
      <c r="D62" s="24"/>
      <c r="E62" s="24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</row>
    <row r="63" spans="1:56" ht="9.75" customHeight="1">
      <c r="A63" s="24"/>
      <c r="B63" s="24"/>
      <c r="C63" s="24"/>
      <c r="D63" s="24"/>
      <c r="E63" s="24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</row>
    <row r="64" spans="1:56" ht="9.75" customHeight="1">
      <c r="A64" s="24"/>
      <c r="B64" s="24"/>
      <c r="C64" s="24"/>
      <c r="D64" s="24"/>
      <c r="E64" s="24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</row>
    <row r="65" spans="1:42" ht="9.75" customHeight="1">
      <c r="A65" s="24"/>
      <c r="B65" s="24"/>
      <c r="C65" s="24"/>
      <c r="D65" s="24"/>
      <c r="E65" s="24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</row>
    <row r="66" spans="1:42" ht="9.75" customHeight="1">
      <c r="A66" s="24"/>
      <c r="B66" s="24"/>
      <c r="C66" s="24"/>
      <c r="D66" s="24"/>
      <c r="E66" s="24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</row>
    <row r="67" spans="1:42" ht="9.75" customHeight="1">
      <c r="A67" s="24"/>
      <c r="B67" s="24"/>
      <c r="C67" s="24"/>
      <c r="D67" s="24"/>
      <c r="E67" s="24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</row>
    <row r="68" spans="1:42" ht="9.75" customHeight="1">
      <c r="A68" s="27"/>
      <c r="B68" s="27"/>
      <c r="C68" s="27"/>
      <c r="D68" s="27"/>
      <c r="E68" s="27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</row>
    <row r="69" spans="1:42" ht="22.5" customHeight="1">
      <c r="A69" s="27"/>
      <c r="B69" s="27"/>
      <c r="C69" s="27"/>
      <c r="D69" s="27"/>
      <c r="E69" s="27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</row>
    <row r="70" spans="1:42" ht="21" customHeight="1">
      <c r="A70" s="27"/>
      <c r="B70" s="27"/>
      <c r="C70" s="27"/>
      <c r="D70" s="27"/>
      <c r="E70" s="27"/>
      <c r="F70" s="28"/>
      <c r="G70" s="28"/>
      <c r="H70" s="28"/>
      <c r="I70" s="28"/>
      <c r="J70" s="28"/>
      <c r="K70" s="28"/>
      <c r="L70" s="574" t="str">
        <f>'K. Bilgiler'!G18&amp;" .SINAV NOT DAĞILIMININ ÖĞRENCİ SAYISI BAZINDA GÖSTERİMİ"</f>
        <v>2 .SINAV NOT DAĞILIMININ ÖĞRENCİ SAYISI BAZINDA GÖSTERİMİ</v>
      </c>
      <c r="M70" s="575"/>
      <c r="N70" s="575"/>
      <c r="O70" s="575"/>
      <c r="P70" s="575"/>
      <c r="Q70" s="575"/>
      <c r="R70" s="575"/>
      <c r="S70" s="575"/>
      <c r="T70" s="575"/>
      <c r="U70" s="575"/>
      <c r="V70" s="575"/>
      <c r="W70" s="575"/>
      <c r="X70" s="575"/>
      <c r="Y70" s="575"/>
      <c r="Z70" s="575"/>
      <c r="AA70" s="575"/>
      <c r="AB70" s="575"/>
      <c r="AC70" s="575"/>
      <c r="AD70" s="575"/>
      <c r="AE70" s="575"/>
      <c r="AF70" s="575"/>
      <c r="AG70" s="576" t="s">
        <v>36</v>
      </c>
      <c r="AH70" s="576"/>
      <c r="AI70" s="576"/>
      <c r="AJ70" s="576"/>
      <c r="AK70" s="576"/>
      <c r="AL70" s="576"/>
      <c r="AM70" s="576"/>
      <c r="AN70" s="576"/>
      <c r="AO70" s="576"/>
      <c r="AP70" s="576"/>
    </row>
    <row r="71" spans="1:42" ht="12" customHeight="1">
      <c r="A71" s="550" t="str">
        <f>'K. Bilgiler'!G18&amp;". SINAV NOT DAĞILIM ÇİZELGESİ"</f>
        <v>2. SINAV NOT DAĞILIM ÇİZELGESİ</v>
      </c>
      <c r="B71" s="551"/>
      <c r="C71" s="551"/>
      <c r="D71" s="551"/>
      <c r="E71" s="551"/>
      <c r="F71" s="551"/>
      <c r="G71" s="551"/>
      <c r="H71" s="551"/>
      <c r="I71" s="551"/>
      <c r="J71" s="551"/>
      <c r="K71" s="552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</row>
    <row r="72" spans="1:42" ht="14.1" customHeight="1">
      <c r="A72" s="523" t="s">
        <v>24</v>
      </c>
      <c r="B72" s="523"/>
      <c r="C72" s="523"/>
      <c r="D72" s="361" t="s">
        <v>48</v>
      </c>
      <c r="E72" s="362">
        <f>IF(COUNTIF(AA6:AA45," ")=ROWS(AA6:AA45)," ",COUNTIF(AA6:AA45,"Pekiyi"))</f>
        <v>2</v>
      </c>
      <c r="F72" s="529" t="str">
        <f t="shared" ref="F72:F77" si="13">IF(E72&lt;&gt;" ","KİŞİ"," ")</f>
        <v>KİŞİ</v>
      </c>
      <c r="G72" s="529"/>
      <c r="H72" s="364" t="str">
        <f>IF(E72=" "," ","%")</f>
        <v>%</v>
      </c>
      <c r="I72" s="530">
        <f>IF(E72=" "," ",100*E72/E77)</f>
        <v>9.5238095238095237</v>
      </c>
      <c r="J72" s="530"/>
      <c r="K72" s="531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</row>
    <row r="73" spans="1:42" ht="14.1" customHeight="1">
      <c r="A73" s="523" t="s">
        <v>53</v>
      </c>
      <c r="B73" s="523"/>
      <c r="C73" s="523"/>
      <c r="D73" s="361" t="s">
        <v>49</v>
      </c>
      <c r="E73" s="362">
        <f>IF(COUNTIF(AA6:AA45," ")=ROWS(AA6:AA45)," ",COUNTIF(AA6:AA45,"İyi"))</f>
        <v>6</v>
      </c>
      <c r="F73" s="529" t="str">
        <f t="shared" si="13"/>
        <v>KİŞİ</v>
      </c>
      <c r="G73" s="529"/>
      <c r="H73" s="364" t="str">
        <f>IF(E72=" "," ","%")</f>
        <v>%</v>
      </c>
      <c r="I73" s="530">
        <f>IF(E73=" "," ",100*E73/E77)</f>
        <v>28.571428571428573</v>
      </c>
      <c r="J73" s="530"/>
      <c r="K73" s="531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584"/>
      <c r="AG73" s="584"/>
      <c r="AH73" s="584"/>
      <c r="AI73" s="584"/>
      <c r="AJ73" s="584"/>
      <c r="AK73" s="584"/>
      <c r="AL73" s="584"/>
      <c r="AM73" s="584"/>
      <c r="AN73" s="584"/>
      <c r="AO73" s="29"/>
      <c r="AP73" s="29"/>
    </row>
    <row r="74" spans="1:42" ht="14.1" customHeight="1">
      <c r="A74" s="523" t="s">
        <v>55</v>
      </c>
      <c r="B74" s="523"/>
      <c r="C74" s="523"/>
      <c r="D74" s="361" t="s">
        <v>50</v>
      </c>
      <c r="E74" s="362">
        <f>IF(COUNTIF(AA6:AA45," ")=ROWS(AA6:AA45)," ",COUNTIF(AA6:AA45,"Orta"))</f>
        <v>9</v>
      </c>
      <c r="F74" s="529" t="str">
        <f t="shared" si="13"/>
        <v>KİŞİ</v>
      </c>
      <c r="G74" s="529"/>
      <c r="H74" s="364" t="str">
        <f>IF(E72=" "," ","%")</f>
        <v>%</v>
      </c>
      <c r="I74" s="530">
        <f>IF(E74=" "," ",100*E74/E77)</f>
        <v>42.857142857142854</v>
      </c>
      <c r="J74" s="530"/>
      <c r="K74" s="531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</row>
    <row r="75" spans="1:42" ht="14.1" customHeight="1">
      <c r="A75" s="523" t="s">
        <v>135</v>
      </c>
      <c r="B75" s="523"/>
      <c r="C75" s="523"/>
      <c r="D75" s="361" t="s">
        <v>51</v>
      </c>
      <c r="E75" s="362">
        <f>IF(COUNTIF(AA6:AA45," ")=ROWS(AA6:AA45)," ",COUNTIF(AA6:AA45,"Geçer"))</f>
        <v>2</v>
      </c>
      <c r="F75" s="529" t="str">
        <f t="shared" si="13"/>
        <v>KİŞİ</v>
      </c>
      <c r="G75" s="529"/>
      <c r="H75" s="364" t="str">
        <f>IF(E72=" "," ","%")</f>
        <v>%</v>
      </c>
      <c r="I75" s="530">
        <f>IF(E75=" "," ",100*E75/E77)</f>
        <v>9.5238095238095237</v>
      </c>
      <c r="J75" s="530"/>
      <c r="K75" s="531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</row>
    <row r="76" spans="1:42" ht="14.1" customHeight="1">
      <c r="A76" s="523" t="s">
        <v>136</v>
      </c>
      <c r="B76" s="523"/>
      <c r="C76" s="523"/>
      <c r="D76" s="363" t="s">
        <v>52</v>
      </c>
      <c r="E76" s="362">
        <f>IF(COUNTIF(AA6:AA45," ")=ROWS(AA6:AA45)," ",COUNTIF(AA6:AA45,"Geçmez"))</f>
        <v>2</v>
      </c>
      <c r="F76" s="529" t="str">
        <f t="shared" si="13"/>
        <v>KİŞİ</v>
      </c>
      <c r="G76" s="529"/>
      <c r="H76" s="364" t="str">
        <f>IF(E72=" "," ","%")</f>
        <v>%</v>
      </c>
      <c r="I76" s="530">
        <f>IF(E76=" "," ",100*E76/E77)</f>
        <v>9.5238095238095237</v>
      </c>
      <c r="J76" s="530"/>
      <c r="K76" s="531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</row>
    <row r="77" spans="1:42" ht="14.1" customHeight="1">
      <c r="A77" s="589" t="s">
        <v>25</v>
      </c>
      <c r="B77" s="589"/>
      <c r="C77" s="589"/>
      <c r="D77" s="589"/>
      <c r="E77" s="362">
        <f>IF(SUM(E72:E76)=0," ",SUM(E72:E76))</f>
        <v>21</v>
      </c>
      <c r="F77" s="544" t="str">
        <f t="shared" si="13"/>
        <v>KİŞİ</v>
      </c>
      <c r="G77" s="545"/>
      <c r="H77" s="75"/>
      <c r="I77" s="75"/>
      <c r="J77" s="75"/>
      <c r="K77" s="75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</row>
    <row r="78" spans="1:42" ht="12" customHeight="1">
      <c r="A78" s="27"/>
      <c r="B78" s="27"/>
      <c r="C78" s="27"/>
      <c r="D78" s="27"/>
      <c r="E78" s="27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</row>
    <row r="79" spans="1:42" ht="14.25" customHeight="1">
      <c r="A79" s="27"/>
      <c r="B79" s="27"/>
      <c r="C79" s="27"/>
      <c r="D79" s="27"/>
      <c r="E79" s="27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</row>
    <row r="80" spans="1:42" ht="21.75" customHeight="1">
      <c r="A80" s="577" t="s">
        <v>26</v>
      </c>
      <c r="B80" s="577"/>
      <c r="C80" s="577"/>
      <c r="D80" s="365">
        <f>IF(COUNTIF(Z6:Z45," ")=ROWS(Z6:Z45)," ",LARGE(Z6:Z45,1))</f>
        <v>95</v>
      </c>
      <c r="E80" s="585"/>
      <c r="F80" s="586"/>
      <c r="G80" s="586"/>
      <c r="H80" s="586"/>
      <c r="I80" s="586"/>
      <c r="J80" s="586"/>
      <c r="K80" s="586"/>
      <c r="L80" s="759" t="str">
        <f>'K. Bilgiler'!G18&amp;". SINAV SINIF BAŞARISININ YÜZDELİK GÖSTERİMİ"</f>
        <v>2. SINAV SINIF BAŞARISININ YÜZDELİK GÖSTERİMİ</v>
      </c>
      <c r="M80" s="759"/>
      <c r="N80" s="759"/>
      <c r="O80" s="759"/>
      <c r="P80" s="759"/>
      <c r="Q80" s="759"/>
      <c r="R80" s="759"/>
      <c r="S80" s="759"/>
      <c r="T80" s="759"/>
      <c r="U80" s="759"/>
      <c r="V80" s="759"/>
      <c r="W80" s="759"/>
      <c r="X80" s="759"/>
      <c r="Y80" s="759"/>
      <c r="Z80" s="759"/>
      <c r="AA80" s="759"/>
      <c r="AB80" s="759"/>
      <c r="AC80" s="759"/>
      <c r="AD80" s="759"/>
      <c r="AE80" s="759"/>
      <c r="AF80" s="28"/>
      <c r="AG80" s="30"/>
      <c r="AH80" s="30"/>
      <c r="AI80" s="30"/>
      <c r="AJ80" s="30"/>
      <c r="AK80" s="30"/>
      <c r="AL80" s="30"/>
      <c r="AM80" s="30"/>
      <c r="AN80" s="30"/>
      <c r="AO80" s="30"/>
      <c r="AP80" s="29"/>
    </row>
    <row r="81" spans="1:42" ht="19.5" customHeight="1">
      <c r="A81" s="577" t="s">
        <v>27</v>
      </c>
      <c r="B81" s="577"/>
      <c r="C81" s="577"/>
      <c r="D81" s="365">
        <f>IF(COUNTIF(Z6:Z45," ")=ROWS(Z6:Z45)," ",SMALL(Z6:Z45,1))</f>
        <v>35</v>
      </c>
      <c r="E81" s="585"/>
      <c r="F81" s="586"/>
      <c r="G81" s="586"/>
      <c r="H81" s="586"/>
      <c r="I81" s="586"/>
      <c r="J81" s="586"/>
      <c r="K81" s="586"/>
      <c r="L81" s="19"/>
      <c r="M81" s="19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30"/>
      <c r="AH81" s="30"/>
      <c r="AI81" s="30"/>
      <c r="AJ81" s="30"/>
      <c r="AK81" s="30"/>
      <c r="AL81" s="30"/>
      <c r="AM81" s="30"/>
      <c r="AN81" s="30"/>
      <c r="AO81" s="30"/>
      <c r="AP81" s="1"/>
    </row>
    <row r="82" spans="1:42" ht="21.75" customHeight="1">
      <c r="A82" s="577" t="s">
        <v>28</v>
      </c>
      <c r="B82" s="577"/>
      <c r="C82" s="577"/>
      <c r="D82" s="366">
        <f>Z48</f>
        <v>65.047619047619051</v>
      </c>
      <c r="E82" s="587"/>
      <c r="F82" s="588"/>
      <c r="G82" s="588"/>
      <c r="H82" s="588"/>
      <c r="I82" s="588"/>
      <c r="J82" s="588"/>
      <c r="K82" s="588"/>
      <c r="L82" s="31"/>
      <c r="M82" s="31"/>
      <c r="N82" s="6"/>
      <c r="O82" s="6"/>
      <c r="P82" s="6"/>
      <c r="Q82" s="6"/>
      <c r="R82" s="6"/>
      <c r="S82" s="6"/>
      <c r="T82" s="6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578" t="s">
        <v>32</v>
      </c>
      <c r="AH82" s="579"/>
      <c r="AI82" s="579"/>
      <c r="AJ82" s="579"/>
      <c r="AK82" s="579"/>
      <c r="AL82" s="579"/>
      <c r="AM82" s="579"/>
      <c r="AN82" s="579"/>
      <c r="AO82" s="580"/>
      <c r="AP82" s="8"/>
    </row>
    <row r="83" spans="1:42" ht="15" customHeight="1">
      <c r="A83" s="32"/>
      <c r="B83" s="32"/>
      <c r="C83" s="32"/>
      <c r="D83" s="33"/>
      <c r="E83" s="31"/>
      <c r="F83" s="33"/>
      <c r="G83" s="33"/>
      <c r="H83" s="33"/>
      <c r="I83" s="33"/>
      <c r="J83" s="33"/>
      <c r="K83" s="33"/>
      <c r="L83" s="33"/>
      <c r="M83" s="33"/>
      <c r="N83" s="6"/>
      <c r="O83" s="6"/>
      <c r="P83" s="6"/>
      <c r="Q83" s="6"/>
      <c r="R83" s="6"/>
      <c r="S83" s="6"/>
      <c r="T83" s="6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581">
        <f ca="1">TODAY()</f>
        <v>45283</v>
      </c>
      <c r="AH83" s="582"/>
      <c r="AI83" s="582"/>
      <c r="AJ83" s="582"/>
      <c r="AK83" s="582"/>
      <c r="AL83" s="582"/>
      <c r="AM83" s="582"/>
      <c r="AN83" s="582"/>
      <c r="AO83" s="583"/>
      <c r="AP83" s="7"/>
    </row>
    <row r="84" spans="1:42" ht="17.25" customHeight="1">
      <c r="A84" s="546" t="s">
        <v>29</v>
      </c>
      <c r="B84" s="547"/>
      <c r="C84" s="547"/>
      <c r="D84" s="547"/>
      <c r="E84" s="147">
        <f>IF(COUNTIF(Z6:Z45," ")=ROWS(Z6:Z45)," ",SUM(E72:E75))</f>
        <v>19</v>
      </c>
      <c r="F84" s="548" t="str">
        <f>IF(E84&lt;&gt;" ","KİŞİ"," ")</f>
        <v>KİŞİ</v>
      </c>
      <c r="G84" s="549"/>
      <c r="H84" s="214" t="str">
        <f>IF(I84=" "," ","%")</f>
        <v>%</v>
      </c>
      <c r="I84" s="211">
        <f>IF(E84=" "," ",100*E84/E77)</f>
        <v>90.476190476190482</v>
      </c>
      <c r="J84" s="212"/>
      <c r="K84" s="212"/>
      <c r="L84" s="34"/>
      <c r="M84" s="34"/>
      <c r="N84" s="9"/>
      <c r="O84" s="9"/>
      <c r="P84" s="9"/>
      <c r="Q84" s="9"/>
      <c r="R84" s="9"/>
      <c r="S84" s="9"/>
      <c r="T84" s="9"/>
      <c r="U84" s="9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571" t="str">
        <f>'K. Bilgiler'!G20</f>
        <v>Muammer ASLAN</v>
      </c>
      <c r="AH84" s="572"/>
      <c r="AI84" s="572"/>
      <c r="AJ84" s="572"/>
      <c r="AK84" s="572"/>
      <c r="AL84" s="572"/>
      <c r="AM84" s="572"/>
      <c r="AN84" s="572"/>
      <c r="AO84" s="573"/>
      <c r="AP84" s="10"/>
    </row>
    <row r="85" spans="1:42" ht="16.5" customHeight="1">
      <c r="A85" s="546" t="s">
        <v>30</v>
      </c>
      <c r="B85" s="547"/>
      <c r="C85" s="547"/>
      <c r="D85" s="547"/>
      <c r="E85" s="147">
        <f>IF(COUNTIF(Z6:Z45," ")=ROWS(Z6:Z45)," ",SUM(E76:E76))</f>
        <v>2</v>
      </c>
      <c r="F85" s="548" t="str">
        <f>IF(E85&lt;&gt;" ","KİŞİ"," ")</f>
        <v>KİŞİ</v>
      </c>
      <c r="G85" s="549"/>
      <c r="H85" s="214" t="str">
        <f>IF(I85=" "," ","%")</f>
        <v>%</v>
      </c>
      <c r="I85" s="211">
        <f>IF(E85=" "," ",100*E85/E77)</f>
        <v>9.5238095238095237</v>
      </c>
      <c r="J85" s="212"/>
      <c r="K85" s="212"/>
      <c r="L85" s="34"/>
      <c r="M85" s="34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561" t="str">
        <f>'K. Bilgiler'!G22</f>
        <v>İnkılap Tarihi Öğretmeni</v>
      </c>
      <c r="AH85" s="562"/>
      <c r="AI85" s="562"/>
      <c r="AJ85" s="562"/>
      <c r="AK85" s="562"/>
      <c r="AL85" s="562"/>
      <c r="AM85" s="562"/>
      <c r="AN85" s="562"/>
      <c r="AO85" s="563"/>
      <c r="AP85" s="9"/>
    </row>
    <row r="86" spans="1:42" ht="13.5" thickBot="1">
      <c r="A86" s="30"/>
      <c r="B86" s="30"/>
      <c r="C86" s="30"/>
      <c r="D86" s="30"/>
      <c r="E86" s="30"/>
      <c r="F86" s="30"/>
      <c r="G86" s="30"/>
      <c r="H86" s="30"/>
      <c r="I86" s="30"/>
      <c r="J86" s="213"/>
      <c r="K86" s="213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564"/>
      <c r="AH86" s="565"/>
      <c r="AI86" s="565"/>
      <c r="AJ86" s="565"/>
      <c r="AK86" s="565"/>
      <c r="AL86" s="565"/>
      <c r="AM86" s="565"/>
      <c r="AN86" s="565"/>
      <c r="AO86" s="566"/>
      <c r="AP86" s="36"/>
    </row>
    <row r="87" spans="1:42" ht="12.75" customHeight="1">
      <c r="A87" s="597" t="s">
        <v>56</v>
      </c>
      <c r="B87" s="600" t="s">
        <v>57</v>
      </c>
      <c r="C87" s="601"/>
      <c r="D87" s="43">
        <f>COUNTIF(Z6:Z45,"&lt;10")</f>
        <v>0</v>
      </c>
      <c r="E87" s="44"/>
    </row>
    <row r="88" spans="1:42" ht="15">
      <c r="A88" s="598"/>
      <c r="B88" s="602" t="s">
        <v>59</v>
      </c>
      <c r="C88" s="603"/>
      <c r="D88" s="46">
        <f>COUNTIF(Z6:Z45,"11")+COUNTIF(Z6:Z45,"12")+COUNTIF(Z6:Z45,"13")+COUNTIF(Z6:Z45,"14")+COUNTIF(Z6:Z45,"15")+COUNTIF(Z6:Z45,"16")+COUNTIF(Z6:Z45,"17")+COUNTIF(Z6:Z45,"18")+COUNTIF(Z6:Z45,"19")+COUNTIF(Z6:Z45,"20")</f>
        <v>0</v>
      </c>
      <c r="E88" s="45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</row>
    <row r="89" spans="1:42" ht="15">
      <c r="A89" s="598"/>
      <c r="B89" s="604" t="s">
        <v>60</v>
      </c>
      <c r="C89" s="605"/>
      <c r="D89" s="47">
        <f>COUNTIF(Z6:Z45,"21")+COUNTIF(Z6:Z45,"22")+COUNTIF(Z6:Z45,"23")+COUNTIF(Z6:Z45,"24")+COUNTIF(Z6:Z45,"25")+COUNTIF(Z6:Z45,"26")+COUNTIF(Z6:Z45,"27")+COUNTIF(Z6:Z45,"28")+COUNTIF(Z6:Z45,"29")+COUNTIF(Z6:Z45,"30")</f>
        <v>0</v>
      </c>
      <c r="E89" s="44"/>
    </row>
    <row r="90" spans="1:42" ht="15">
      <c r="A90" s="598"/>
      <c r="B90" s="604" t="s">
        <v>61</v>
      </c>
      <c r="C90" s="605"/>
      <c r="D90" s="47">
        <f>COUNTIF(Z6:Z45,"31")+COUNTIF(Z6:Z45,"32")+COUNTIF(Z6:Z45,"33")+COUNTIF(Z6:Z45,"34")+COUNTIF(Z6:Z45,"35")+COUNTIF(Z6:Z45,"36")+COUNTIF(Z6:Z45,"37")+COUNTIF(Z6:Z45,"38")+COUNTIF(Z6:Z45,"39")+COUNTIF(Z6:Z45,"40")</f>
        <v>1</v>
      </c>
      <c r="E90" s="44"/>
    </row>
    <row r="91" spans="1:42" ht="15">
      <c r="A91" s="598"/>
      <c r="B91" s="604" t="s">
        <v>66</v>
      </c>
      <c r="C91" s="605"/>
      <c r="D91" s="47">
        <f>COUNTIF(Z6:Z45,"41")+COUNTIF(Z6:Z45,"42")+COUNTIF(Z6:Z45,"43")+COUNTIF(Z6:Z45,"44")+COUNTIF(Z6:Z45,"45")+COUNTIF(Z6:Z45,"46")+COUNTIF(Z6:Z45,"47")+COUNTIF(Z6:Z45,"48")+COUNTIF(Z6:Z45,"49")+COUNTIF(Z6:Z45,"50")</f>
        <v>1</v>
      </c>
      <c r="E91" s="44"/>
    </row>
    <row r="92" spans="1:42" ht="15">
      <c r="A92" s="598"/>
      <c r="B92" s="604" t="s">
        <v>62</v>
      </c>
      <c r="C92" s="605"/>
      <c r="D92" s="47">
        <f>COUNTIF(Z6:Z45,"51")+COUNTIF(Z6:Z45,"52")+COUNTIF(Z6:Z45,"53")+COUNTIF(Z6:Z45,"54")+COUNTIF(Z6:Z45,"55")+COUNTIF(Z6:Z45,"56")+COUNTIF(Z6:Z45,"57")+COUNTIF(Z6:Z45,"58")+COUNTIF(Z6:Z45,"59")+COUNTIF(Z6:Z45,"60")</f>
        <v>9</v>
      </c>
      <c r="E92" s="44"/>
    </row>
    <row r="93" spans="1:42" ht="15">
      <c r="A93" s="598"/>
      <c r="B93" s="604" t="s">
        <v>63</v>
      </c>
      <c r="C93" s="605"/>
      <c r="D93" s="47">
        <f>COUNTIF(Z6:Z45,"61")+COUNTIF(Z6:Z45,"62")+COUNTIF(Z6:Z45,"63")+COUNTIF(Z6:Z45,"64")+COUNTIF(Z6:Z45,"65")+COUNTIF(Z6:Z45,"66")+COUNTIF(Z6:Z45,"67")+COUNTIF(Z6:Z45,"68")+COUNTIF(Z6:Z45,"69")+COUNTIF(Z6:Z45,"70")</f>
        <v>3</v>
      </c>
      <c r="E93" s="44"/>
    </row>
    <row r="94" spans="1:42" ht="15">
      <c r="A94" s="598"/>
      <c r="B94" s="604" t="s">
        <v>64</v>
      </c>
      <c r="C94" s="605"/>
      <c r="D94" s="47">
        <f>COUNTIF(Z6:Z45,"71")+COUNTIF(Z6:Z45,"72")+COUNTIF(Z6:Z45,"73")+COUNTIF(Z6:Z45,"74")+COUNTIF(Z6:Z45,"75")+COUNTIF(Z6:Z45,"76")+COUNTIF(Z6:Z45,"77")+COUNTIF(Z6:Z45,"78")+COUNTIF(Z6:Z45,"79")+COUNTIF(Z6:Z45,"80")</f>
        <v>5</v>
      </c>
      <c r="E94" s="44"/>
    </row>
    <row r="95" spans="1:42" ht="15">
      <c r="A95" s="598"/>
      <c r="B95" s="604" t="s">
        <v>65</v>
      </c>
      <c r="C95" s="605"/>
      <c r="D95" s="48">
        <f>COUNTIF(Z6:Z45,"81")+COUNTIF(Z6:Z45,"82")+COUNTIF(Z6:Z45,"83")+COUNTIF(Z6:Z45,"84")+COUNTIF(Z6:Z45,"85")+COUNTIF(Z6:Z45,"86")+COUNTIF(Z6:Z45,"87")+COUNTIF(Z6:Z45,"88")+COUNTIF(Z6:Z45,"89")+COUNTIF(Z6:Z45,"90")</f>
        <v>0</v>
      </c>
      <c r="E95" s="44"/>
    </row>
    <row r="96" spans="1:42" ht="15.75" thickBot="1">
      <c r="A96" s="599"/>
      <c r="B96" s="606" t="s">
        <v>58</v>
      </c>
      <c r="C96" s="607"/>
      <c r="D96" s="43">
        <f>COUNTIF(Z6:Z45,"&gt;90")</f>
        <v>2</v>
      </c>
      <c r="E96" s="44"/>
    </row>
    <row r="97" spans="1:27" ht="15">
      <c r="A97" s="532" t="s">
        <v>68</v>
      </c>
      <c r="B97" s="533"/>
      <c r="C97" s="533"/>
      <c r="D97" s="534"/>
    </row>
    <row r="98" spans="1:27" ht="18">
      <c r="A98" s="535">
        <f>IF(ISERROR(_xlfn.STDEV.P(Z6:Z45)),0,(_xlfn.STDEV.P(Z6:Z45)))</f>
        <v>14.27777557196662</v>
      </c>
      <c r="B98" s="536"/>
      <c r="C98" s="536"/>
      <c r="D98" s="537"/>
    </row>
    <row r="100" spans="1:27" ht="72.75" customHeight="1">
      <c r="V100" s="162"/>
      <c r="W100" s="162"/>
      <c r="X100" s="162"/>
      <c r="Y100" s="162"/>
      <c r="Z100" s="162"/>
    </row>
    <row r="101" spans="1:27" ht="18" customHeight="1">
      <c r="L101" s="514" t="s">
        <v>32</v>
      </c>
      <c r="M101" s="514"/>
      <c r="N101" s="514"/>
      <c r="O101" s="514"/>
      <c r="P101" s="514"/>
      <c r="Q101" s="514"/>
      <c r="R101" s="514"/>
      <c r="S101" s="514"/>
      <c r="T101" s="514"/>
      <c r="U101" s="245"/>
      <c r="V101" s="514" t="s">
        <v>34</v>
      </c>
      <c r="W101" s="514"/>
      <c r="X101" s="514"/>
      <c r="Y101" s="514"/>
      <c r="Z101" s="514"/>
      <c r="AA101" s="514"/>
    </row>
    <row r="102" spans="1:27" ht="18" customHeight="1">
      <c r="L102" s="595">
        <f ca="1">TODAY()</f>
        <v>45283</v>
      </c>
      <c r="M102" s="595"/>
      <c r="N102" s="595"/>
      <c r="O102" s="595"/>
      <c r="P102" s="595"/>
      <c r="Q102" s="595"/>
      <c r="R102" s="595"/>
      <c r="S102" s="595"/>
      <c r="T102" s="595"/>
      <c r="U102" s="246"/>
      <c r="V102" s="515" t="str">
        <f ca="1">CONCATENATE("…. / …. /",YEAR(TODAY()))</f>
        <v>…. / …. /2023</v>
      </c>
      <c r="W102" s="515"/>
      <c r="X102" s="515"/>
      <c r="Y102" s="515"/>
      <c r="Z102" s="515"/>
      <c r="AA102" s="515"/>
    </row>
    <row r="103" spans="1:27" ht="18">
      <c r="L103" s="516" t="str">
        <f>'K. Bilgiler'!G20</f>
        <v>Muammer ASLAN</v>
      </c>
      <c r="M103" s="516"/>
      <c r="N103" s="516"/>
      <c r="O103" s="516"/>
      <c r="P103" s="516"/>
      <c r="Q103" s="516"/>
      <c r="R103" s="516"/>
      <c r="S103" s="516"/>
      <c r="T103" s="516"/>
      <c r="U103" s="247"/>
      <c r="V103" s="516" t="str">
        <f>'K. Bilgiler'!G24</f>
        <v>SOSYAL BİLGİLER DÜNYASI</v>
      </c>
      <c r="W103" s="516"/>
      <c r="X103" s="516"/>
      <c r="Y103" s="516"/>
      <c r="Z103" s="516"/>
      <c r="AA103" s="516"/>
    </row>
    <row r="104" spans="1:27" ht="18">
      <c r="L104" s="593" t="str">
        <f>'K. Bilgiler'!G22</f>
        <v>İnkılap Tarihi Öğretmeni</v>
      </c>
      <c r="M104" s="593"/>
      <c r="N104" s="593"/>
      <c r="O104" s="593"/>
      <c r="P104" s="593"/>
      <c r="Q104" s="593"/>
      <c r="R104" s="593"/>
      <c r="S104" s="593"/>
      <c r="T104" s="593"/>
      <c r="U104" s="248"/>
      <c r="V104" s="517" t="s">
        <v>35</v>
      </c>
      <c r="W104" s="517"/>
      <c r="X104" s="517"/>
      <c r="Y104" s="517"/>
      <c r="Z104" s="517"/>
      <c r="AA104" s="517"/>
    </row>
    <row r="105" spans="1:27" ht="18">
      <c r="L105" s="593"/>
      <c r="M105" s="593"/>
      <c r="N105" s="593"/>
      <c r="O105" s="593"/>
      <c r="P105" s="593"/>
      <c r="Q105" s="593"/>
      <c r="R105" s="593"/>
      <c r="S105" s="593"/>
      <c r="T105" s="593"/>
      <c r="U105" s="249"/>
      <c r="V105" s="518"/>
      <c r="W105" s="518"/>
      <c r="X105" s="518"/>
      <c r="Y105" s="518"/>
      <c r="Z105" s="518"/>
      <c r="AA105" s="518"/>
    </row>
  </sheetData>
  <sheetProtection algorithmName="SHA-512" hashValue="mrSucDR03zXEOL8AuP+KXMGAtfqwkZs8juF8QP7m0Gcfh07wbZCl5e+oMtuPmI2S449tWv04M2ZXkY+1z5TLjQ==" saltValue="zmsYIJEh9bKa0jsDpnOLVQ==" spinCount="100000" sheet="1" objects="1" scenarios="1"/>
  <mergeCells count="123">
    <mergeCell ref="L80:AE80"/>
    <mergeCell ref="A2:O2"/>
    <mergeCell ref="Z2:AA2"/>
    <mergeCell ref="L104:T105"/>
    <mergeCell ref="A1:Y1"/>
    <mergeCell ref="L101:T101"/>
    <mergeCell ref="L102:T102"/>
    <mergeCell ref="L103:T103"/>
    <mergeCell ref="Z1:AA1"/>
    <mergeCell ref="A87:A9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AA53:AA54"/>
    <mergeCell ref="Z53:Z54"/>
    <mergeCell ref="A3:E3"/>
    <mergeCell ref="Z3:AA3"/>
    <mergeCell ref="A53:E54"/>
    <mergeCell ref="AG85:AO86"/>
    <mergeCell ref="Z55:Z56"/>
    <mergeCell ref="AA55:AA56"/>
    <mergeCell ref="AG84:AO84"/>
    <mergeCell ref="L70:AF70"/>
    <mergeCell ref="AG70:AP70"/>
    <mergeCell ref="A81:C81"/>
    <mergeCell ref="A80:C80"/>
    <mergeCell ref="AG82:AO82"/>
    <mergeCell ref="AG83:AO83"/>
    <mergeCell ref="AF73:AN73"/>
    <mergeCell ref="A84:D84"/>
    <mergeCell ref="E80:K80"/>
    <mergeCell ref="E81:K81"/>
    <mergeCell ref="E82:K82"/>
    <mergeCell ref="A82:C82"/>
    <mergeCell ref="F84:G84"/>
    <mergeCell ref="A77:D77"/>
    <mergeCell ref="F76:G76"/>
    <mergeCell ref="A72:C72"/>
    <mergeCell ref="A73:C73"/>
    <mergeCell ref="F73:G73"/>
    <mergeCell ref="F74:G74"/>
    <mergeCell ref="AA50:AA51"/>
    <mergeCell ref="C11:E11"/>
    <mergeCell ref="C20:E20"/>
    <mergeCell ref="C21:E21"/>
    <mergeCell ref="C22:E22"/>
    <mergeCell ref="C23:E23"/>
    <mergeCell ref="C38:E38"/>
    <mergeCell ref="C40:E40"/>
    <mergeCell ref="C41:E41"/>
    <mergeCell ref="C42:E42"/>
    <mergeCell ref="C39:E39"/>
    <mergeCell ref="A48:E48"/>
    <mergeCell ref="A47:E47"/>
    <mergeCell ref="I76:K76"/>
    <mergeCell ref="I75:K75"/>
    <mergeCell ref="A76:C76"/>
    <mergeCell ref="C43:E43"/>
    <mergeCell ref="C44:E44"/>
    <mergeCell ref="A75:C75"/>
    <mergeCell ref="A71:K71"/>
    <mergeCell ref="A4:E4"/>
    <mergeCell ref="C5:E5"/>
    <mergeCell ref="C13:E13"/>
    <mergeCell ref="C26:E26"/>
    <mergeCell ref="C24:E24"/>
    <mergeCell ref="C9:E9"/>
    <mergeCell ref="C6:E6"/>
    <mergeCell ref="A52:E52"/>
    <mergeCell ref="AS35:AX38"/>
    <mergeCell ref="AS27:AX30"/>
    <mergeCell ref="AA4:AA5"/>
    <mergeCell ref="C34:E34"/>
    <mergeCell ref="C29:E29"/>
    <mergeCell ref="C30:E30"/>
    <mergeCell ref="C12:E12"/>
    <mergeCell ref="C17:E17"/>
    <mergeCell ref="C18:E18"/>
    <mergeCell ref="C14:E14"/>
    <mergeCell ref="C27:E27"/>
    <mergeCell ref="C25:E25"/>
    <mergeCell ref="C31:E31"/>
    <mergeCell ref="C28:E28"/>
    <mergeCell ref="C15:E15"/>
    <mergeCell ref="C16:E16"/>
    <mergeCell ref="C19:E19"/>
    <mergeCell ref="C10:E10"/>
    <mergeCell ref="C7:E7"/>
    <mergeCell ref="C8:E8"/>
    <mergeCell ref="C33:E33"/>
    <mergeCell ref="C32:E32"/>
    <mergeCell ref="C37:E37"/>
    <mergeCell ref="V101:AA101"/>
    <mergeCell ref="V102:AA102"/>
    <mergeCell ref="V103:AA103"/>
    <mergeCell ref="V104:AA104"/>
    <mergeCell ref="V105:AA105"/>
    <mergeCell ref="A55:E56"/>
    <mergeCell ref="A74:C74"/>
    <mergeCell ref="A50:E51"/>
    <mergeCell ref="C35:E35"/>
    <mergeCell ref="C36:E36"/>
    <mergeCell ref="A49:E49"/>
    <mergeCell ref="C45:E45"/>
    <mergeCell ref="Z50:Z51"/>
    <mergeCell ref="F75:G75"/>
    <mergeCell ref="F72:G72"/>
    <mergeCell ref="I73:K73"/>
    <mergeCell ref="I74:K74"/>
    <mergeCell ref="A97:D97"/>
    <mergeCell ref="A98:D98"/>
    <mergeCell ref="I72:K72"/>
    <mergeCell ref="A46:E46"/>
    <mergeCell ref="F77:G77"/>
    <mergeCell ref="A85:D85"/>
    <mergeCell ref="F85:G85"/>
  </mergeCells>
  <phoneticPr fontId="5" type="noConversion"/>
  <conditionalFormatting sqref="F55:Y55">
    <cfRule type="cellIs" dxfId="8" priority="46" stopIfTrue="1" operator="lessThan">
      <formula>50</formula>
    </cfRule>
  </conditionalFormatting>
  <conditionalFormatting sqref="F3:Y3">
    <cfRule type="expression" dxfId="7" priority="45">
      <formula>F48&gt;(F4*0.5)</formula>
    </cfRule>
  </conditionalFormatting>
  <conditionalFormatting sqref="A87:D96">
    <cfRule type="dataBar" priority="5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{F7879AB8-5413-47E2-9226-62967EEB563C}</x14:id>
        </ext>
      </extLst>
    </cfRule>
  </conditionalFormatting>
  <conditionalFormatting sqref="D72:E76">
    <cfRule type="iconSet" priority="4">
      <iconSet iconSet="5Rating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I72:K76">
    <cfRule type="iconSet" priority="2">
      <iconSet iconSet="5Quarter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Z6:AA45">
    <cfRule type="dataBar" priority="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{8C143166-DF2B-48E1-93BA-7D14E55FFB79}</x14:id>
        </ext>
      </extLst>
    </cfRule>
  </conditionalFormatting>
  <dataValidations xWindow="645" yWindow="637" count="2">
    <dataValidation allowBlank="1" showInputMessage="1" showErrorMessage="1" prompt="Öğrencinin sorudan aldığı puan değerini giriniz." sqref="F6:Y45"/>
    <dataValidation allowBlank="1" showInputMessage="1" showErrorMessage="1" prompt="Sorunun konusunu giriniz." sqref="F3:Y3"/>
  </dataValidations>
  <printOptions horizontalCentered="1"/>
  <pageMargins left="0.31496062992125984" right="0.19685039370078741" top="0.19685039370078741" bottom="0.11811023622047245" header="0.23622047244094491" footer="0.15748031496062992"/>
  <pageSetup paperSize="9" scale="38" orientation="portrait" r:id="rId1"/>
  <headerFooter alignWithMargins="0"/>
  <ignoredErrors>
    <ignoredError sqref="F52:Y52 F56 G48:H48 G56:Y56 F53:Y53 H72:H76 F54:Y54 F51:Y51 G49:Y49 F50:I50 F72 I48:Y48 F73:F76 I73:I76 E85 F85 H84 F84 J85:K85 AG83 F77 K50:Y50 J84:K84" unlockedFormula="1"/>
    <ignoredError sqref="G55:Y55" formula="1" unlockedFormula="1"/>
  </ignoredErrors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7879AB8-5413-47E2-9226-62967EEB563C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A87:D96</xm:sqref>
        </x14:conditionalFormatting>
        <x14:conditionalFormatting xmlns:xm="http://schemas.microsoft.com/office/excel/2006/main">
          <x14:cfRule type="dataBar" id="{8C143166-DF2B-48E1-93BA-7D14E55FFB7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Z6:AA45</xm:sqref>
        </x14:conditionalFormatting>
        <x14:conditionalFormatting xmlns:xm="http://schemas.microsoft.com/office/excel/2006/main">
          <x14:cfRule type="iconSet" priority="3" id="{AF1D311A-A43C-45B8-A779-50766459014D}">
            <x14:iconSet iconSet="3Triangles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D80:D82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  <pageSetUpPr fitToPage="1"/>
  </sheetPr>
  <dimension ref="A2:AH254"/>
  <sheetViews>
    <sheetView zoomScale="66" zoomScaleNormal="66" zoomScaleSheetLayoutView="33" zoomScalePageLayoutView="26" workbookViewId="0"/>
  </sheetViews>
  <sheetFormatPr defaultColWidth="9.140625" defaultRowHeight="14.25"/>
  <cols>
    <col min="1" max="1" width="7" style="165" customWidth="1"/>
    <col min="2" max="2" width="8.85546875" style="166" customWidth="1"/>
    <col min="3" max="3" width="11.140625" style="166" customWidth="1"/>
    <col min="4" max="4" width="63.85546875" style="166" bestFit="1" customWidth="1"/>
    <col min="5" max="5" width="58.85546875" style="166" customWidth="1"/>
    <col min="6" max="6" width="9.140625" style="165" customWidth="1"/>
    <col min="7" max="8" width="9.140625" style="167"/>
    <col min="9" max="9" width="9.140625" style="167" customWidth="1"/>
    <col min="10" max="20" width="9.140625" style="167"/>
    <col min="21" max="26" width="9.140625" style="165"/>
    <col min="27" max="34" width="9.140625" style="167"/>
    <col min="35" max="16384" width="9.140625" style="166"/>
  </cols>
  <sheetData>
    <row r="2" spans="2:20" s="165" customFormat="1" ht="27" customHeight="1">
      <c r="B2" s="764" t="str">
        <f>'K. Bilgiler'!G6&amp;" "&amp;'K. Bilgiler'!G14&amp;" EĞİTİM ÖĞRETİM YILI"</f>
        <v>SBD FACEBOOK ORTAOKULU 2023-2024 EĞİTİM ÖĞRETİM YILI</v>
      </c>
      <c r="C2" s="764"/>
      <c r="D2" s="764"/>
      <c r="E2" s="764"/>
      <c r="F2" s="764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7"/>
    </row>
    <row r="3" spans="2:20" s="165" customFormat="1" ht="19.5" customHeight="1">
      <c r="B3" s="209"/>
      <c r="C3" s="209"/>
      <c r="D3" s="209"/>
      <c r="E3" s="209"/>
      <c r="F3" s="209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</row>
    <row r="4" spans="2:20" s="168" customFormat="1" ht="36" customHeight="1">
      <c r="B4" s="765" t="s">
        <v>318</v>
      </c>
      <c r="C4" s="766"/>
      <c r="D4" s="766"/>
      <c r="E4" s="767"/>
      <c r="F4" s="18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299"/>
    </row>
    <row r="5" spans="2:20" s="168" customFormat="1" ht="26.25" customHeight="1">
      <c r="B5" s="617" t="s">
        <v>12</v>
      </c>
      <c r="C5" s="618" t="str">
        <f>'K. Bilgiler'!G10&amp;" / "&amp;'K. Bilgiler'!G12&amp;" SINIFI "&amp;'K. Bilgiler'!G8&amp;" DERSİ"</f>
        <v>8 / D SINIFI T.C. İNKILÂP TARİHİ VE ATATÜRKÇÜLÜK DERSİ</v>
      </c>
      <c r="D5" s="618"/>
      <c r="E5" s="169" t="s">
        <v>159</v>
      </c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299"/>
    </row>
    <row r="6" spans="2:20" s="168" customFormat="1" ht="26.25" customHeight="1">
      <c r="B6" s="617"/>
      <c r="C6" s="618"/>
      <c r="D6" s="618"/>
      <c r="E6" s="285">
        <f>'K. Bilgiler'!G28</f>
        <v>45249</v>
      </c>
      <c r="G6" s="299"/>
      <c r="H6" s="299"/>
      <c r="I6" s="299"/>
      <c r="J6" s="299"/>
      <c r="K6" s="299"/>
      <c r="L6" s="299"/>
      <c r="M6" s="300"/>
      <c r="N6" s="299"/>
      <c r="O6" s="299"/>
      <c r="P6" s="299"/>
      <c r="Q6" s="299"/>
      <c r="R6" s="299"/>
      <c r="S6" s="299"/>
      <c r="T6" s="299"/>
    </row>
    <row r="7" spans="2:20" s="165" customFormat="1" ht="45">
      <c r="B7" s="617"/>
      <c r="C7" s="228" t="s">
        <v>161</v>
      </c>
      <c r="D7" s="229" t="s">
        <v>317</v>
      </c>
      <c r="E7" s="164" t="s">
        <v>160</v>
      </c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</row>
    <row r="8" spans="2:20" s="165" customFormat="1" ht="65.099999999999994" customHeight="1">
      <c r="B8" s="231">
        <v>1</v>
      </c>
      <c r="C8" s="187">
        <f>'1. Sınav'!F55</f>
        <v>38.571428571428569</v>
      </c>
      <c r="D8" s="230" t="str">
        <f>CONCATENATE(IF( C8&lt;&gt;50.01,CONCATENATE('1. Sınav'!F3,"")))</f>
        <v>İTA.8.1.1. Avrupa’daki gelişmelerin yansımaları bağlamında Osmanlı Devleti’nin yirminci yüzyılın başlarındaki siyasi ve sosyal durumunu kavrar.</v>
      </c>
      <c r="E8" s="227" t="str">
        <f>IF(ISBLANK(TEDBİR!C8),"",(IF(C8&lt;50,"Bu kazanımın tekrar edilmesine karar verilmiştir. Anlaşılamayan yerlerinin tespit edilip, öğrenme eksikliklerinin giderilmesine ve konu ile ilgili farklı etkinliklerin yapılmasına karar verilmiştir.",IF(C8&lt;70,"Bu kazanımının sınıfın büyük çoğunluğu tarafından anlaşıldığı belirlenmiştir. Eksik öğrenmesi olan öğrencilere kazanımla ilgili çeşitli etkinliklerin ev ödevi şeklinde verilmesine karar verilmiştir.",IF(C8&lt;85,"Bu kazanımının sınıf tarafından anlaşımıştır. İlgili kazanımla alakalı sınıf genelinde herhangi bir çalışma yapılmasına gerek görülmemiştir. Kazanım ile alakalı sorudan tam puan alamayanların konuyu tekrar etmelerine karar verilmiştir.",IF(C8&lt;101,"Sınıf bu kazanımı elde etmiştir."))))))</f>
        <v>Bu kazanımın tekrar edilmesine karar verilmiştir. Anlaşılamayan yerlerinin tespit edilip, öğrenme eksikliklerinin giderilmesine ve konu ile ilgili farklı etkinliklerin yapılmasına karar verilmiştir.</v>
      </c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</row>
    <row r="9" spans="2:20" s="165" customFormat="1" ht="65.099999999999994" customHeight="1">
      <c r="B9" s="231">
        <v>2</v>
      </c>
      <c r="C9" s="187">
        <f>'1. Sınav'!G55</f>
        <v>50.476190476190474</v>
      </c>
      <c r="D9" s="230" t="str">
        <f>CONCATENATE(IF( C9&lt;&gt;50.1,CONCATENATE('1. Sınav'!G3,"")))</f>
        <v>İTA.8.2.1. Birinci Dünya Savaşı’nın sebeplerini ve savaşın başlamasına yol açan gelişmeleri kavrar.</v>
      </c>
      <c r="E9" s="227" t="str">
        <f>IF(ISBLANK(TEDBİR!C9),"",(IF(C9&lt;50,"Bu kazanımın tekrar edilmesine karar verilmiştir. Anlaşılamayan yerlerinin tespit edilip, öğrenme eksikliklerinin giderilmesine ve konu ile ilgili farklı etkinliklerin yapılmasına karar verilmiştir.",IF(C9&lt;70,"Bu kazanımının sınıfın büyük çoğunluğu tarafından anlaşıldığı belirlenmiştir. Eksik öğrenmesi olan öğrencilere kazanımla ilgili çeşitli etkinliklerin ev ödevi şeklinde verilmesine karar verilmiştir.",IF(C9&lt;85,"Bu kazanımının sınıf tarafından anlaşımıştır. İlgili kazanımla alakalı sınıf genelinde herhangi bir çalışma yapılmasına gerek görülmemiştir. Kazanım ile alakalı sorudan tam puan alamayanların konuyu tekrar etmelerine karar verilmiştir.",IF(C9&lt;101,"Sınıf bu kazanımı elde etmiştir."))))))</f>
        <v>Bu kazanımının sınıfın büyük çoğunluğu tarafından anlaşıldığı belirlenmiştir. Eksik öğrenmesi olan öğrencilere kazanımla ilgili çeşitli etkinliklerin ev ödevi şeklinde verilmesine karar verilmiştir.</v>
      </c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</row>
    <row r="10" spans="2:20" s="165" customFormat="1" ht="65.099999999999994" customHeight="1">
      <c r="B10" s="231">
        <v>3</v>
      </c>
      <c r="C10" s="187">
        <f>'1. Sınav'!H55</f>
        <v>56.190476190476183</v>
      </c>
      <c r="D10" s="230" t="str">
        <f>CONCATENATE(IF( C10&lt;&gt;50.01,CONCATENATE('1. Sınav'!H3,"")))</f>
        <v>SB.5.2.3. Ülkemizin çeşitli yerlerinin kültürel özellikleri ile yaşadığı çevrenin kültürel özelliklerini karşılaştırarak bunlar arasındaki benzer ve farklı unsurları belirler.</v>
      </c>
      <c r="E10" s="227" t="str">
        <f>IF(ISBLANK(TEDBİR!C10),"",(IF(C10&lt;50,"Bu kazanımın tekrar edilmesine karar verilmiştir. Anlaşılamayan yerlerinin tespit edilip, öğrenme eksikliklerinin giderilmesine ve konu ile ilgili farklı etkinliklerin yapılmasına karar verilmiştir.",IF(C10&lt;70,"Bu kazanımının sınıfın büyük çoğunluğu tarafından anlaşıldığı belirlenmiştir. Eksik öğrenmesi olan öğrencilere kazanımla ilgili çeşitli etkinliklerin ev ödevi şeklinde verilmesine karar verilmiştir.",IF(C10&lt;85,"Bu kazanımının sınıf tarafından anlaşımıştır. İlgili kazanımla alakalı sınıf genelinde herhangi bir çalışma yapılmasına gerek görülmemiştir. Kazanım ile alakalı sorudan tam puan alamayanların konuyu tekrar etmelerine karar verilmiştir.",IF(C10&lt;101,"Sınıf bu kazanımı elde etmiştir."))))))</f>
        <v>Bu kazanımının sınıfın büyük çoğunluğu tarafından anlaşıldığı belirlenmiştir. Eksik öğrenmesi olan öğrencilere kazanımla ilgili çeşitli etkinliklerin ev ödevi şeklinde verilmesine karar verilmiştir.</v>
      </c>
      <c r="G10" s="167"/>
      <c r="H10" s="167"/>
      <c r="I10" s="167"/>
      <c r="J10" s="167"/>
      <c r="K10" s="167"/>
      <c r="L10" s="167"/>
      <c r="M10" s="167"/>
      <c r="N10" s="167"/>
      <c r="O10" s="167"/>
      <c r="P10" s="167"/>
      <c r="Q10" s="167"/>
      <c r="R10" s="167"/>
      <c r="S10" s="167"/>
      <c r="T10" s="167"/>
    </row>
    <row r="11" spans="2:20" s="165" customFormat="1" ht="65.099999999999994" customHeight="1">
      <c r="B11" s="231">
        <v>4</v>
      </c>
      <c r="C11" s="187">
        <f>'1. Sınav'!I55</f>
        <v>60.476190476190467</v>
      </c>
      <c r="D11" s="230" t="str">
        <f>CONCATENATE(IF(C11&lt;&gt;50.01,CONCATENATE('1. Sınav'!I3,"")))</f>
        <v>BURAYI TIKLAYIP LİSTEDEN SEÇİM YAPIN</v>
      </c>
      <c r="E11" s="227" t="str">
        <f>IF(ISBLANK(TEDBİR!C11),"",(IF(C11&lt;50,"Bu kazanımın tekrar edilmesine karar verilmiştir. Anlaşılamayan yerlerinin tespit edilip, öğrenme eksikliklerinin giderilmesine ve konu ile ilgili farklı etkinliklerin yapılmasına karar verilmiştir.",IF(C11&lt;70,"Bu kazanımının sınıfın büyük çoğunluğu tarafından anlaşıldığı belirlenmiştir. Eksik öğrenmesi olan öğrencilere kazanımla ilgili çeşitli etkinliklerin ev ödevi şeklinde verilmesine karar verilmiştir.",IF(C11&lt;85,"Bu kazanımının sınıf tarafından anlaşımıştır. İlgili kazanımla alakalı sınıf genelinde herhangi bir çalışma yapılmasına gerek görülmemiştir. Kazanım ile alakalı sorudan tam puan alamayanların konuyu tekrar etmelerine karar verilmiştir.",IF(C11&lt;101,"Sınıf bu kazanımı elde etmiştir."))))))</f>
        <v>Bu kazanımının sınıfın büyük çoğunluğu tarafından anlaşıldığı belirlenmiştir. Eksik öğrenmesi olan öğrencilere kazanımla ilgili çeşitli etkinliklerin ev ödevi şeklinde verilmesine karar verilmiştir.</v>
      </c>
      <c r="G11" s="167"/>
      <c r="H11" s="167"/>
      <c r="I11" s="167"/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</row>
    <row r="12" spans="2:20" s="165" customFormat="1" ht="65.099999999999994" customHeight="1">
      <c r="B12" s="231">
        <v>5</v>
      </c>
      <c r="C12" s="187">
        <f>'1. Sınav'!J55</f>
        <v>49.047619047619051</v>
      </c>
      <c r="D12" s="230" t="str">
        <f>CONCATENATE(IF(C12&lt;&gt;50.01,CONCATENATE('1. Sınav'!J3,"")))</f>
        <v>İTA.8.1.3. Gençlik döneminde Mustafa Kemal’in fikir hayatını etkileyen önemli kişileri ve olayları kavrar.</v>
      </c>
      <c r="E12" s="227" t="str">
        <f>IF(ISBLANK(TEDBİR!C12),"",(IF(C12&lt;50,"Bu kazanımın tekrar edilmesine karar verilmiştir. Anlaşılamayan yerlerinin tespit edilip, öğrenme eksikliklerinin giderilmesine ve konu ile ilgili farklı etkinliklerin yapılmasına karar verilmiştir.",IF(C12&lt;70,"Bu kazanımının sınıfın büyük çoğunluğu tarafından anlaşıldığı belirlenmiştir. Eksik öğrenmesi olan öğrencilere kazanımla ilgili çeşitli etkinliklerin ev ödevi şeklinde verilmesine karar verilmiştir.",IF(C12&lt;85,"Bu kazanımının sınıf tarafından anlaşımıştır. İlgili kazanımla alakalı sınıf genelinde herhangi bir çalışma yapılmasına gerek görülmemiştir. Kazanım ile alakalı sorudan tam puan alamayanların konuyu tekrar etmelerine karar verilmiştir.",IF(C12&lt;101,"Sınıf bu kazanımı elde etmiştir."))))))</f>
        <v>Bu kazanımın tekrar edilmesine karar verilmiştir. Anlaşılamayan yerlerinin tespit edilip, öğrenme eksikliklerinin giderilmesine ve konu ile ilgili farklı etkinliklerin yapılmasına karar verilmiştir.</v>
      </c>
      <c r="G12" s="167"/>
      <c r="H12" s="167"/>
      <c r="I12" s="541" t="s">
        <v>325</v>
      </c>
      <c r="J12" s="541"/>
      <c r="K12" s="541"/>
      <c r="L12" s="541"/>
      <c r="M12" s="541"/>
      <c r="N12" s="541"/>
      <c r="O12" s="167"/>
      <c r="P12" s="167"/>
      <c r="Q12" s="167"/>
      <c r="R12" s="167"/>
      <c r="S12" s="167"/>
      <c r="T12" s="167"/>
    </row>
    <row r="13" spans="2:20" s="165" customFormat="1" ht="65.099999999999994" customHeight="1">
      <c r="B13" s="231">
        <v>6</v>
      </c>
      <c r="C13" s="187">
        <f>'1. Sınav'!K55</f>
        <v>100</v>
      </c>
      <c r="D13" s="230" t="str">
        <f>CONCATENATE(IF(C13&lt;&gt;50.01,CONCATENATE('1. Sınav'!K3,"")))</f>
        <v>İTA.8.1.3. Gençlik döneminde Mustafa Kemal’in fikir hayatını etkileyen önemli kişileri ve olayları kavrar.</v>
      </c>
      <c r="E13" s="227" t="str">
        <f>IF(ISBLANK(TEDBİR!C13),"",(IF(C13&lt;50,"Bu kazanımın tekrar edilmesine karar verilmiştir. Anlaşılamayan yerlerinin tespit edilip, öğrenme eksikliklerinin giderilmesine ve konu ile ilgili farklı etkinliklerin yapılmasına karar verilmiştir.",IF(C13&lt;70,"Bu kazanımının sınıfın büyük çoğunluğu tarafından anlaşıldığı belirlenmiştir. Eksik öğrenmesi olan öğrencilere kazanımla ilgili çeşitli etkinliklerin ev ödevi şeklinde verilmesine karar verilmiştir.",IF(C13&lt;85,"Bu kazanımının sınıf tarafından anlaşımıştır. İlgili kazanımla alakalı sınıf genelinde herhangi bir çalışma yapılmasına gerek görülmemiştir. Kazanım ile alakalı sorudan tam puan alamayanların konuyu tekrar etmelerine karar verilmiştir.",IF(C13&lt;101,"Sınıf bu kazanımı elde etmiştir."))))))</f>
        <v>Sınıf bu kazanımı elde etmiştir.</v>
      </c>
      <c r="G13" s="167"/>
      <c r="H13" s="167"/>
      <c r="I13" s="167"/>
      <c r="J13" s="167"/>
      <c r="K13" s="167"/>
      <c r="L13" s="167"/>
      <c r="M13" s="167"/>
      <c r="N13" s="167"/>
      <c r="O13" s="167"/>
      <c r="P13" s="167"/>
      <c r="Q13" s="167"/>
      <c r="R13" s="167"/>
      <c r="S13" s="167"/>
      <c r="T13" s="167"/>
    </row>
    <row r="14" spans="2:20" s="165" customFormat="1" ht="65.099999999999994" customHeight="1">
      <c r="B14" s="231">
        <v>7</v>
      </c>
      <c r="C14" s="187">
        <f>'1. Sınav'!L55</f>
        <v>49.523809523809526</v>
      </c>
      <c r="D14" s="230" t="str">
        <f>CONCATENATE(IF(C14&lt;&gt;50.01,CONCATENATE('1. Sınav'!L3,"")))</f>
        <v>İTA.8.1.3. Gençlik döneminde Mustafa Kemal’in fikir hayatını etkileyen önemli kişileri ve olayları kavrar.</v>
      </c>
      <c r="E14" s="227" t="str">
        <f>IF(ISBLANK(TEDBİR!C14),"",(IF(C14&lt;50,"Bu kazanımın tekrar edilmesine karar verilmiştir. Anlaşılamayan yerlerinin tespit edilip, öğrenme eksikliklerinin giderilmesine ve konu ile ilgili farklı etkinliklerin yapılmasına karar verilmiştir.",IF(C14&lt;70,"Bu kazanımının sınıfın büyük çoğunluğu tarafından anlaşıldığı belirlenmiştir. Eksik öğrenmesi olan öğrencilere kazanımla ilgili çeşitli etkinliklerin ev ödevi şeklinde verilmesine karar verilmiştir.",IF(C14&lt;85,"Bu kazanımının sınıf tarafından anlaşımıştır. İlgili kazanımla alakalı sınıf genelinde herhangi bir çalışma yapılmasına gerek görülmemiştir. Kazanım ile alakalı sorudan tam puan alamayanların konuyu tekrar etmelerine karar verilmiştir.",IF(C14&lt;101,"Sınıf bu kazanımı elde etmiştir."))))))</f>
        <v>Bu kazanımın tekrar edilmesine karar verilmiştir. Anlaşılamayan yerlerinin tespit edilip, öğrenme eksikliklerinin giderilmesine ve konu ile ilgili farklı etkinliklerin yapılmasına karar verilmiştir.</v>
      </c>
      <c r="G14" s="167"/>
      <c r="H14" s="167"/>
      <c r="I14" s="167"/>
      <c r="J14" s="167"/>
      <c r="K14" s="167"/>
      <c r="L14" s="167"/>
      <c r="M14" s="167"/>
      <c r="N14" s="167"/>
      <c r="O14" s="167"/>
      <c r="P14" s="167"/>
      <c r="Q14" s="167"/>
      <c r="R14" s="167"/>
      <c r="S14" s="167"/>
      <c r="T14" s="167"/>
    </row>
    <row r="15" spans="2:20" s="165" customFormat="1" ht="65.099999999999994" customHeight="1">
      <c r="B15" s="231">
        <v>8</v>
      </c>
      <c r="C15" s="187">
        <f>'1. Sınav'!M55</f>
        <v>100</v>
      </c>
      <c r="D15" s="230" t="str">
        <f>CONCATENATE(IF(C15&lt;&gt;50.01,CONCATENATE('1. Sınav'!M3,"")))</f>
        <v>İTA.8.1.3. Gençlik döneminde Mustafa Kemal’in fikir hayatını etkileyen önemli kişileri ve olayları kavrar.</v>
      </c>
      <c r="E15" s="227" t="str">
        <f>IF(ISBLANK(TEDBİR!C15),"",(IF(C15&lt;50,"Bu kazanımın tekrar edilmesine karar verilmiştir. Anlaşılamayan yerlerinin tespit edilip, öğrenme eksikliklerinin giderilmesine ve konu ile ilgili farklı etkinliklerin yapılmasına karar verilmiştir.",IF(C15&lt;70,"Bu kazanımının sınıfın büyük çoğunluğu tarafından anlaşıldığı belirlenmiştir. Eksik öğrenmesi olan öğrencilere kazanımla ilgili çeşitli etkinliklerin ev ödevi şeklinde verilmesine karar verilmiştir.",IF(C15&lt;85,"Bu kazanımının sınıf tarafından anlaşımıştır. İlgili kazanımla alakalı sınıf genelinde herhangi bir çalışma yapılmasına gerek görülmemiştir. Kazanım ile alakalı sorudan tam puan alamayanların konuyu tekrar etmelerine karar verilmiştir.",IF(C15&lt;101,"Sınıf bu kazanımı elde etmiştir."))))))</f>
        <v>Sınıf bu kazanımı elde etmiştir.</v>
      </c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</row>
    <row r="16" spans="2:20" s="165" customFormat="1" ht="65.099999999999994" customHeight="1">
      <c r="B16" s="231">
        <v>9</v>
      </c>
      <c r="C16" s="187">
        <f>'1. Sınav'!N55</f>
        <v>100</v>
      </c>
      <c r="D16" s="230" t="str">
        <f>CONCATENATE(IF(C16&lt;&gt;50.01,CONCATENATE('1. Sınav'!N3,"")))</f>
        <v>İTA.8.1.4. Mustafa Kemal’in askerlik hayatı ile ilgili olayları ve olguları onun kişilik özellikleri ile ilişkilendirir.</v>
      </c>
      <c r="E16" s="227" t="str">
        <f>IF(ISBLANK(TEDBİR!C16),"",(IF(C16&lt;50,"Bu kazanımın tekrar edilmesine karar verilmiştir. Anlaşılamayan yerlerinin tespit edilip, öğrenme eksikliklerinin giderilmesine ve konu ile ilgili farklı etkinliklerin yapılmasına karar verilmiştir.",IF(C16&lt;70,"Bu kazanımının sınıfın büyük çoğunluğu tarafından anlaşıldığı belirlenmiştir. Eksik öğrenmesi olan öğrencilere kazanımla ilgili çeşitli etkinliklerin ev ödevi şeklinde verilmesine karar verilmiştir.",IF(C16&lt;85,"Bu kazanımının sınıf tarafından anlaşımıştır. İlgili kazanımla alakalı sınıf genelinde herhangi bir çalışma yapılmasına gerek görülmemiştir. Kazanım ile alakalı sorudan tam puan alamayanların konuyu tekrar etmelerine karar verilmiştir.",IF(C16&lt;101,"Sınıf bu kazanımı elde etmiştir."))))))</f>
        <v>Sınıf bu kazanımı elde etmiştir.</v>
      </c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</row>
    <row r="17" spans="2:20" s="165" customFormat="1" ht="65.099999999999994" customHeight="1">
      <c r="B17" s="231">
        <v>10</v>
      </c>
      <c r="C17" s="187">
        <f>'1. Sınav'!O55</f>
        <v>46.19047619047619</v>
      </c>
      <c r="D17" s="230" t="str">
        <f>CONCATENATE(IF(C17&lt;&gt;50.01,CONCATENATE('1. Sınav'!O3,"")))</f>
        <v>İTA.8.2.8. Mustafa Kemal’in ve Türk milletinin Sevr Antlaşması’na karşı tepkilerini değerlendirir.</v>
      </c>
      <c r="E17" s="227" t="str">
        <f>IF(ISBLANK(TEDBİR!C17),"",(IF(C17&lt;50,"Bu kazanımın tekrar edilmesine karar verilmiştir. Anlaşılamayan yerlerinin tespit edilip, öğrenme eksikliklerinin giderilmesine ve konu ile ilgili farklı etkinliklerin yapılmasına karar verilmiştir.",IF(C17&lt;70,"Bu kazanımının sınıfın büyük çoğunluğu tarafından anlaşıldığı belirlenmiştir. Eksik öğrenmesi olan öğrencilere kazanımla ilgili çeşitli etkinliklerin ev ödevi şeklinde verilmesine karar verilmiştir.",IF(C17&lt;85,"Bu kazanımının sınıf tarafından anlaşımıştır. İlgili kazanımla alakalı sınıf genelinde herhangi bir çalışma yapılmasına gerek görülmemiştir. Kazanım ile alakalı sorudan tam puan alamayanların konuyu tekrar etmelerine karar verilmiştir.",IF(C17&lt;101,"Sınıf bu kazanımı elde etmiştir."))))))</f>
        <v>Bu kazanımın tekrar edilmesine karar verilmiştir. Anlaşılamayan yerlerinin tespit edilip, öğrenme eksikliklerinin giderilmesine ve konu ile ilgili farklı etkinliklerin yapılmasına karar verilmiştir.</v>
      </c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</row>
    <row r="18" spans="2:20" s="165" customFormat="1" ht="15.75">
      <c r="B18" s="178"/>
      <c r="C18" s="180"/>
      <c r="D18" s="181"/>
      <c r="E18" s="179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</row>
    <row r="19" spans="2:20" s="165" customFormat="1" ht="15">
      <c r="B19" s="179"/>
      <c r="C19" s="180"/>
      <c r="D19" s="181"/>
      <c r="E19" s="179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</row>
    <row r="20" spans="2:20" s="165" customFormat="1" ht="15.75">
      <c r="B20" s="178"/>
      <c r="C20" s="180"/>
      <c r="D20" s="181"/>
      <c r="E20" s="179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</row>
    <row r="21" spans="2:20" s="165" customFormat="1" ht="15.75">
      <c r="B21" s="178"/>
      <c r="C21" s="180"/>
      <c r="D21" s="181"/>
      <c r="E21" s="179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</row>
    <row r="22" spans="2:20" s="165" customFormat="1" ht="15.75">
      <c r="B22" s="178"/>
      <c r="C22" s="180"/>
      <c r="D22" s="181"/>
      <c r="E22" s="179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</row>
    <row r="23" spans="2:20" s="165" customFormat="1" ht="15.75">
      <c r="B23" s="178"/>
      <c r="C23" s="180"/>
      <c r="D23" s="181"/>
      <c r="E23" s="179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</row>
    <row r="24" spans="2:20" s="165" customFormat="1" ht="15.75">
      <c r="B24" s="178"/>
      <c r="C24" s="180"/>
      <c r="D24" s="181"/>
      <c r="E24" s="179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</row>
    <row r="25" spans="2:20" s="165" customFormat="1" ht="15.75">
      <c r="B25" s="178"/>
      <c r="C25" s="180"/>
      <c r="D25" s="181"/>
      <c r="E25" s="179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</row>
    <row r="26" spans="2:20" s="165" customFormat="1" ht="15.75">
      <c r="B26" s="178"/>
      <c r="C26" s="180"/>
      <c r="D26" s="181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</row>
    <row r="27" spans="2:20" s="165" customFormat="1"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</row>
    <row r="28" spans="2:20" s="165" customFormat="1" ht="15.75">
      <c r="C28" s="232"/>
      <c r="D28" s="232"/>
      <c r="E28" s="232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</row>
    <row r="29" spans="2:20" s="165" customFormat="1" ht="15.75">
      <c r="C29" s="232"/>
      <c r="D29" s="232"/>
      <c r="E29" s="232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</row>
    <row r="30" spans="2:20" s="172" customFormat="1" ht="15.75">
      <c r="B30" s="174"/>
      <c r="C30" s="615" t="str">
        <f>'K. Bilgiler'!G20</f>
        <v>Muammer ASLAN</v>
      </c>
      <c r="D30" s="615"/>
      <c r="E30" s="233" t="str">
        <f>'K. Bilgiler'!G24</f>
        <v>SOSYAL BİLGİLER DÜNYASI</v>
      </c>
      <c r="F30" s="207"/>
      <c r="G30" s="301"/>
      <c r="H30" s="301"/>
      <c r="I30" s="301"/>
      <c r="J30" s="301"/>
      <c r="K30" s="301"/>
      <c r="L30" s="301"/>
      <c r="M30" s="301"/>
      <c r="N30" s="301"/>
      <c r="O30" s="301"/>
      <c r="P30" s="301"/>
      <c r="Q30" s="301"/>
      <c r="R30" s="301"/>
      <c r="S30" s="301"/>
      <c r="T30" s="301"/>
    </row>
    <row r="31" spans="2:20" s="172" customFormat="1" ht="15.75">
      <c r="B31" s="174"/>
      <c r="C31" s="615" t="str">
        <f>'K. Bilgiler'!G22</f>
        <v>İnkılap Tarihi Öğretmeni</v>
      </c>
      <c r="D31" s="615"/>
      <c r="E31" s="233" t="s">
        <v>35</v>
      </c>
      <c r="F31" s="207"/>
      <c r="G31" s="301"/>
      <c r="H31" s="301"/>
      <c r="I31" s="301"/>
      <c r="J31" s="301"/>
      <c r="K31" s="301"/>
      <c r="L31" s="301"/>
      <c r="M31" s="301"/>
      <c r="N31" s="301"/>
      <c r="O31" s="301"/>
      <c r="P31" s="301"/>
      <c r="Q31" s="301"/>
      <c r="R31" s="301"/>
      <c r="S31" s="301"/>
      <c r="T31" s="301"/>
    </row>
    <row r="32" spans="2:20" s="172" customFormat="1" ht="15.75">
      <c r="B32" s="174"/>
      <c r="C32" s="234"/>
      <c r="D32" s="233"/>
      <c r="E32" s="234">
        <f ca="1">TODAY()</f>
        <v>45283</v>
      </c>
      <c r="F32" s="171"/>
      <c r="G32" s="301"/>
      <c r="H32" s="301"/>
      <c r="I32" s="301"/>
      <c r="J32" s="301"/>
      <c r="K32" s="301"/>
      <c r="L32" s="301"/>
      <c r="M32" s="301"/>
      <c r="N32" s="301"/>
      <c r="O32" s="301"/>
      <c r="P32" s="301"/>
      <c r="Q32" s="301"/>
      <c r="R32" s="301"/>
      <c r="S32" s="301"/>
      <c r="T32" s="301"/>
    </row>
    <row r="33" spans="3:20" s="172" customFormat="1" ht="15.75">
      <c r="C33" s="235"/>
      <c r="D33" s="235"/>
      <c r="E33" s="235"/>
      <c r="G33" s="301"/>
      <c r="H33" s="301"/>
      <c r="I33" s="301"/>
      <c r="J33" s="301"/>
      <c r="K33" s="301"/>
      <c r="L33" s="301"/>
      <c r="M33" s="301"/>
      <c r="N33" s="301"/>
      <c r="O33" s="301"/>
      <c r="P33" s="301"/>
      <c r="Q33" s="301"/>
      <c r="R33" s="301"/>
      <c r="S33" s="301"/>
      <c r="T33" s="301"/>
    </row>
    <row r="34" spans="3:20" s="165" customFormat="1" ht="15.75">
      <c r="C34" s="232"/>
      <c r="D34" s="232"/>
      <c r="E34" s="232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</row>
    <row r="35" spans="3:20" s="165" customFormat="1" ht="15.75">
      <c r="C35" s="232"/>
      <c r="D35" s="232"/>
      <c r="E35" s="232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</row>
    <row r="36" spans="3:20" s="165" customFormat="1"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</row>
    <row r="37" spans="3:20" s="165" customFormat="1"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</row>
    <row r="38" spans="3:20" s="165" customFormat="1"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</row>
    <row r="39" spans="3:20" s="165" customFormat="1"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</row>
    <row r="40" spans="3:20" s="165" customFormat="1"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</row>
    <row r="41" spans="3:20" s="165" customFormat="1"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</row>
    <row r="42" spans="3:20" s="165" customFormat="1"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</row>
    <row r="43" spans="3:20" s="165" customFormat="1" ht="25.5" customHeight="1"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</row>
    <row r="44" spans="3:20" s="165" customFormat="1" ht="25.5" customHeight="1"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</row>
    <row r="45" spans="3:20" s="165" customFormat="1"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</row>
    <row r="46" spans="3:20" s="165" customFormat="1" ht="25.5" customHeight="1"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</row>
    <row r="47" spans="3:20" s="165" customFormat="1"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</row>
    <row r="48" spans="3:20" s="165" customFormat="1"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</row>
    <row r="49" spans="7:20" s="165" customFormat="1" ht="25.5" customHeight="1"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</row>
    <row r="50" spans="7:20" s="165" customFormat="1"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</row>
    <row r="51" spans="7:20" s="165" customFormat="1"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</row>
    <row r="52" spans="7:20" s="165" customFormat="1"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</row>
    <row r="53" spans="7:20" s="165" customFormat="1"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</row>
    <row r="54" spans="7:20" s="165" customFormat="1"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</row>
    <row r="55" spans="7:20" s="165" customFormat="1"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</row>
    <row r="56" spans="7:20" s="165" customFormat="1"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</row>
    <row r="57" spans="7:20" s="165" customFormat="1"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</row>
    <row r="58" spans="7:20" s="165" customFormat="1"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</row>
    <row r="59" spans="7:20" s="165" customFormat="1"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</row>
    <row r="60" spans="7:20" s="165" customFormat="1"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</row>
    <row r="61" spans="7:20" s="165" customFormat="1"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</row>
    <row r="62" spans="7:20" s="165" customFormat="1"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</row>
    <row r="63" spans="7:20" s="165" customFormat="1"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</row>
    <row r="64" spans="7:20" s="165" customFormat="1"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</row>
    <row r="65" spans="7:20" s="165" customFormat="1"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</row>
    <row r="66" spans="7:20" s="165" customFormat="1"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</row>
    <row r="67" spans="7:20" s="165" customFormat="1"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</row>
    <row r="68" spans="7:20" s="165" customFormat="1"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</row>
    <row r="69" spans="7:20" s="165" customFormat="1"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</row>
    <row r="70" spans="7:20" s="165" customFormat="1"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</row>
    <row r="71" spans="7:20" s="165" customFormat="1"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</row>
    <row r="72" spans="7:20" s="165" customFormat="1"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</row>
    <row r="73" spans="7:20" s="165" customFormat="1"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</row>
    <row r="74" spans="7:20" s="165" customFormat="1"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</row>
    <row r="75" spans="7:20" s="165" customFormat="1"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</row>
    <row r="76" spans="7:20" s="165" customFormat="1"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</row>
    <row r="77" spans="7:20" s="165" customFormat="1"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</row>
    <row r="78" spans="7:20" s="165" customFormat="1"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</row>
    <row r="79" spans="7:20" s="165" customFormat="1"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</row>
    <row r="80" spans="7:20" s="165" customFormat="1"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</row>
    <row r="81" spans="7:20" s="165" customFormat="1"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</row>
    <row r="82" spans="7:20" s="165" customFormat="1"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</row>
    <row r="83" spans="7:20" s="165" customFormat="1"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</row>
    <row r="84" spans="7:20" s="165" customFormat="1"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</row>
    <row r="85" spans="7:20" s="165" customFormat="1"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</row>
    <row r="86" spans="7:20" s="165" customFormat="1"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</row>
    <row r="87" spans="7:20" s="165" customFormat="1"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</row>
    <row r="88" spans="7:20" s="165" customFormat="1"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</row>
    <row r="89" spans="7:20" s="165" customFormat="1"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</row>
    <row r="90" spans="7:20" s="165" customFormat="1"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</row>
    <row r="91" spans="7:20" s="165" customFormat="1"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</row>
    <row r="92" spans="7:20" s="165" customFormat="1"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</row>
    <row r="93" spans="7:20" s="165" customFormat="1"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</row>
    <row r="94" spans="7:20" s="165" customFormat="1"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</row>
    <row r="95" spans="7:20" s="165" customFormat="1"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</row>
    <row r="96" spans="7:20" s="165" customFormat="1"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</row>
    <row r="97" spans="7:20" s="165" customFormat="1"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</row>
    <row r="98" spans="7:20" s="165" customFormat="1"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</row>
    <row r="99" spans="7:20" s="165" customFormat="1"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</row>
    <row r="100" spans="7:20" s="165" customFormat="1"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</row>
    <row r="101" spans="7:20" s="165" customFormat="1"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</row>
    <row r="102" spans="7:20" s="165" customFormat="1"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</row>
    <row r="103" spans="7:20" s="165" customFormat="1"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</row>
    <row r="104" spans="7:20" s="165" customFormat="1"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</row>
    <row r="105" spans="7:20" s="165" customFormat="1"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</row>
    <row r="106" spans="7:20" s="165" customFormat="1"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</row>
    <row r="107" spans="7:20" s="165" customFormat="1"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</row>
    <row r="108" spans="7:20" s="165" customFormat="1"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</row>
    <row r="109" spans="7:20" s="165" customFormat="1"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</row>
    <row r="110" spans="7:20" s="165" customFormat="1"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</row>
    <row r="111" spans="7:20" s="165" customFormat="1"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</row>
    <row r="112" spans="7:20" s="165" customFormat="1"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</row>
    <row r="113" spans="7:20" s="165" customFormat="1"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</row>
    <row r="114" spans="7:20" s="165" customFormat="1"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</row>
    <row r="115" spans="7:20" s="165" customFormat="1"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</row>
    <row r="116" spans="7:20" s="165" customFormat="1"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</row>
    <row r="117" spans="7:20" s="165" customFormat="1"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</row>
    <row r="118" spans="7:20" s="165" customFormat="1"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</row>
    <row r="119" spans="7:20" s="165" customFormat="1"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</row>
    <row r="120" spans="7:20" s="165" customFormat="1"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</row>
    <row r="121" spans="7:20" s="165" customFormat="1"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</row>
    <row r="122" spans="7:20" s="165" customFormat="1"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</row>
    <row r="123" spans="7:20" s="165" customFormat="1">
      <c r="G123" s="167"/>
      <c r="H123" s="167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</row>
    <row r="124" spans="7:20" s="165" customFormat="1"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</row>
    <row r="125" spans="7:20" s="165" customFormat="1"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</row>
    <row r="126" spans="7:20" s="165" customFormat="1"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</row>
    <row r="127" spans="7:20" s="165" customFormat="1"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</row>
    <row r="128" spans="7:20" s="165" customFormat="1"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</row>
    <row r="129" spans="7:20" s="165" customFormat="1"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</row>
    <row r="130" spans="7:20" s="165" customFormat="1"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</row>
    <row r="131" spans="7:20" s="165" customFormat="1">
      <c r="G131" s="167"/>
      <c r="H131" s="167"/>
      <c r="I131" s="167"/>
      <c r="J131" s="167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</row>
    <row r="132" spans="7:20" s="165" customFormat="1"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</row>
    <row r="133" spans="7:20" s="165" customFormat="1"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</row>
    <row r="134" spans="7:20" s="165" customFormat="1"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</row>
    <row r="135" spans="7:20" s="165" customFormat="1"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</row>
    <row r="136" spans="7:20" s="165" customFormat="1"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</row>
    <row r="137" spans="7:20" s="165" customFormat="1"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</row>
    <row r="138" spans="7:20" s="165" customFormat="1"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</row>
    <row r="139" spans="7:20" s="165" customFormat="1"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</row>
    <row r="140" spans="7:20" s="165" customFormat="1"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</row>
    <row r="141" spans="7:20" s="165" customFormat="1"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</row>
    <row r="142" spans="7:20" s="165" customFormat="1"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</row>
    <row r="143" spans="7:20" s="165" customFormat="1"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</row>
    <row r="144" spans="7:20" s="165" customFormat="1"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</row>
    <row r="145" spans="7:20" s="165" customFormat="1">
      <c r="G145" s="167"/>
      <c r="H145" s="167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</row>
    <row r="146" spans="7:20" s="165" customFormat="1"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</row>
    <row r="147" spans="7:20" s="165" customFormat="1">
      <c r="G147" s="167"/>
      <c r="H147" s="167"/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</row>
    <row r="148" spans="7:20" s="165" customFormat="1">
      <c r="G148" s="167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</row>
    <row r="149" spans="7:20" s="165" customFormat="1"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</row>
    <row r="150" spans="7:20" s="165" customFormat="1">
      <c r="G150" s="167"/>
      <c r="H150" s="167"/>
      <c r="I150" s="167"/>
      <c r="J150" s="167"/>
      <c r="K150" s="167"/>
      <c r="L150" s="167"/>
      <c r="M150" s="167"/>
      <c r="N150" s="167"/>
      <c r="O150" s="167"/>
      <c r="P150" s="167"/>
      <c r="Q150" s="167"/>
      <c r="R150" s="167"/>
      <c r="S150" s="167"/>
      <c r="T150" s="167"/>
    </row>
    <row r="151" spans="7:20" s="165" customFormat="1">
      <c r="G151" s="167"/>
      <c r="H151" s="167"/>
      <c r="I151" s="167"/>
      <c r="J151" s="167"/>
      <c r="K151" s="167"/>
      <c r="L151" s="167"/>
      <c r="M151" s="167"/>
      <c r="N151" s="167"/>
      <c r="O151" s="167"/>
      <c r="P151" s="167"/>
      <c r="Q151" s="167"/>
      <c r="R151" s="167"/>
      <c r="S151" s="167"/>
      <c r="T151" s="167"/>
    </row>
    <row r="152" spans="7:20" s="165" customFormat="1">
      <c r="G152" s="167"/>
      <c r="H152" s="167"/>
      <c r="I152" s="167"/>
      <c r="J152" s="167"/>
      <c r="K152" s="167"/>
      <c r="L152" s="167"/>
      <c r="M152" s="167"/>
      <c r="N152" s="167"/>
      <c r="O152" s="167"/>
      <c r="P152" s="167"/>
      <c r="Q152" s="167"/>
      <c r="R152" s="167"/>
      <c r="S152" s="167"/>
      <c r="T152" s="167"/>
    </row>
    <row r="153" spans="7:20" s="165" customFormat="1">
      <c r="G153" s="167"/>
      <c r="H153" s="167"/>
      <c r="I153" s="167"/>
      <c r="J153" s="167"/>
      <c r="K153" s="167"/>
      <c r="L153" s="167"/>
      <c r="M153" s="167"/>
      <c r="N153" s="167"/>
      <c r="O153" s="167"/>
      <c r="P153" s="167"/>
      <c r="Q153" s="167"/>
      <c r="R153" s="167"/>
      <c r="S153" s="167"/>
      <c r="T153" s="167"/>
    </row>
    <row r="154" spans="7:20" s="165" customFormat="1">
      <c r="G154" s="167"/>
      <c r="H154" s="167"/>
      <c r="I154" s="167"/>
      <c r="J154" s="167"/>
      <c r="K154" s="167"/>
      <c r="L154" s="167"/>
      <c r="M154" s="167"/>
      <c r="N154" s="167"/>
      <c r="O154" s="167"/>
      <c r="P154" s="167"/>
      <c r="Q154" s="167"/>
      <c r="R154" s="167"/>
      <c r="S154" s="167"/>
      <c r="T154" s="167"/>
    </row>
    <row r="155" spans="7:20" s="165" customFormat="1">
      <c r="G155" s="167"/>
      <c r="H155" s="167"/>
      <c r="I155" s="167"/>
      <c r="J155" s="167"/>
      <c r="K155" s="167"/>
      <c r="L155" s="167"/>
      <c r="M155" s="167"/>
      <c r="N155" s="167"/>
      <c r="O155" s="167"/>
      <c r="P155" s="167"/>
      <c r="Q155" s="167"/>
      <c r="R155" s="167"/>
      <c r="S155" s="167"/>
      <c r="T155" s="167"/>
    </row>
    <row r="156" spans="7:20" s="165" customFormat="1">
      <c r="G156" s="167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167"/>
    </row>
    <row r="157" spans="7:20" s="165" customFormat="1">
      <c r="G157" s="167"/>
      <c r="H157" s="167"/>
      <c r="I157" s="167"/>
      <c r="J157" s="167"/>
      <c r="K157" s="167"/>
      <c r="L157" s="167"/>
      <c r="M157" s="167"/>
      <c r="N157" s="167"/>
      <c r="O157" s="167"/>
      <c r="P157" s="167"/>
      <c r="Q157" s="167"/>
      <c r="R157" s="167"/>
      <c r="S157" s="167"/>
      <c r="T157" s="167"/>
    </row>
    <row r="158" spans="7:20" s="165" customFormat="1">
      <c r="G158" s="167"/>
      <c r="H158" s="167"/>
      <c r="I158" s="167"/>
      <c r="J158" s="167"/>
      <c r="K158" s="167"/>
      <c r="L158" s="167"/>
      <c r="M158" s="167"/>
      <c r="N158" s="167"/>
      <c r="O158" s="167"/>
      <c r="P158" s="167"/>
      <c r="Q158" s="167"/>
      <c r="R158" s="167"/>
      <c r="S158" s="167"/>
      <c r="T158" s="167"/>
    </row>
    <row r="159" spans="7:20" s="165" customFormat="1">
      <c r="G159" s="167"/>
      <c r="H159" s="167"/>
      <c r="I159" s="167"/>
      <c r="J159" s="167"/>
      <c r="K159" s="167"/>
      <c r="L159" s="167"/>
      <c r="M159" s="167"/>
      <c r="N159" s="167"/>
      <c r="O159" s="167"/>
      <c r="P159" s="167"/>
      <c r="Q159" s="167"/>
      <c r="R159" s="167"/>
      <c r="S159" s="167"/>
      <c r="T159" s="167"/>
    </row>
    <row r="160" spans="7:20" s="165" customFormat="1">
      <c r="G160" s="167"/>
      <c r="H160" s="167"/>
      <c r="I160" s="167"/>
      <c r="J160" s="167"/>
      <c r="K160" s="167"/>
      <c r="L160" s="167"/>
      <c r="M160" s="167"/>
      <c r="N160" s="167"/>
      <c r="O160" s="167"/>
      <c r="P160" s="167"/>
      <c r="Q160" s="167"/>
      <c r="R160" s="167"/>
      <c r="S160" s="167"/>
      <c r="T160" s="167"/>
    </row>
    <row r="161" spans="7:20" s="165" customFormat="1">
      <c r="G161" s="167"/>
      <c r="H161" s="167"/>
      <c r="I161" s="167"/>
      <c r="J161" s="167"/>
      <c r="K161" s="167"/>
      <c r="L161" s="167"/>
      <c r="M161" s="167"/>
      <c r="N161" s="167"/>
      <c r="O161" s="167"/>
      <c r="P161" s="167"/>
      <c r="Q161" s="167"/>
      <c r="R161" s="167"/>
      <c r="S161" s="167"/>
      <c r="T161" s="167"/>
    </row>
    <row r="162" spans="7:20" s="165" customFormat="1">
      <c r="G162" s="167"/>
      <c r="H162" s="167"/>
      <c r="I162" s="167"/>
      <c r="J162" s="167"/>
      <c r="K162" s="167"/>
      <c r="L162" s="167"/>
      <c r="M162" s="167"/>
      <c r="N162" s="167"/>
      <c r="O162" s="167"/>
      <c r="P162" s="167"/>
      <c r="Q162" s="167"/>
      <c r="R162" s="167"/>
      <c r="S162" s="167"/>
      <c r="T162" s="167"/>
    </row>
    <row r="163" spans="7:20" s="165" customFormat="1">
      <c r="G163" s="167"/>
      <c r="H163" s="167"/>
      <c r="I163" s="167"/>
      <c r="J163" s="167"/>
      <c r="K163" s="167"/>
      <c r="L163" s="167"/>
      <c r="M163" s="167"/>
      <c r="N163" s="167"/>
      <c r="O163" s="167"/>
      <c r="P163" s="167"/>
      <c r="Q163" s="167"/>
      <c r="R163" s="167"/>
      <c r="S163" s="167"/>
      <c r="T163" s="167"/>
    </row>
    <row r="164" spans="7:20" s="165" customFormat="1">
      <c r="G164" s="167"/>
      <c r="H164" s="167"/>
      <c r="I164" s="167"/>
      <c r="J164" s="167"/>
      <c r="K164" s="167"/>
      <c r="L164" s="167"/>
      <c r="M164" s="167"/>
      <c r="N164" s="167"/>
      <c r="O164" s="167"/>
      <c r="P164" s="167"/>
      <c r="Q164" s="167"/>
      <c r="R164" s="167"/>
      <c r="S164" s="167"/>
      <c r="T164" s="167"/>
    </row>
    <row r="165" spans="7:20" s="165" customFormat="1">
      <c r="G165" s="167"/>
      <c r="H165" s="167"/>
      <c r="I165" s="167"/>
      <c r="J165" s="167"/>
      <c r="K165" s="167"/>
      <c r="L165" s="167"/>
      <c r="M165" s="167"/>
      <c r="N165" s="167"/>
      <c r="O165" s="167"/>
      <c r="P165" s="167"/>
      <c r="Q165" s="167"/>
      <c r="R165" s="167"/>
      <c r="S165" s="167"/>
      <c r="T165" s="167"/>
    </row>
    <row r="166" spans="7:20" s="165" customFormat="1">
      <c r="G166" s="167"/>
      <c r="H166" s="167"/>
      <c r="I166" s="167"/>
      <c r="J166" s="167"/>
      <c r="K166" s="167"/>
      <c r="L166" s="167"/>
      <c r="M166" s="167"/>
      <c r="N166" s="167"/>
      <c r="O166" s="167"/>
      <c r="P166" s="167"/>
      <c r="Q166" s="167"/>
      <c r="R166" s="167"/>
      <c r="S166" s="167"/>
      <c r="T166" s="167"/>
    </row>
    <row r="167" spans="7:20" s="165" customFormat="1">
      <c r="G167" s="167"/>
      <c r="H167" s="167"/>
      <c r="I167" s="167"/>
      <c r="J167" s="167"/>
      <c r="K167" s="167"/>
      <c r="L167" s="167"/>
      <c r="M167" s="167"/>
      <c r="N167" s="167"/>
      <c r="O167" s="167"/>
      <c r="P167" s="167"/>
      <c r="Q167" s="167"/>
      <c r="R167" s="167"/>
      <c r="S167" s="167"/>
      <c r="T167" s="167"/>
    </row>
    <row r="168" spans="7:20" s="165" customFormat="1">
      <c r="G168" s="167"/>
      <c r="H168" s="167"/>
      <c r="I168" s="167"/>
      <c r="J168" s="167"/>
      <c r="K168" s="167"/>
      <c r="L168" s="167"/>
      <c r="M168" s="167"/>
      <c r="N168" s="167"/>
      <c r="O168" s="167"/>
      <c r="P168" s="167"/>
      <c r="Q168" s="167"/>
      <c r="R168" s="167"/>
      <c r="S168" s="167"/>
      <c r="T168" s="167"/>
    </row>
    <row r="169" spans="7:20" s="165" customFormat="1">
      <c r="G169" s="167"/>
      <c r="H169" s="167"/>
      <c r="I169" s="167"/>
      <c r="J169" s="167"/>
      <c r="K169" s="167"/>
      <c r="L169" s="167"/>
      <c r="M169" s="167"/>
      <c r="N169" s="167"/>
      <c r="O169" s="167"/>
      <c r="P169" s="167"/>
      <c r="Q169" s="167"/>
      <c r="R169" s="167"/>
      <c r="S169" s="167"/>
      <c r="T169" s="167"/>
    </row>
    <row r="170" spans="7:20" s="165" customFormat="1">
      <c r="G170" s="167"/>
      <c r="H170" s="167"/>
      <c r="I170" s="167"/>
      <c r="J170" s="167"/>
      <c r="K170" s="167"/>
      <c r="L170" s="167"/>
      <c r="M170" s="167"/>
      <c r="N170" s="167"/>
      <c r="O170" s="167"/>
      <c r="P170" s="167"/>
      <c r="Q170" s="167"/>
      <c r="R170" s="167"/>
      <c r="S170" s="167"/>
      <c r="T170" s="167"/>
    </row>
    <row r="171" spans="7:20" s="165" customFormat="1">
      <c r="G171" s="167"/>
      <c r="H171" s="167"/>
      <c r="I171" s="167"/>
      <c r="J171" s="167"/>
      <c r="K171" s="167"/>
      <c r="L171" s="167"/>
      <c r="M171" s="167"/>
      <c r="N171" s="167"/>
      <c r="O171" s="167"/>
      <c r="P171" s="167"/>
      <c r="Q171" s="167"/>
      <c r="R171" s="167"/>
      <c r="S171" s="167"/>
      <c r="T171" s="167"/>
    </row>
    <row r="172" spans="7:20" s="165" customFormat="1">
      <c r="G172" s="167"/>
      <c r="H172" s="167"/>
      <c r="I172" s="167"/>
      <c r="J172" s="167"/>
      <c r="K172" s="167"/>
      <c r="L172" s="167"/>
      <c r="M172" s="167"/>
      <c r="N172" s="167"/>
      <c r="O172" s="167"/>
      <c r="P172" s="167"/>
      <c r="Q172" s="167"/>
      <c r="R172" s="167"/>
      <c r="S172" s="167"/>
      <c r="T172" s="167"/>
    </row>
    <row r="173" spans="7:20" s="165" customFormat="1">
      <c r="G173" s="167"/>
      <c r="H173" s="167"/>
      <c r="I173" s="167"/>
      <c r="J173" s="167"/>
      <c r="K173" s="167"/>
      <c r="L173" s="167"/>
      <c r="M173" s="167"/>
      <c r="N173" s="167"/>
      <c r="O173" s="167"/>
      <c r="P173" s="167"/>
      <c r="Q173" s="167"/>
      <c r="R173" s="167"/>
      <c r="S173" s="167"/>
      <c r="T173" s="167"/>
    </row>
    <row r="174" spans="7:20" s="165" customFormat="1">
      <c r="G174" s="167"/>
      <c r="H174" s="167"/>
      <c r="I174" s="167"/>
      <c r="J174" s="167"/>
      <c r="K174" s="167"/>
      <c r="L174" s="167"/>
      <c r="M174" s="167"/>
      <c r="N174" s="167"/>
      <c r="O174" s="167"/>
      <c r="P174" s="167"/>
      <c r="Q174" s="167"/>
      <c r="R174" s="167"/>
      <c r="S174" s="167"/>
      <c r="T174" s="167"/>
    </row>
    <row r="175" spans="7:20" s="165" customFormat="1">
      <c r="G175" s="167"/>
      <c r="H175" s="167"/>
      <c r="I175" s="167"/>
      <c r="J175" s="167"/>
      <c r="K175" s="167"/>
      <c r="L175" s="167"/>
      <c r="M175" s="167"/>
      <c r="N175" s="167"/>
      <c r="O175" s="167"/>
      <c r="P175" s="167"/>
      <c r="Q175" s="167"/>
      <c r="R175" s="167"/>
      <c r="S175" s="167"/>
      <c r="T175" s="167"/>
    </row>
    <row r="176" spans="7:20" s="165" customFormat="1">
      <c r="G176" s="167"/>
      <c r="H176" s="167"/>
      <c r="I176" s="167"/>
      <c r="J176" s="167"/>
      <c r="K176" s="167"/>
      <c r="L176" s="167"/>
      <c r="M176" s="167"/>
      <c r="N176" s="167"/>
      <c r="O176" s="167"/>
      <c r="P176" s="167"/>
      <c r="Q176" s="167"/>
      <c r="R176" s="167"/>
      <c r="S176" s="167"/>
      <c r="T176" s="167"/>
    </row>
    <row r="177" spans="7:20" s="165" customFormat="1">
      <c r="G177" s="167"/>
      <c r="H177" s="167"/>
      <c r="I177" s="167"/>
      <c r="J177" s="167"/>
      <c r="K177" s="167"/>
      <c r="L177" s="167"/>
      <c r="M177" s="167"/>
      <c r="N177" s="167"/>
      <c r="O177" s="167"/>
      <c r="P177" s="167"/>
      <c r="Q177" s="167"/>
      <c r="R177" s="167"/>
      <c r="S177" s="167"/>
      <c r="T177" s="167"/>
    </row>
    <row r="178" spans="7:20" s="165" customFormat="1">
      <c r="G178" s="167"/>
      <c r="H178" s="167"/>
      <c r="I178" s="167"/>
      <c r="J178" s="167"/>
      <c r="K178" s="167"/>
      <c r="L178" s="167"/>
      <c r="M178" s="167"/>
      <c r="N178" s="167"/>
      <c r="O178" s="167"/>
      <c r="P178" s="167"/>
      <c r="Q178" s="167"/>
      <c r="R178" s="167"/>
      <c r="S178" s="167"/>
      <c r="T178" s="167"/>
    </row>
    <row r="179" spans="7:20" s="165" customFormat="1">
      <c r="G179" s="167"/>
      <c r="H179" s="167"/>
      <c r="I179" s="167"/>
      <c r="J179" s="167"/>
      <c r="K179" s="167"/>
      <c r="L179" s="167"/>
      <c r="M179" s="167"/>
      <c r="N179" s="167"/>
      <c r="O179" s="167"/>
      <c r="P179" s="167"/>
      <c r="Q179" s="167"/>
      <c r="R179" s="167"/>
      <c r="S179" s="167"/>
      <c r="T179" s="167"/>
    </row>
    <row r="180" spans="7:20" s="165" customFormat="1">
      <c r="G180" s="167"/>
      <c r="H180" s="167"/>
      <c r="I180" s="167"/>
      <c r="J180" s="167"/>
      <c r="K180" s="167"/>
      <c r="L180" s="167"/>
      <c r="M180" s="167"/>
      <c r="N180" s="167"/>
      <c r="O180" s="167"/>
      <c r="P180" s="167"/>
      <c r="Q180" s="167"/>
      <c r="R180" s="167"/>
      <c r="S180" s="167"/>
      <c r="T180" s="167"/>
    </row>
    <row r="181" spans="7:20" s="165" customFormat="1">
      <c r="G181" s="167"/>
      <c r="H181" s="167"/>
      <c r="I181" s="167"/>
      <c r="J181" s="167"/>
      <c r="K181" s="167"/>
      <c r="L181" s="167"/>
      <c r="M181" s="167"/>
      <c r="N181" s="167"/>
      <c r="O181" s="167"/>
      <c r="P181" s="167"/>
      <c r="Q181" s="167"/>
      <c r="R181" s="167"/>
      <c r="S181" s="167"/>
      <c r="T181" s="167"/>
    </row>
    <row r="182" spans="7:20" s="165" customFormat="1">
      <c r="G182" s="167"/>
      <c r="H182" s="167"/>
      <c r="I182" s="167"/>
      <c r="J182" s="167"/>
      <c r="K182" s="167"/>
      <c r="L182" s="167"/>
      <c r="M182" s="167"/>
      <c r="N182" s="167"/>
      <c r="O182" s="167"/>
      <c r="P182" s="167"/>
      <c r="Q182" s="167"/>
      <c r="R182" s="167"/>
      <c r="S182" s="167"/>
      <c r="T182" s="167"/>
    </row>
    <row r="183" spans="7:20" s="165" customFormat="1">
      <c r="G183" s="167"/>
      <c r="H183" s="167"/>
      <c r="I183" s="167"/>
      <c r="J183" s="167"/>
      <c r="K183" s="167"/>
      <c r="L183" s="167"/>
      <c r="M183" s="167"/>
      <c r="N183" s="167"/>
      <c r="O183" s="167"/>
      <c r="P183" s="167"/>
      <c r="Q183" s="167"/>
      <c r="R183" s="167"/>
      <c r="S183" s="167"/>
      <c r="T183" s="167"/>
    </row>
    <row r="184" spans="7:20" s="165" customFormat="1">
      <c r="G184" s="167"/>
      <c r="H184" s="167"/>
      <c r="I184" s="167"/>
      <c r="J184" s="167"/>
      <c r="K184" s="167"/>
      <c r="L184" s="167"/>
      <c r="M184" s="167"/>
      <c r="N184" s="167"/>
      <c r="O184" s="167"/>
      <c r="P184" s="167"/>
      <c r="Q184" s="167"/>
      <c r="R184" s="167"/>
      <c r="S184" s="167"/>
      <c r="T184" s="167"/>
    </row>
    <row r="185" spans="7:20" s="165" customFormat="1">
      <c r="G185" s="167"/>
      <c r="H185" s="167"/>
      <c r="I185" s="167"/>
      <c r="J185" s="167"/>
      <c r="K185" s="167"/>
      <c r="L185" s="167"/>
      <c r="M185" s="167"/>
      <c r="N185" s="167"/>
      <c r="O185" s="167"/>
      <c r="P185" s="167"/>
      <c r="Q185" s="167"/>
      <c r="R185" s="167"/>
      <c r="S185" s="167"/>
      <c r="T185" s="167"/>
    </row>
    <row r="186" spans="7:20" s="165" customFormat="1">
      <c r="G186" s="167"/>
      <c r="H186" s="167"/>
      <c r="I186" s="167"/>
      <c r="J186" s="167"/>
      <c r="K186" s="167"/>
      <c r="L186" s="167"/>
      <c r="M186" s="167"/>
      <c r="N186" s="167"/>
      <c r="O186" s="167"/>
      <c r="P186" s="167"/>
      <c r="Q186" s="167"/>
      <c r="R186" s="167"/>
      <c r="S186" s="167"/>
      <c r="T186" s="167"/>
    </row>
    <row r="187" spans="7:20" s="165" customFormat="1">
      <c r="G187" s="167"/>
      <c r="H187" s="167"/>
      <c r="I187" s="167"/>
      <c r="J187" s="167"/>
      <c r="K187" s="167"/>
      <c r="L187" s="167"/>
      <c r="M187" s="167"/>
      <c r="N187" s="167"/>
      <c r="O187" s="167"/>
      <c r="P187" s="167"/>
      <c r="Q187" s="167"/>
      <c r="R187" s="167"/>
      <c r="S187" s="167"/>
      <c r="T187" s="167"/>
    </row>
    <row r="188" spans="7:20" s="165" customFormat="1">
      <c r="G188" s="167"/>
      <c r="H188" s="167"/>
      <c r="I188" s="167"/>
      <c r="J188" s="167"/>
      <c r="K188" s="167"/>
      <c r="L188" s="167"/>
      <c r="M188" s="167"/>
      <c r="N188" s="167"/>
      <c r="O188" s="167"/>
      <c r="P188" s="167"/>
      <c r="Q188" s="167"/>
      <c r="R188" s="167"/>
      <c r="S188" s="167"/>
      <c r="T188" s="167"/>
    </row>
    <row r="189" spans="7:20" s="165" customFormat="1">
      <c r="G189" s="167"/>
      <c r="H189" s="167"/>
      <c r="I189" s="167"/>
      <c r="J189" s="167"/>
      <c r="K189" s="167"/>
      <c r="L189" s="167"/>
      <c r="M189" s="167"/>
      <c r="N189" s="167"/>
      <c r="O189" s="167"/>
      <c r="P189" s="167"/>
      <c r="Q189" s="167"/>
      <c r="R189" s="167"/>
      <c r="S189" s="167"/>
      <c r="T189" s="167"/>
    </row>
    <row r="190" spans="7:20" s="165" customFormat="1">
      <c r="G190" s="167"/>
      <c r="H190" s="167"/>
      <c r="I190" s="167"/>
      <c r="J190" s="167"/>
      <c r="K190" s="167"/>
      <c r="L190" s="167"/>
      <c r="M190" s="167"/>
      <c r="N190" s="167"/>
      <c r="O190" s="167"/>
      <c r="P190" s="167"/>
      <c r="Q190" s="167"/>
      <c r="R190" s="167"/>
      <c r="S190" s="167"/>
      <c r="T190" s="167"/>
    </row>
    <row r="191" spans="7:20" s="165" customFormat="1">
      <c r="G191" s="167"/>
      <c r="H191" s="167"/>
      <c r="I191" s="167"/>
      <c r="J191" s="167"/>
      <c r="K191" s="167"/>
      <c r="L191" s="167"/>
      <c r="M191" s="167"/>
      <c r="N191" s="167"/>
      <c r="O191" s="167"/>
      <c r="P191" s="167"/>
      <c r="Q191" s="167"/>
      <c r="R191" s="167"/>
      <c r="S191" s="167"/>
      <c r="T191" s="167"/>
    </row>
    <row r="192" spans="7:20" s="165" customFormat="1">
      <c r="G192" s="167"/>
      <c r="H192" s="167"/>
      <c r="I192" s="167"/>
      <c r="J192" s="167"/>
      <c r="K192" s="167"/>
      <c r="L192" s="167"/>
      <c r="M192" s="167"/>
      <c r="N192" s="167"/>
      <c r="O192" s="167"/>
      <c r="P192" s="167"/>
      <c r="Q192" s="167"/>
      <c r="R192" s="167"/>
      <c r="S192" s="167"/>
      <c r="T192" s="167"/>
    </row>
    <row r="193" spans="7:20" s="165" customFormat="1">
      <c r="G193" s="167"/>
      <c r="H193" s="167"/>
      <c r="I193" s="167"/>
      <c r="J193" s="167"/>
      <c r="K193" s="167"/>
      <c r="L193" s="167"/>
      <c r="M193" s="167"/>
      <c r="N193" s="167"/>
      <c r="O193" s="167"/>
      <c r="P193" s="167"/>
      <c r="Q193" s="167"/>
      <c r="R193" s="167"/>
      <c r="S193" s="167"/>
      <c r="T193" s="167"/>
    </row>
    <row r="194" spans="7:20" s="165" customFormat="1">
      <c r="G194" s="167"/>
      <c r="H194" s="167"/>
      <c r="I194" s="167"/>
      <c r="J194" s="167"/>
      <c r="K194" s="167"/>
      <c r="L194" s="167"/>
      <c r="M194" s="167"/>
      <c r="N194" s="167"/>
      <c r="O194" s="167"/>
      <c r="P194" s="167"/>
      <c r="Q194" s="167"/>
      <c r="R194" s="167"/>
      <c r="S194" s="167"/>
      <c r="T194" s="167"/>
    </row>
    <row r="195" spans="7:20" s="165" customFormat="1">
      <c r="G195" s="167"/>
      <c r="H195" s="167"/>
      <c r="I195" s="167"/>
      <c r="J195" s="167"/>
      <c r="K195" s="167"/>
      <c r="L195" s="167"/>
      <c r="M195" s="167"/>
      <c r="N195" s="167"/>
      <c r="O195" s="167"/>
      <c r="P195" s="167"/>
      <c r="Q195" s="167"/>
      <c r="R195" s="167"/>
      <c r="S195" s="167"/>
      <c r="T195" s="167"/>
    </row>
    <row r="196" spans="7:20" s="165" customFormat="1">
      <c r="G196" s="167"/>
      <c r="H196" s="167"/>
      <c r="I196" s="167"/>
      <c r="J196" s="167"/>
      <c r="K196" s="167"/>
      <c r="L196" s="167"/>
      <c r="M196" s="167"/>
      <c r="N196" s="167"/>
      <c r="O196" s="167"/>
      <c r="P196" s="167"/>
      <c r="Q196" s="167"/>
      <c r="R196" s="167"/>
      <c r="S196" s="167"/>
      <c r="T196" s="167"/>
    </row>
    <row r="197" spans="7:20" s="165" customFormat="1">
      <c r="G197" s="167"/>
      <c r="H197" s="167"/>
      <c r="I197" s="167"/>
      <c r="J197" s="167"/>
      <c r="K197" s="167"/>
      <c r="L197" s="167"/>
      <c r="M197" s="167"/>
      <c r="N197" s="167"/>
      <c r="O197" s="167"/>
      <c r="P197" s="167"/>
      <c r="Q197" s="167"/>
      <c r="R197" s="167"/>
      <c r="S197" s="167"/>
      <c r="T197" s="167"/>
    </row>
    <row r="198" spans="7:20" s="165" customFormat="1">
      <c r="G198" s="167"/>
      <c r="H198" s="167"/>
      <c r="I198" s="167"/>
      <c r="J198" s="167"/>
      <c r="K198" s="167"/>
      <c r="L198" s="167"/>
      <c r="M198" s="167"/>
      <c r="N198" s="167"/>
      <c r="O198" s="167"/>
      <c r="P198" s="167"/>
      <c r="Q198" s="167"/>
      <c r="R198" s="167"/>
      <c r="S198" s="167"/>
      <c r="T198" s="167"/>
    </row>
    <row r="199" spans="7:20" s="165" customFormat="1">
      <c r="G199" s="167"/>
      <c r="H199" s="167"/>
      <c r="I199" s="167"/>
      <c r="J199" s="167"/>
      <c r="K199" s="167"/>
      <c r="L199" s="167"/>
      <c r="M199" s="167"/>
      <c r="N199" s="167"/>
      <c r="O199" s="167"/>
      <c r="P199" s="167"/>
      <c r="Q199" s="167"/>
      <c r="R199" s="167"/>
      <c r="S199" s="167"/>
      <c r="T199" s="167"/>
    </row>
    <row r="200" spans="7:20" s="165" customFormat="1">
      <c r="G200" s="167"/>
      <c r="H200" s="167"/>
      <c r="I200" s="167"/>
      <c r="J200" s="167"/>
      <c r="K200" s="167"/>
      <c r="L200" s="167"/>
      <c r="M200" s="167"/>
      <c r="N200" s="167"/>
      <c r="O200" s="167"/>
      <c r="P200" s="167"/>
      <c r="Q200" s="167"/>
      <c r="R200" s="167"/>
      <c r="S200" s="167"/>
      <c r="T200" s="167"/>
    </row>
    <row r="201" spans="7:20" s="165" customFormat="1">
      <c r="G201" s="167"/>
      <c r="H201" s="167"/>
      <c r="I201" s="167"/>
      <c r="J201" s="167"/>
      <c r="K201" s="167"/>
      <c r="L201" s="167"/>
      <c r="M201" s="167"/>
      <c r="N201" s="167"/>
      <c r="O201" s="167"/>
      <c r="P201" s="167"/>
      <c r="Q201" s="167"/>
      <c r="R201" s="167"/>
      <c r="S201" s="167"/>
      <c r="T201" s="167"/>
    </row>
    <row r="202" spans="7:20" s="165" customFormat="1">
      <c r="G202" s="167"/>
      <c r="H202" s="167"/>
      <c r="I202" s="167"/>
      <c r="J202" s="167"/>
      <c r="K202" s="167"/>
      <c r="L202" s="167"/>
      <c r="M202" s="167"/>
      <c r="N202" s="167"/>
      <c r="O202" s="167"/>
      <c r="P202" s="167"/>
      <c r="Q202" s="167"/>
      <c r="R202" s="167"/>
      <c r="S202" s="167"/>
      <c r="T202" s="167"/>
    </row>
    <row r="203" spans="7:20" s="165" customFormat="1">
      <c r="G203" s="167"/>
      <c r="H203" s="167"/>
      <c r="I203" s="167"/>
      <c r="J203" s="167"/>
      <c r="K203" s="167"/>
      <c r="L203" s="167"/>
      <c r="M203" s="167"/>
      <c r="N203" s="167"/>
      <c r="O203" s="167"/>
      <c r="P203" s="167"/>
      <c r="Q203" s="167"/>
      <c r="R203" s="167"/>
      <c r="S203" s="167"/>
      <c r="T203" s="167"/>
    </row>
    <row r="204" spans="7:20" s="165" customFormat="1">
      <c r="G204" s="167"/>
      <c r="H204" s="167"/>
      <c r="I204" s="167"/>
      <c r="J204" s="167"/>
      <c r="K204" s="167"/>
      <c r="L204" s="167"/>
      <c r="M204" s="167"/>
      <c r="N204" s="167"/>
      <c r="O204" s="167"/>
      <c r="P204" s="167"/>
      <c r="Q204" s="167"/>
      <c r="R204" s="167"/>
      <c r="S204" s="167"/>
      <c r="T204" s="167"/>
    </row>
    <row r="205" spans="7:20" s="165" customFormat="1">
      <c r="G205" s="167"/>
      <c r="H205" s="167"/>
      <c r="I205" s="167"/>
      <c r="J205" s="167"/>
      <c r="K205" s="167"/>
      <c r="L205" s="167"/>
      <c r="M205" s="167"/>
      <c r="N205" s="167"/>
      <c r="O205" s="167"/>
      <c r="P205" s="167"/>
      <c r="Q205" s="167"/>
      <c r="R205" s="167"/>
      <c r="S205" s="167"/>
      <c r="T205" s="167"/>
    </row>
    <row r="206" spans="7:20" s="165" customFormat="1">
      <c r="G206" s="167"/>
      <c r="H206" s="167"/>
      <c r="I206" s="167"/>
      <c r="J206" s="167"/>
      <c r="K206" s="167"/>
      <c r="L206" s="167"/>
      <c r="M206" s="167"/>
      <c r="N206" s="167"/>
      <c r="O206" s="167"/>
      <c r="P206" s="167"/>
      <c r="Q206" s="167"/>
      <c r="R206" s="167"/>
      <c r="S206" s="167"/>
      <c r="T206" s="167"/>
    </row>
    <row r="207" spans="7:20" s="165" customFormat="1">
      <c r="G207" s="167"/>
      <c r="H207" s="167"/>
      <c r="I207" s="167"/>
      <c r="J207" s="167"/>
      <c r="K207" s="167"/>
      <c r="L207" s="167"/>
      <c r="M207" s="167"/>
      <c r="N207" s="167"/>
      <c r="O207" s="167"/>
      <c r="P207" s="167"/>
      <c r="Q207" s="167"/>
      <c r="R207" s="167"/>
      <c r="S207" s="167"/>
      <c r="T207" s="167"/>
    </row>
    <row r="208" spans="7:20" s="165" customFormat="1">
      <c r="G208" s="167"/>
      <c r="H208" s="167"/>
      <c r="I208" s="167"/>
      <c r="J208" s="167"/>
      <c r="K208" s="167"/>
      <c r="L208" s="167"/>
      <c r="M208" s="167"/>
      <c r="N208" s="167"/>
      <c r="O208" s="167"/>
      <c r="P208" s="167"/>
      <c r="Q208" s="167"/>
      <c r="R208" s="167"/>
      <c r="S208" s="167"/>
      <c r="T208" s="167"/>
    </row>
    <row r="209" spans="7:20" s="165" customFormat="1">
      <c r="G209" s="167"/>
      <c r="H209" s="167"/>
      <c r="I209" s="167"/>
      <c r="J209" s="167"/>
      <c r="K209" s="167"/>
      <c r="L209" s="167"/>
      <c r="M209" s="167"/>
      <c r="N209" s="167"/>
      <c r="O209" s="167"/>
      <c r="P209" s="167"/>
      <c r="Q209" s="167"/>
      <c r="R209" s="167"/>
      <c r="S209" s="167"/>
      <c r="T209" s="167"/>
    </row>
    <row r="210" spans="7:20" s="165" customFormat="1">
      <c r="G210" s="167"/>
      <c r="H210" s="167"/>
      <c r="I210" s="167"/>
      <c r="J210" s="167"/>
      <c r="K210" s="167"/>
      <c r="L210" s="167"/>
      <c r="M210" s="167"/>
      <c r="N210" s="167"/>
      <c r="O210" s="167"/>
      <c r="P210" s="167"/>
      <c r="Q210" s="167"/>
      <c r="R210" s="167"/>
      <c r="S210" s="167"/>
      <c r="T210" s="167"/>
    </row>
    <row r="211" spans="7:20" s="165" customFormat="1">
      <c r="G211" s="167"/>
      <c r="H211" s="167"/>
      <c r="I211" s="167"/>
      <c r="J211" s="167"/>
      <c r="K211" s="167"/>
      <c r="L211" s="167"/>
      <c r="M211" s="167"/>
      <c r="N211" s="167"/>
      <c r="O211" s="167"/>
      <c r="P211" s="167"/>
      <c r="Q211" s="167"/>
      <c r="R211" s="167"/>
      <c r="S211" s="167"/>
      <c r="T211" s="167"/>
    </row>
    <row r="212" spans="7:20" s="165" customFormat="1">
      <c r="G212" s="167"/>
      <c r="H212" s="167"/>
      <c r="I212" s="167"/>
      <c r="J212" s="167"/>
      <c r="K212" s="167"/>
      <c r="L212" s="167"/>
      <c r="M212" s="167"/>
      <c r="N212" s="167"/>
      <c r="O212" s="167"/>
      <c r="P212" s="167"/>
      <c r="Q212" s="167"/>
      <c r="R212" s="167"/>
      <c r="S212" s="167"/>
      <c r="T212" s="167"/>
    </row>
    <row r="213" spans="7:20" s="165" customFormat="1">
      <c r="G213" s="167"/>
      <c r="H213" s="167"/>
      <c r="I213" s="167"/>
      <c r="J213" s="167"/>
      <c r="K213" s="167"/>
      <c r="L213" s="167"/>
      <c r="M213" s="167"/>
      <c r="N213" s="167"/>
      <c r="O213" s="167"/>
      <c r="P213" s="167"/>
      <c r="Q213" s="167"/>
      <c r="R213" s="167"/>
      <c r="S213" s="167"/>
      <c r="T213" s="167"/>
    </row>
    <row r="214" spans="7:20" s="165" customFormat="1">
      <c r="G214" s="167"/>
      <c r="H214" s="167"/>
      <c r="I214" s="167"/>
      <c r="J214" s="167"/>
      <c r="K214" s="167"/>
      <c r="L214" s="167"/>
      <c r="M214" s="167"/>
      <c r="N214" s="167"/>
      <c r="O214" s="167"/>
      <c r="P214" s="167"/>
      <c r="Q214" s="167"/>
      <c r="R214" s="167"/>
      <c r="S214" s="167"/>
      <c r="T214" s="167"/>
    </row>
    <row r="215" spans="7:20" s="165" customFormat="1">
      <c r="G215" s="167"/>
      <c r="H215" s="167"/>
      <c r="I215" s="167"/>
      <c r="J215" s="167"/>
      <c r="K215" s="167"/>
      <c r="L215" s="167"/>
      <c r="M215" s="167"/>
      <c r="N215" s="167"/>
      <c r="O215" s="167"/>
      <c r="P215" s="167"/>
      <c r="Q215" s="167"/>
      <c r="R215" s="167"/>
      <c r="S215" s="167"/>
      <c r="T215" s="167"/>
    </row>
    <row r="216" spans="7:20" s="165" customFormat="1">
      <c r="G216" s="167"/>
      <c r="H216" s="167"/>
      <c r="I216" s="167"/>
      <c r="J216" s="167"/>
      <c r="K216" s="167"/>
      <c r="L216" s="167"/>
      <c r="M216" s="167"/>
      <c r="N216" s="167"/>
      <c r="O216" s="167"/>
      <c r="P216" s="167"/>
      <c r="Q216" s="167"/>
      <c r="R216" s="167"/>
      <c r="S216" s="167"/>
      <c r="T216" s="167"/>
    </row>
    <row r="217" spans="7:20" s="165" customFormat="1">
      <c r="G217" s="167"/>
      <c r="H217" s="167"/>
      <c r="I217" s="167"/>
      <c r="J217" s="167"/>
      <c r="K217" s="167"/>
      <c r="L217" s="167"/>
      <c r="M217" s="167"/>
      <c r="N217" s="167"/>
      <c r="O217" s="167"/>
      <c r="P217" s="167"/>
      <c r="Q217" s="167"/>
      <c r="R217" s="167"/>
      <c r="S217" s="167"/>
      <c r="T217" s="167"/>
    </row>
    <row r="218" spans="7:20" s="165" customFormat="1">
      <c r="G218" s="167"/>
      <c r="H218" s="167"/>
      <c r="I218" s="167"/>
      <c r="J218" s="167"/>
      <c r="K218" s="167"/>
      <c r="L218" s="167"/>
      <c r="M218" s="167"/>
      <c r="N218" s="167"/>
      <c r="O218" s="167"/>
      <c r="P218" s="167"/>
      <c r="Q218" s="167"/>
      <c r="R218" s="167"/>
      <c r="S218" s="167"/>
      <c r="T218" s="167"/>
    </row>
    <row r="219" spans="7:20" s="165" customFormat="1">
      <c r="G219" s="167"/>
      <c r="H219" s="167"/>
      <c r="I219" s="167"/>
      <c r="J219" s="167"/>
      <c r="K219" s="167"/>
      <c r="L219" s="167"/>
      <c r="M219" s="167"/>
      <c r="N219" s="167"/>
      <c r="O219" s="167"/>
      <c r="P219" s="167"/>
      <c r="Q219" s="167"/>
      <c r="R219" s="167"/>
      <c r="S219" s="167"/>
      <c r="T219" s="167"/>
    </row>
    <row r="220" spans="7:20" s="165" customFormat="1">
      <c r="G220" s="167"/>
      <c r="H220" s="167"/>
      <c r="I220" s="167"/>
      <c r="J220" s="167"/>
      <c r="K220" s="167"/>
      <c r="L220" s="167"/>
      <c r="M220" s="167"/>
      <c r="N220" s="167"/>
      <c r="O220" s="167"/>
      <c r="P220" s="167"/>
      <c r="Q220" s="167"/>
      <c r="R220" s="167"/>
      <c r="S220" s="167"/>
      <c r="T220" s="167"/>
    </row>
    <row r="221" spans="7:20" s="165" customFormat="1">
      <c r="G221" s="167"/>
      <c r="H221" s="167"/>
      <c r="I221" s="167"/>
      <c r="J221" s="167"/>
      <c r="K221" s="167"/>
      <c r="L221" s="167"/>
      <c r="M221" s="167"/>
      <c r="N221" s="167"/>
      <c r="O221" s="167"/>
      <c r="P221" s="167"/>
      <c r="Q221" s="167"/>
      <c r="R221" s="167"/>
      <c r="S221" s="167"/>
      <c r="T221" s="167"/>
    </row>
    <row r="222" spans="7:20" s="165" customFormat="1">
      <c r="G222" s="167"/>
      <c r="H222" s="167"/>
      <c r="I222" s="167"/>
      <c r="J222" s="167"/>
      <c r="K222" s="167"/>
      <c r="L222" s="167"/>
      <c r="M222" s="167"/>
      <c r="N222" s="167"/>
      <c r="O222" s="167"/>
      <c r="P222" s="167"/>
      <c r="Q222" s="167"/>
      <c r="R222" s="167"/>
      <c r="S222" s="167"/>
      <c r="T222" s="167"/>
    </row>
    <row r="223" spans="7:20" s="165" customFormat="1">
      <c r="G223" s="167"/>
      <c r="H223" s="167"/>
      <c r="I223" s="167"/>
      <c r="J223" s="167"/>
      <c r="K223" s="167"/>
      <c r="L223" s="167"/>
      <c r="M223" s="167"/>
      <c r="N223" s="167"/>
      <c r="O223" s="167"/>
      <c r="P223" s="167"/>
      <c r="Q223" s="167"/>
      <c r="R223" s="167"/>
      <c r="S223" s="167"/>
      <c r="T223" s="167"/>
    </row>
    <row r="224" spans="7:20" s="165" customFormat="1">
      <c r="G224" s="167"/>
      <c r="H224" s="167"/>
      <c r="I224" s="167"/>
      <c r="J224" s="167"/>
      <c r="K224" s="167"/>
      <c r="L224" s="167"/>
      <c r="M224" s="167"/>
      <c r="N224" s="167"/>
      <c r="O224" s="167"/>
      <c r="P224" s="167"/>
      <c r="Q224" s="167"/>
      <c r="R224" s="167"/>
      <c r="S224" s="167"/>
      <c r="T224" s="167"/>
    </row>
    <row r="225" spans="7:20" s="165" customFormat="1">
      <c r="G225" s="167"/>
      <c r="H225" s="167"/>
      <c r="I225" s="167"/>
      <c r="J225" s="167"/>
      <c r="K225" s="167"/>
      <c r="L225" s="167"/>
      <c r="M225" s="167"/>
      <c r="N225" s="167"/>
      <c r="O225" s="167"/>
      <c r="P225" s="167"/>
      <c r="Q225" s="167"/>
      <c r="R225" s="167"/>
      <c r="S225" s="167"/>
      <c r="T225" s="167"/>
    </row>
    <row r="226" spans="7:20" s="165" customFormat="1">
      <c r="G226" s="167"/>
      <c r="H226" s="167"/>
      <c r="I226" s="167"/>
      <c r="J226" s="167"/>
      <c r="K226" s="167"/>
      <c r="L226" s="167"/>
      <c r="M226" s="167"/>
      <c r="N226" s="167"/>
      <c r="O226" s="167"/>
      <c r="P226" s="167"/>
      <c r="Q226" s="167"/>
      <c r="R226" s="167"/>
      <c r="S226" s="167"/>
      <c r="T226" s="167"/>
    </row>
    <row r="227" spans="7:20" s="165" customFormat="1">
      <c r="G227" s="167"/>
      <c r="H227" s="167"/>
      <c r="I227" s="167"/>
      <c r="J227" s="167"/>
      <c r="K227" s="167"/>
      <c r="L227" s="167"/>
      <c r="M227" s="167"/>
      <c r="N227" s="167"/>
      <c r="O227" s="167"/>
      <c r="P227" s="167"/>
      <c r="Q227" s="167"/>
      <c r="R227" s="167"/>
      <c r="S227" s="167"/>
      <c r="T227" s="167"/>
    </row>
    <row r="228" spans="7:20" s="165" customFormat="1">
      <c r="G228" s="167"/>
      <c r="H228" s="167"/>
      <c r="I228" s="167"/>
      <c r="J228" s="167"/>
      <c r="K228" s="167"/>
      <c r="L228" s="167"/>
      <c r="M228" s="167"/>
      <c r="N228" s="167"/>
      <c r="O228" s="167"/>
      <c r="P228" s="167"/>
      <c r="Q228" s="167"/>
      <c r="R228" s="167"/>
      <c r="S228" s="167"/>
      <c r="T228" s="167"/>
    </row>
    <row r="229" spans="7:20" s="165" customFormat="1">
      <c r="G229" s="167"/>
      <c r="H229" s="167"/>
      <c r="I229" s="167"/>
      <c r="J229" s="167"/>
      <c r="K229" s="167"/>
      <c r="L229" s="167"/>
      <c r="M229" s="167"/>
      <c r="N229" s="167"/>
      <c r="O229" s="167"/>
      <c r="P229" s="167"/>
      <c r="Q229" s="167"/>
      <c r="R229" s="167"/>
      <c r="S229" s="167"/>
      <c r="T229" s="167"/>
    </row>
    <row r="230" spans="7:20" s="165" customFormat="1">
      <c r="G230" s="167"/>
      <c r="H230" s="167"/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7"/>
      <c r="T230" s="167"/>
    </row>
    <row r="231" spans="7:20" s="165" customFormat="1">
      <c r="G231" s="167"/>
      <c r="H231" s="167"/>
      <c r="I231" s="167"/>
      <c r="J231" s="167"/>
      <c r="K231" s="167"/>
      <c r="L231" s="167"/>
      <c r="M231" s="167"/>
      <c r="N231" s="167"/>
      <c r="O231" s="167"/>
      <c r="P231" s="167"/>
      <c r="Q231" s="167"/>
      <c r="R231" s="167"/>
      <c r="S231" s="167"/>
      <c r="T231" s="167"/>
    </row>
    <row r="232" spans="7:20" s="165" customFormat="1">
      <c r="G232" s="167"/>
      <c r="H232" s="167"/>
      <c r="I232" s="167"/>
      <c r="J232" s="167"/>
      <c r="K232" s="167"/>
      <c r="L232" s="167"/>
      <c r="M232" s="167"/>
      <c r="N232" s="167"/>
      <c r="O232" s="167"/>
      <c r="P232" s="167"/>
      <c r="Q232" s="167"/>
      <c r="R232" s="167"/>
      <c r="S232" s="167"/>
      <c r="T232" s="167"/>
    </row>
    <row r="233" spans="7:20" s="165" customFormat="1">
      <c r="G233" s="167"/>
      <c r="H233" s="167"/>
      <c r="I233" s="167"/>
      <c r="J233" s="167"/>
      <c r="K233" s="167"/>
      <c r="L233" s="167"/>
      <c r="M233" s="167"/>
      <c r="N233" s="167"/>
      <c r="O233" s="167"/>
      <c r="P233" s="167"/>
      <c r="Q233" s="167"/>
      <c r="R233" s="167"/>
      <c r="S233" s="167"/>
      <c r="T233" s="167"/>
    </row>
    <row r="234" spans="7:20" s="165" customFormat="1">
      <c r="G234" s="167"/>
      <c r="H234" s="167"/>
      <c r="I234" s="167"/>
      <c r="J234" s="167"/>
      <c r="K234" s="167"/>
      <c r="L234" s="167"/>
      <c r="M234" s="167"/>
      <c r="N234" s="167"/>
      <c r="O234" s="167"/>
      <c r="P234" s="167"/>
      <c r="Q234" s="167"/>
      <c r="R234" s="167"/>
      <c r="S234" s="167"/>
      <c r="T234" s="167"/>
    </row>
    <row r="235" spans="7:20" s="165" customFormat="1">
      <c r="G235" s="167"/>
      <c r="H235" s="167"/>
      <c r="I235" s="167"/>
      <c r="J235" s="167"/>
      <c r="K235" s="167"/>
      <c r="L235" s="167"/>
      <c r="M235" s="167"/>
      <c r="N235" s="167"/>
      <c r="O235" s="167"/>
      <c r="P235" s="167"/>
      <c r="Q235" s="167"/>
      <c r="R235" s="167"/>
      <c r="S235" s="167"/>
      <c r="T235" s="167"/>
    </row>
    <row r="236" spans="7:20" s="165" customFormat="1">
      <c r="G236" s="167"/>
      <c r="H236" s="167"/>
      <c r="I236" s="167"/>
      <c r="J236" s="167"/>
      <c r="K236" s="167"/>
      <c r="L236" s="167"/>
      <c r="M236" s="167"/>
      <c r="N236" s="167"/>
      <c r="O236" s="167"/>
      <c r="P236" s="167"/>
      <c r="Q236" s="167"/>
      <c r="R236" s="167"/>
      <c r="S236" s="167"/>
      <c r="T236" s="167"/>
    </row>
    <row r="237" spans="7:20" s="165" customFormat="1">
      <c r="G237" s="167"/>
      <c r="H237" s="167"/>
      <c r="I237" s="167"/>
      <c r="J237" s="167"/>
      <c r="K237" s="167"/>
      <c r="L237" s="167"/>
      <c r="M237" s="167"/>
      <c r="N237" s="167"/>
      <c r="O237" s="167"/>
      <c r="P237" s="167"/>
      <c r="Q237" s="167"/>
      <c r="R237" s="167"/>
      <c r="S237" s="167"/>
      <c r="T237" s="167"/>
    </row>
    <row r="238" spans="7:20" s="165" customFormat="1">
      <c r="G238" s="167"/>
      <c r="H238" s="167"/>
      <c r="I238" s="167"/>
      <c r="J238" s="167"/>
      <c r="K238" s="167"/>
      <c r="L238" s="167"/>
      <c r="M238" s="167"/>
      <c r="N238" s="167"/>
      <c r="O238" s="167"/>
      <c r="P238" s="167"/>
      <c r="Q238" s="167"/>
      <c r="R238" s="167"/>
      <c r="S238" s="167"/>
      <c r="T238" s="167"/>
    </row>
    <row r="239" spans="7:20" s="165" customFormat="1">
      <c r="G239" s="167"/>
      <c r="H239" s="167"/>
      <c r="I239" s="167"/>
      <c r="J239" s="167"/>
      <c r="K239" s="167"/>
      <c r="L239" s="167"/>
      <c r="M239" s="167"/>
      <c r="N239" s="167"/>
      <c r="O239" s="167"/>
      <c r="P239" s="167"/>
      <c r="Q239" s="167"/>
      <c r="R239" s="167"/>
      <c r="S239" s="167"/>
      <c r="T239" s="167"/>
    </row>
    <row r="240" spans="7:20" s="165" customFormat="1">
      <c r="G240" s="167"/>
      <c r="H240" s="167"/>
      <c r="I240" s="167"/>
      <c r="J240" s="167"/>
      <c r="K240" s="167"/>
      <c r="L240" s="167"/>
      <c r="M240" s="167"/>
      <c r="N240" s="167"/>
      <c r="O240" s="167"/>
      <c r="P240" s="167"/>
      <c r="Q240" s="167"/>
      <c r="R240" s="167"/>
      <c r="S240" s="167"/>
      <c r="T240" s="167"/>
    </row>
    <row r="241" spans="7:20" s="165" customFormat="1">
      <c r="G241" s="167"/>
      <c r="H241" s="167"/>
      <c r="I241" s="167"/>
      <c r="J241" s="167"/>
      <c r="K241" s="167"/>
      <c r="L241" s="167"/>
      <c r="M241" s="167"/>
      <c r="N241" s="167"/>
      <c r="O241" s="167"/>
      <c r="P241" s="167"/>
      <c r="Q241" s="167"/>
      <c r="R241" s="167"/>
      <c r="S241" s="167"/>
      <c r="T241" s="167"/>
    </row>
    <row r="242" spans="7:20" s="165" customFormat="1">
      <c r="G242" s="167"/>
      <c r="H242" s="167"/>
      <c r="I242" s="167"/>
      <c r="J242" s="167"/>
      <c r="K242" s="167"/>
      <c r="L242" s="167"/>
      <c r="M242" s="167"/>
      <c r="N242" s="167"/>
      <c r="O242" s="167"/>
      <c r="P242" s="167"/>
      <c r="Q242" s="167"/>
      <c r="R242" s="167"/>
      <c r="S242" s="167"/>
      <c r="T242" s="167"/>
    </row>
    <row r="243" spans="7:20" s="165" customFormat="1">
      <c r="G243" s="167"/>
      <c r="H243" s="167"/>
      <c r="I243" s="167"/>
      <c r="J243" s="167"/>
      <c r="K243" s="167"/>
      <c r="L243" s="167"/>
      <c r="M243" s="167"/>
      <c r="N243" s="167"/>
      <c r="O243" s="167"/>
      <c r="P243" s="167"/>
      <c r="Q243" s="167"/>
      <c r="R243" s="167"/>
      <c r="S243" s="167"/>
      <c r="T243" s="167"/>
    </row>
    <row r="244" spans="7:20" s="165" customFormat="1">
      <c r="G244" s="167"/>
      <c r="H244" s="167"/>
      <c r="I244" s="167"/>
      <c r="J244" s="167"/>
      <c r="K244" s="167"/>
      <c r="L244" s="167"/>
      <c r="M244" s="167"/>
      <c r="N244" s="167"/>
      <c r="O244" s="167"/>
      <c r="P244" s="167"/>
      <c r="Q244" s="167"/>
      <c r="R244" s="167"/>
      <c r="S244" s="167"/>
      <c r="T244" s="167"/>
    </row>
    <row r="245" spans="7:20" s="165" customFormat="1">
      <c r="G245" s="167"/>
      <c r="H245" s="167"/>
      <c r="I245" s="167"/>
      <c r="J245" s="167"/>
      <c r="K245" s="167"/>
      <c r="L245" s="167"/>
      <c r="M245" s="167"/>
      <c r="N245" s="167"/>
      <c r="O245" s="167"/>
      <c r="P245" s="167"/>
      <c r="Q245" s="167"/>
      <c r="R245" s="167"/>
      <c r="S245" s="167"/>
      <c r="T245" s="167"/>
    </row>
    <row r="246" spans="7:20" s="165" customFormat="1">
      <c r="G246" s="167"/>
      <c r="H246" s="167"/>
      <c r="I246" s="167"/>
      <c r="J246" s="167"/>
      <c r="K246" s="167"/>
      <c r="L246" s="167"/>
      <c r="M246" s="167"/>
      <c r="N246" s="167"/>
      <c r="O246" s="167"/>
      <c r="P246" s="167"/>
      <c r="Q246" s="167"/>
      <c r="R246" s="167"/>
      <c r="S246" s="167"/>
      <c r="T246" s="167"/>
    </row>
    <row r="247" spans="7:20" s="165" customFormat="1">
      <c r="G247" s="167"/>
      <c r="H247" s="167"/>
      <c r="I247" s="167"/>
      <c r="J247" s="167"/>
      <c r="K247" s="167"/>
      <c r="L247" s="167"/>
      <c r="M247" s="167"/>
      <c r="N247" s="167"/>
      <c r="O247" s="167"/>
      <c r="P247" s="167"/>
      <c r="Q247" s="167"/>
      <c r="R247" s="167"/>
      <c r="S247" s="167"/>
      <c r="T247" s="167"/>
    </row>
    <row r="248" spans="7:20" s="165" customFormat="1">
      <c r="G248" s="167"/>
      <c r="H248" s="167"/>
      <c r="I248" s="167"/>
      <c r="J248" s="167"/>
      <c r="K248" s="167"/>
      <c r="L248" s="167"/>
      <c r="M248" s="167"/>
      <c r="N248" s="167"/>
      <c r="O248" s="167"/>
      <c r="P248" s="167"/>
      <c r="Q248" s="167"/>
      <c r="R248" s="167"/>
      <c r="S248" s="167"/>
      <c r="T248" s="167"/>
    </row>
    <row r="249" spans="7:20" s="165" customFormat="1">
      <c r="G249" s="167"/>
      <c r="H249" s="167"/>
      <c r="I249" s="167"/>
      <c r="J249" s="167"/>
      <c r="K249" s="167"/>
      <c r="L249" s="167"/>
      <c r="M249" s="167"/>
      <c r="N249" s="167"/>
      <c r="O249" s="167"/>
      <c r="P249" s="167"/>
      <c r="Q249" s="167"/>
      <c r="R249" s="167"/>
      <c r="S249" s="167"/>
      <c r="T249" s="167"/>
    </row>
    <row r="250" spans="7:20" s="165" customFormat="1">
      <c r="G250" s="167"/>
      <c r="H250" s="167"/>
      <c r="I250" s="167"/>
      <c r="J250" s="167"/>
      <c r="K250" s="167"/>
      <c r="L250" s="167"/>
      <c r="M250" s="167"/>
      <c r="N250" s="167"/>
      <c r="O250" s="167"/>
      <c r="P250" s="167"/>
      <c r="Q250" s="167"/>
      <c r="R250" s="167"/>
      <c r="S250" s="167"/>
      <c r="T250" s="167"/>
    </row>
    <row r="251" spans="7:20" s="165" customFormat="1">
      <c r="G251" s="167"/>
      <c r="H251" s="167"/>
      <c r="I251" s="167"/>
      <c r="J251" s="167"/>
      <c r="K251" s="167"/>
      <c r="L251" s="167"/>
      <c r="M251" s="167"/>
      <c r="N251" s="167"/>
      <c r="O251" s="167"/>
      <c r="P251" s="167"/>
      <c r="Q251" s="167"/>
      <c r="R251" s="167"/>
      <c r="S251" s="167"/>
      <c r="T251" s="167"/>
    </row>
    <row r="252" spans="7:20" s="165" customFormat="1">
      <c r="G252" s="167"/>
      <c r="H252" s="167"/>
      <c r="I252" s="167"/>
      <c r="J252" s="167"/>
      <c r="K252" s="167"/>
      <c r="L252" s="167"/>
      <c r="M252" s="167"/>
      <c r="N252" s="167"/>
      <c r="O252" s="167"/>
      <c r="P252" s="167"/>
      <c r="Q252" s="167"/>
      <c r="R252" s="167"/>
      <c r="S252" s="167"/>
      <c r="T252" s="167"/>
    </row>
    <row r="253" spans="7:20" s="165" customFormat="1">
      <c r="G253" s="167"/>
      <c r="H253" s="167"/>
      <c r="I253" s="167"/>
      <c r="J253" s="167"/>
      <c r="K253" s="167"/>
      <c r="L253" s="167"/>
      <c r="M253" s="167"/>
      <c r="N253" s="167"/>
      <c r="O253" s="167"/>
      <c r="P253" s="167"/>
      <c r="Q253" s="167"/>
      <c r="R253" s="167"/>
      <c r="S253" s="167"/>
      <c r="T253" s="167"/>
    </row>
    <row r="254" spans="7:20" s="165" customFormat="1">
      <c r="G254" s="167"/>
      <c r="H254" s="167"/>
      <c r="I254" s="167"/>
      <c r="J254" s="167"/>
      <c r="K254" s="167"/>
      <c r="L254" s="167"/>
      <c r="M254" s="167"/>
      <c r="N254" s="167"/>
      <c r="O254" s="167"/>
      <c r="P254" s="167"/>
      <c r="Q254" s="167"/>
      <c r="R254" s="167"/>
      <c r="S254" s="167"/>
      <c r="T254" s="167"/>
    </row>
  </sheetData>
  <sheetProtection algorithmName="SHA-512" hashValue="iDmAFEArBkBVJiPApSAlVmlc05cEBlrnrAOzzhhVHyCZzioK1bYrRL56Mr7aK7QjkN+0P6arHgIaPGxGINpMLQ==" saltValue="Q8Psp4a1VKRnULuJOIFxcw==" spinCount="100000" sheet="1" objects="1" scenarios="1"/>
  <mergeCells count="7">
    <mergeCell ref="C31:D31"/>
    <mergeCell ref="I12:N12"/>
    <mergeCell ref="B2:F2"/>
    <mergeCell ref="B5:B7"/>
    <mergeCell ref="C5:D6"/>
    <mergeCell ref="C30:D30"/>
    <mergeCell ref="B4:E4"/>
  </mergeCells>
  <conditionalFormatting sqref="C8:C17">
    <cfRule type="cellIs" dxfId="6" priority="1" operator="between">
      <formula>0</formula>
      <formula>49.9</formula>
    </cfRule>
  </conditionalFormatting>
  <pageMargins left="0.25" right="0.25" top="0.75" bottom="0.75" header="0.3" footer="0.3"/>
  <pageSetup paperSize="9" scale="62" fitToHeight="0" orientation="portrait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 tint="4.9989318521683403E-2"/>
    <pageSetUpPr fitToPage="1"/>
  </sheetPr>
  <dimension ref="A1:AH252"/>
  <sheetViews>
    <sheetView zoomScale="80" zoomScaleNormal="80" zoomScaleSheetLayoutView="33" zoomScalePageLayoutView="26" workbookViewId="0"/>
  </sheetViews>
  <sheetFormatPr defaultColWidth="9.140625" defaultRowHeight="14.25"/>
  <cols>
    <col min="1" max="1" width="7" style="165" customWidth="1"/>
    <col min="2" max="2" width="8.85546875" style="166" customWidth="1"/>
    <col min="3" max="3" width="11.140625" style="166" customWidth="1"/>
    <col min="4" max="4" width="63.85546875" style="166" bestFit="1" customWidth="1"/>
    <col min="5" max="5" width="58.85546875" style="166" customWidth="1"/>
    <col min="6" max="6" width="9.140625" style="165" customWidth="1"/>
    <col min="7" max="8" width="9.140625" style="165"/>
    <col min="9" max="9" width="9.140625" style="165" customWidth="1"/>
    <col min="10" max="26" width="9.140625" style="165"/>
    <col min="27" max="34" width="9.140625" style="167"/>
    <col min="35" max="16384" width="9.140625" style="166"/>
  </cols>
  <sheetData>
    <row r="1" spans="2:15" s="165" customFormat="1" ht="27" customHeight="1">
      <c r="B1" s="616" t="str">
        <f xml:space="preserve"> 'K. Bilgiler'!G14&amp;" EĞİTİM ÖĞRETİM YILI "&amp;'K. Bilgiler'!G6</f>
        <v>2023-2024 EĞİTİM ÖĞRETİM YILI SBD FACEBOOK ORTAOKULU</v>
      </c>
      <c r="C1" s="616"/>
      <c r="D1" s="616"/>
      <c r="E1" s="616"/>
      <c r="F1" s="616"/>
    </row>
    <row r="2" spans="2:15" s="168" customFormat="1" ht="26.25" customHeight="1">
      <c r="B2" s="190" t="s">
        <v>318</v>
      </c>
      <c r="C2" s="175"/>
      <c r="D2" s="175"/>
      <c r="E2" s="176"/>
      <c r="F2" s="189"/>
    </row>
    <row r="3" spans="2:15" s="168" customFormat="1" ht="26.25" customHeight="1">
      <c r="B3" s="620" t="s">
        <v>12</v>
      </c>
      <c r="C3" s="623" t="str">
        <f>'K. Bilgiler'!G10&amp;" / "&amp;'K. Bilgiler'!G12&amp;" SINIFI "&amp;'K. Bilgiler'!G8&amp;" DERSİ"</f>
        <v>8 / D SINIFI T.C. İNKILÂP TARİHİ VE ATATÜRKÇÜLÜK DERSİ</v>
      </c>
      <c r="D3" s="624"/>
      <c r="E3" s="169" t="s">
        <v>159</v>
      </c>
    </row>
    <row r="4" spans="2:15" s="168" customFormat="1" ht="26.25" customHeight="1">
      <c r="B4" s="621"/>
      <c r="C4" s="625"/>
      <c r="D4" s="626"/>
      <c r="E4" s="170">
        <f>'K. Bilgiler'!G28</f>
        <v>45249</v>
      </c>
    </row>
    <row r="5" spans="2:15" s="165" customFormat="1" ht="45">
      <c r="B5" s="622"/>
      <c r="C5" s="169" t="s">
        <v>161</v>
      </c>
      <c r="D5" s="164" t="s">
        <v>317</v>
      </c>
      <c r="E5" s="164" t="s">
        <v>160</v>
      </c>
    </row>
    <row r="6" spans="2:15" s="165" customFormat="1" ht="60" customHeight="1">
      <c r="B6" s="177">
        <v>1</v>
      </c>
      <c r="C6" s="187">
        <f>'1. Sınav'!F55</f>
        <v>38.571428571428569</v>
      </c>
      <c r="D6" s="186" t="str">
        <f>CONCATENATE(IF( C6&lt;&gt;50.01,CONCATENATE('1. Sınav'!F3,"")))</f>
        <v>İTA.8.1.1. Avrupa’daki gelişmelerin yansımaları bağlamında Osmanlı Devleti’nin yirminci yüzyılın başlarındaki siyasi ve sosyal durumunu kavrar.</v>
      </c>
      <c r="E6" s="210" t="s">
        <v>328</v>
      </c>
    </row>
    <row r="7" spans="2:15" s="165" customFormat="1" ht="60" customHeight="1">
      <c r="B7" s="177">
        <v>2</v>
      </c>
      <c r="C7" s="187">
        <f>'1. Sınav'!G55</f>
        <v>50.476190476190474</v>
      </c>
      <c r="D7" s="186" t="str">
        <f>CONCATENATE(IF( C7&lt;&gt;50.1,CONCATENATE('1. Sınav'!G3,"")))</f>
        <v>İTA.8.2.1. Birinci Dünya Savaşı’nın sebeplerini ve savaşın başlamasına yol açan gelişmeleri kavrar.</v>
      </c>
      <c r="E7" s="210" t="s">
        <v>327</v>
      </c>
    </row>
    <row r="8" spans="2:15" s="165" customFormat="1" ht="60" customHeight="1">
      <c r="B8" s="177">
        <v>3</v>
      </c>
      <c r="C8" s="187">
        <f>'1. Sınav'!H55</f>
        <v>56.190476190476183</v>
      </c>
      <c r="D8" s="186" t="str">
        <f>CONCATENATE(IF( C8&lt;&gt;50.01,CONCATENATE('1. Sınav'!H3,"")))</f>
        <v>SB.5.2.3. Ülkemizin çeşitli yerlerinin kültürel özellikleri ile yaşadığı çevrenin kültürel özelliklerini karşılaştırarak bunlar arasındaki benzer ve farklı unsurları belirler.</v>
      </c>
      <c r="E8" s="210" t="s">
        <v>327</v>
      </c>
    </row>
    <row r="9" spans="2:15" s="165" customFormat="1" ht="60" customHeight="1">
      <c r="B9" s="177">
        <v>4</v>
      </c>
      <c r="C9" s="187">
        <f>'1. Sınav'!I55</f>
        <v>60.476190476190467</v>
      </c>
      <c r="D9" s="186" t="str">
        <f>CONCATENATE(IF(C9&lt;&gt;50.01,CONCATENATE('1. Sınav'!I3,"")))</f>
        <v>BURAYI TIKLAYIP LİSTEDEN SEÇİM YAPIN</v>
      </c>
      <c r="E9" s="210" t="s">
        <v>327</v>
      </c>
      <c r="I9" s="541" t="s">
        <v>325</v>
      </c>
      <c r="J9" s="541"/>
      <c r="K9" s="541"/>
      <c r="L9" s="541"/>
      <c r="M9" s="541"/>
      <c r="N9" s="541"/>
    </row>
    <row r="10" spans="2:15" s="165" customFormat="1" ht="60" customHeight="1">
      <c r="B10" s="177">
        <v>5</v>
      </c>
      <c r="C10" s="187">
        <f>'1. Sınav'!J55</f>
        <v>49.047619047619051</v>
      </c>
      <c r="D10" s="186" t="str">
        <f>CONCATENATE(IF(C10&lt;&gt;50.01,CONCATENATE('1. Sınav'!J3,"")))</f>
        <v>İTA.8.1.3. Gençlik döneminde Mustafa Kemal’in fikir hayatını etkileyen önemli kişileri ve olayları kavrar.</v>
      </c>
      <c r="E10" s="210" t="s">
        <v>327</v>
      </c>
    </row>
    <row r="11" spans="2:15" s="165" customFormat="1" ht="60" customHeight="1">
      <c r="B11" s="177">
        <v>6</v>
      </c>
      <c r="C11" s="187">
        <f>'1. Sınav'!K55</f>
        <v>100</v>
      </c>
      <c r="D11" s="186" t="str">
        <f>CONCATENATE(IF(C11&lt;&gt;50.01,CONCATENATE('1. Sınav'!K3,"")))</f>
        <v>İTA.8.1.3. Gençlik döneminde Mustafa Kemal’in fikir hayatını etkileyen önemli kişileri ve olayları kavrar.</v>
      </c>
      <c r="E11" s="210" t="s">
        <v>327</v>
      </c>
      <c r="J11" s="619"/>
      <c r="K11" s="619"/>
      <c r="L11" s="619"/>
      <c r="M11" s="619"/>
      <c r="N11" s="619"/>
      <c r="O11" s="619"/>
    </row>
    <row r="12" spans="2:15" s="165" customFormat="1" ht="60" customHeight="1">
      <c r="B12" s="177">
        <v>7</v>
      </c>
      <c r="C12" s="187">
        <f>'1. Sınav'!L55</f>
        <v>49.523809523809526</v>
      </c>
      <c r="D12" s="186" t="str">
        <f>CONCATENATE(IF(C12&lt;&gt;50.01,CONCATENATE('1. Sınav'!L3,"")))</f>
        <v>İTA.8.1.3. Gençlik döneminde Mustafa Kemal’in fikir hayatını etkileyen önemli kişileri ve olayları kavrar.</v>
      </c>
      <c r="E12" s="210" t="s">
        <v>327</v>
      </c>
    </row>
    <row r="13" spans="2:15" s="165" customFormat="1" ht="60" customHeight="1">
      <c r="B13" s="177">
        <v>8</v>
      </c>
      <c r="C13" s="187">
        <f>'1. Sınav'!M55</f>
        <v>100</v>
      </c>
      <c r="D13" s="186" t="str">
        <f>CONCATENATE(IF(C13&lt;&gt;50.01,CONCATENATE('1. Sınav'!M3,"")))</f>
        <v>İTA.8.1.3. Gençlik döneminde Mustafa Kemal’in fikir hayatını etkileyen önemli kişileri ve olayları kavrar.</v>
      </c>
      <c r="E13" s="210" t="s">
        <v>327</v>
      </c>
      <c r="J13" s="619"/>
      <c r="K13" s="619"/>
      <c r="L13" s="619"/>
      <c r="M13" s="619"/>
      <c r="N13" s="619"/>
      <c r="O13" s="619"/>
    </row>
    <row r="14" spans="2:15" s="165" customFormat="1" ht="60" customHeight="1">
      <c r="B14" s="177">
        <v>9</v>
      </c>
      <c r="C14" s="187">
        <f>'1. Sınav'!N55</f>
        <v>100</v>
      </c>
      <c r="D14" s="186" t="str">
        <f>CONCATENATE(IF(C14&lt;&gt;50.01,CONCATENATE('1. Sınav'!N3,"")))</f>
        <v>İTA.8.1.4. Mustafa Kemal’in askerlik hayatı ile ilgili olayları ve olguları onun kişilik özellikleri ile ilişkilendirir.</v>
      </c>
      <c r="E14" s="210" t="s">
        <v>327</v>
      </c>
      <c r="J14" s="286"/>
      <c r="K14" s="287"/>
      <c r="L14" s="287"/>
      <c r="M14" s="287"/>
      <c r="N14" s="287"/>
    </row>
    <row r="15" spans="2:15" s="165" customFormat="1" ht="60" customHeight="1">
      <c r="B15" s="177">
        <v>10</v>
      </c>
      <c r="C15" s="187">
        <f>'1. Sınav'!O55</f>
        <v>46.19047619047619</v>
      </c>
      <c r="D15" s="186" t="str">
        <f>CONCATENATE(IF(C15&lt;&gt;50.01,CONCATENATE('1. Sınav'!O3,"")))</f>
        <v>İTA.8.2.8. Mustafa Kemal’in ve Türk milletinin Sevr Antlaşması’na karşı tepkilerini değerlendirir.</v>
      </c>
      <c r="E15" s="210" t="s">
        <v>327</v>
      </c>
    </row>
    <row r="16" spans="2:15" s="165" customFormat="1" ht="56.25" customHeight="1">
      <c r="B16" s="178"/>
      <c r="C16" s="180"/>
      <c r="D16" s="181"/>
      <c r="E16" s="179"/>
    </row>
    <row r="17" spans="2:6" s="165" customFormat="1" ht="15">
      <c r="B17" s="179"/>
      <c r="C17" s="180"/>
      <c r="D17" s="181"/>
      <c r="E17" s="179"/>
    </row>
    <row r="18" spans="2:6" s="165" customFormat="1" ht="15.75">
      <c r="B18" s="178"/>
      <c r="C18" s="180"/>
      <c r="D18" s="181"/>
      <c r="E18" s="179"/>
    </row>
    <row r="19" spans="2:6" s="165" customFormat="1" ht="15.75">
      <c r="B19" s="178"/>
      <c r="C19" s="180"/>
      <c r="D19" s="181"/>
      <c r="E19" s="179"/>
    </row>
    <row r="20" spans="2:6" s="165" customFormat="1" ht="15.75">
      <c r="B20" s="178"/>
      <c r="C20" s="180"/>
      <c r="D20" s="181"/>
      <c r="E20" s="179"/>
    </row>
    <row r="21" spans="2:6" s="165" customFormat="1" ht="15.75">
      <c r="B21" s="178"/>
      <c r="C21" s="180"/>
      <c r="D21" s="181"/>
      <c r="E21" s="179"/>
    </row>
    <row r="22" spans="2:6" s="165" customFormat="1" ht="15.75">
      <c r="B22" s="178"/>
      <c r="C22" s="180"/>
      <c r="D22" s="181"/>
      <c r="E22" s="179"/>
    </row>
    <row r="23" spans="2:6" s="165" customFormat="1" ht="15.75">
      <c r="B23" s="178"/>
      <c r="C23" s="180"/>
      <c r="D23" s="181"/>
      <c r="E23" s="179"/>
    </row>
    <row r="24" spans="2:6" s="165" customFormat="1" ht="15.75">
      <c r="B24" s="178"/>
      <c r="C24" s="180"/>
      <c r="D24" s="181"/>
    </row>
    <row r="25" spans="2:6" s="165" customFormat="1"/>
    <row r="26" spans="2:6" s="165" customFormat="1"/>
    <row r="27" spans="2:6" s="165" customFormat="1"/>
    <row r="28" spans="2:6" s="172" customFormat="1">
      <c r="B28" s="174"/>
      <c r="C28" s="627" t="str">
        <f>'K. Bilgiler'!G20</f>
        <v>Muammer ASLAN</v>
      </c>
      <c r="D28" s="627"/>
      <c r="E28" s="206" t="str">
        <f>'K. Bilgiler'!G24</f>
        <v>SOSYAL BİLGİLER DÜNYASI</v>
      </c>
      <c r="F28" s="207"/>
    </row>
    <row r="29" spans="2:6" s="172" customFormat="1">
      <c r="B29" s="174"/>
      <c r="C29" s="627" t="str">
        <f>'K. Bilgiler'!G22</f>
        <v>İnkılap Tarihi Öğretmeni</v>
      </c>
      <c r="D29" s="627"/>
      <c r="E29" s="206" t="s">
        <v>35</v>
      </c>
      <c r="F29" s="207"/>
    </row>
    <row r="30" spans="2:6" s="172" customFormat="1">
      <c r="B30" s="174"/>
      <c r="C30" s="173"/>
      <c r="D30" s="206"/>
      <c r="E30" s="173">
        <f ca="1">TODAY()</f>
        <v>45283</v>
      </c>
      <c r="F30" s="206"/>
    </row>
    <row r="31" spans="2:6" s="172" customFormat="1"/>
    <row r="32" spans="2:6" s="165" customFormat="1"/>
    <row r="33" s="165" customFormat="1"/>
    <row r="34" s="165" customFormat="1"/>
    <row r="35" s="165" customFormat="1"/>
    <row r="36" s="165" customFormat="1"/>
    <row r="37" s="165" customFormat="1"/>
    <row r="38" s="165" customFormat="1"/>
    <row r="39" s="165" customFormat="1"/>
    <row r="40" s="165" customFormat="1"/>
    <row r="41" s="165" customFormat="1" ht="25.5" customHeight="1"/>
    <row r="42" s="165" customFormat="1" ht="25.5" customHeight="1"/>
    <row r="43" s="165" customFormat="1"/>
    <row r="44" s="165" customFormat="1" ht="25.5" customHeight="1"/>
    <row r="45" s="165" customFormat="1"/>
    <row r="46" s="165" customFormat="1"/>
    <row r="47" s="165" customFormat="1" ht="25.5" customHeight="1"/>
    <row r="48" s="165" customFormat="1"/>
    <row r="49" s="165" customFormat="1"/>
    <row r="50" s="165" customFormat="1"/>
    <row r="51" s="165" customFormat="1"/>
    <row r="52" s="165" customFormat="1"/>
    <row r="53" s="165" customFormat="1"/>
    <row r="54" s="165" customFormat="1"/>
    <row r="55" s="165" customFormat="1"/>
    <row r="56" s="165" customFormat="1"/>
    <row r="57" s="165" customFormat="1"/>
    <row r="58" s="165" customFormat="1"/>
    <row r="59" s="165" customFormat="1"/>
    <row r="60" s="165" customFormat="1"/>
    <row r="61" s="165" customFormat="1"/>
    <row r="62" s="165" customFormat="1"/>
    <row r="63" s="165" customFormat="1"/>
    <row r="64" s="165" customFormat="1"/>
    <row r="65" s="165" customFormat="1"/>
    <row r="66" s="165" customFormat="1"/>
    <row r="67" s="165" customFormat="1"/>
    <row r="68" s="165" customFormat="1"/>
    <row r="69" s="165" customFormat="1"/>
    <row r="70" s="165" customFormat="1"/>
    <row r="71" s="165" customFormat="1"/>
    <row r="72" s="165" customFormat="1"/>
    <row r="73" s="165" customFormat="1"/>
    <row r="74" s="165" customFormat="1"/>
    <row r="75" s="165" customFormat="1"/>
    <row r="76" s="165" customFormat="1"/>
    <row r="77" s="165" customFormat="1"/>
    <row r="78" s="165" customFormat="1"/>
    <row r="79" s="165" customFormat="1"/>
    <row r="80" s="165" customFormat="1"/>
    <row r="81" s="165" customFormat="1"/>
    <row r="82" s="165" customFormat="1"/>
    <row r="83" s="165" customFormat="1"/>
    <row r="84" s="165" customFormat="1"/>
    <row r="85" s="165" customFormat="1"/>
    <row r="86" s="165" customFormat="1"/>
    <row r="87" s="165" customFormat="1"/>
    <row r="88" s="165" customFormat="1"/>
    <row r="89" s="165" customFormat="1"/>
    <row r="90" s="165" customFormat="1"/>
    <row r="91" s="165" customFormat="1"/>
    <row r="92" s="165" customFormat="1"/>
    <row r="93" s="165" customFormat="1"/>
    <row r="94" s="165" customFormat="1"/>
    <row r="95" s="165" customFormat="1"/>
    <row r="96" s="165" customFormat="1"/>
    <row r="97" s="165" customFormat="1"/>
    <row r="98" s="165" customFormat="1"/>
    <row r="99" s="165" customFormat="1"/>
    <row r="100" s="165" customFormat="1"/>
    <row r="101" s="165" customFormat="1"/>
    <row r="102" s="165" customFormat="1"/>
    <row r="103" s="165" customFormat="1"/>
    <row r="104" s="165" customFormat="1"/>
    <row r="105" s="165" customFormat="1"/>
    <row r="106" s="165" customFormat="1"/>
    <row r="107" s="165" customFormat="1"/>
    <row r="108" s="165" customFormat="1"/>
    <row r="109" s="165" customFormat="1"/>
    <row r="110" s="165" customFormat="1"/>
    <row r="111" s="165" customFormat="1"/>
    <row r="112" s="165" customFormat="1"/>
    <row r="113" s="165" customFormat="1"/>
    <row r="114" s="165" customFormat="1"/>
    <row r="115" s="165" customFormat="1"/>
    <row r="116" s="165" customFormat="1"/>
    <row r="117" s="165" customFormat="1"/>
    <row r="118" s="165" customFormat="1"/>
    <row r="119" s="165" customFormat="1"/>
    <row r="120" s="165" customFormat="1"/>
    <row r="121" s="165" customFormat="1"/>
    <row r="122" s="165" customFormat="1"/>
    <row r="123" s="165" customFormat="1"/>
    <row r="124" s="165" customFormat="1"/>
    <row r="125" s="165" customFormat="1"/>
    <row r="126" s="165" customFormat="1"/>
    <row r="127" s="165" customFormat="1"/>
    <row r="128" s="165" customFormat="1"/>
    <row r="129" s="165" customFormat="1"/>
    <row r="130" s="165" customFormat="1"/>
    <row r="131" s="165" customFormat="1"/>
    <row r="132" s="165" customFormat="1"/>
    <row r="133" s="165" customFormat="1"/>
    <row r="134" s="165" customFormat="1"/>
    <row r="135" s="165" customFormat="1"/>
    <row r="136" s="165" customFormat="1"/>
    <row r="137" s="165" customFormat="1"/>
    <row r="138" s="165" customFormat="1"/>
    <row r="139" s="165" customFormat="1"/>
    <row r="140" s="165" customFormat="1"/>
    <row r="141" s="165" customFormat="1"/>
    <row r="142" s="165" customFormat="1"/>
    <row r="143" s="165" customFormat="1"/>
    <row r="144" s="165" customFormat="1"/>
    <row r="145" s="165" customFormat="1"/>
    <row r="146" s="165" customFormat="1"/>
    <row r="147" s="165" customFormat="1"/>
    <row r="148" s="165" customFormat="1"/>
    <row r="149" s="165" customFormat="1"/>
    <row r="150" s="165" customFormat="1"/>
    <row r="151" s="165" customFormat="1"/>
    <row r="152" s="165" customFormat="1"/>
    <row r="153" s="165" customFormat="1"/>
    <row r="154" s="165" customFormat="1"/>
    <row r="155" s="165" customFormat="1"/>
    <row r="156" s="165" customFormat="1"/>
    <row r="157" s="165" customFormat="1"/>
    <row r="158" s="165" customFormat="1"/>
    <row r="159" s="165" customFormat="1"/>
    <row r="160" s="165" customFormat="1"/>
    <row r="161" s="165" customFormat="1"/>
    <row r="162" s="165" customFormat="1"/>
    <row r="163" s="165" customFormat="1"/>
    <row r="164" s="165" customFormat="1"/>
    <row r="165" s="165" customFormat="1"/>
    <row r="166" s="165" customFormat="1"/>
    <row r="167" s="165" customFormat="1"/>
    <row r="168" s="165" customFormat="1"/>
    <row r="169" s="165" customFormat="1"/>
    <row r="170" s="165" customFormat="1"/>
    <row r="171" s="165" customFormat="1"/>
    <row r="172" s="165" customFormat="1"/>
    <row r="173" s="165" customFormat="1"/>
    <row r="174" s="165" customFormat="1"/>
    <row r="175" s="165" customFormat="1"/>
    <row r="176" s="165" customFormat="1"/>
    <row r="177" s="165" customFormat="1"/>
    <row r="178" s="165" customFormat="1"/>
    <row r="179" s="165" customFormat="1"/>
    <row r="180" s="165" customFormat="1"/>
    <row r="181" s="165" customFormat="1"/>
    <row r="182" s="165" customFormat="1"/>
    <row r="183" s="165" customFormat="1"/>
    <row r="184" s="165" customFormat="1"/>
    <row r="185" s="165" customFormat="1"/>
    <row r="186" s="165" customFormat="1"/>
    <row r="187" s="165" customFormat="1"/>
    <row r="188" s="165" customFormat="1"/>
    <row r="189" s="165" customFormat="1"/>
    <row r="190" s="165" customFormat="1"/>
    <row r="191" s="165" customFormat="1"/>
    <row r="192" s="165" customFormat="1"/>
    <row r="193" s="165" customFormat="1"/>
    <row r="194" s="165" customFormat="1"/>
    <row r="195" s="165" customFormat="1"/>
    <row r="196" s="165" customFormat="1"/>
    <row r="197" s="165" customFormat="1"/>
    <row r="198" s="165" customFormat="1"/>
    <row r="199" s="165" customFormat="1"/>
    <row r="200" s="165" customFormat="1"/>
    <row r="201" s="165" customFormat="1"/>
    <row r="202" s="165" customFormat="1"/>
    <row r="203" s="165" customFormat="1"/>
    <row r="204" s="165" customFormat="1"/>
    <row r="205" s="165" customFormat="1"/>
    <row r="206" s="165" customFormat="1"/>
    <row r="207" s="165" customFormat="1"/>
    <row r="208" s="165" customFormat="1"/>
    <row r="209" s="165" customFormat="1"/>
    <row r="210" s="165" customFormat="1"/>
    <row r="211" s="165" customFormat="1"/>
    <row r="212" s="165" customFormat="1"/>
    <row r="213" s="165" customFormat="1"/>
    <row r="214" s="165" customFormat="1"/>
    <row r="215" s="165" customFormat="1"/>
    <row r="216" s="165" customFormat="1"/>
    <row r="217" s="165" customFormat="1"/>
    <row r="218" s="165" customFormat="1"/>
    <row r="219" s="165" customFormat="1"/>
    <row r="220" s="165" customFormat="1"/>
    <row r="221" s="165" customFormat="1"/>
    <row r="222" s="165" customFormat="1"/>
    <row r="223" s="165" customFormat="1"/>
    <row r="224" s="165" customFormat="1"/>
    <row r="225" s="165" customFormat="1"/>
    <row r="226" s="165" customFormat="1"/>
    <row r="227" s="165" customFormat="1"/>
    <row r="228" s="165" customFormat="1"/>
    <row r="229" s="165" customFormat="1"/>
    <row r="230" s="165" customFormat="1"/>
    <row r="231" s="165" customFormat="1"/>
    <row r="232" s="165" customFormat="1"/>
    <row r="233" s="165" customFormat="1"/>
    <row r="234" s="165" customFormat="1"/>
    <row r="235" s="165" customFormat="1"/>
    <row r="236" s="165" customFormat="1"/>
    <row r="237" s="165" customFormat="1"/>
    <row r="238" s="165" customFormat="1"/>
    <row r="239" s="165" customFormat="1"/>
    <row r="240" s="165" customFormat="1"/>
    <row r="241" s="165" customFormat="1"/>
    <row r="242" s="165" customFormat="1"/>
    <row r="243" s="165" customFormat="1"/>
    <row r="244" s="165" customFormat="1"/>
    <row r="245" s="165" customFormat="1"/>
    <row r="246" s="165" customFormat="1"/>
    <row r="247" s="165" customFormat="1"/>
    <row r="248" s="165" customFormat="1"/>
    <row r="249" s="165" customFormat="1"/>
    <row r="250" s="165" customFormat="1"/>
    <row r="251" s="165" customFormat="1"/>
    <row r="252" s="165" customFormat="1"/>
  </sheetData>
  <sheetProtection algorithmName="SHA-512" hashValue="bA7ScpjXDgJD5hRX34n+EPuuaUtQyNvL4OxwFwC6k6lJNjuziWdFzfyFFdBh0A5kr3VgDrTWXMjVbAFah2BCfw==" saltValue="lnwWRVEn96VvJMuG+U0+7Q==" spinCount="100000" sheet="1" objects="1" scenarios="1"/>
  <mergeCells count="8">
    <mergeCell ref="C28:D28"/>
    <mergeCell ref="C29:D29"/>
    <mergeCell ref="J13:O13"/>
    <mergeCell ref="J11:O11"/>
    <mergeCell ref="I9:N9"/>
    <mergeCell ref="B1:F1"/>
    <mergeCell ref="B3:B5"/>
    <mergeCell ref="C3:D4"/>
  </mergeCells>
  <conditionalFormatting sqref="C6:C15">
    <cfRule type="cellIs" dxfId="5" priority="1" operator="between">
      <formula>0</formula>
      <formula>49.9</formula>
    </cfRule>
  </conditionalFormatting>
  <pageMargins left="0.25" right="0.25" top="0.75" bottom="0.75" header="0.3" footer="0.3"/>
  <pageSetup paperSize="9" scale="63" fitToHeight="0" orientation="portrait" verticalDpi="3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14</vt:i4>
      </vt:variant>
      <vt:variant>
        <vt:lpstr>Adlandırılmış Aralıklar</vt:lpstr>
      </vt:variant>
      <vt:variant>
        <vt:i4>17</vt:i4>
      </vt:variant>
    </vt:vector>
  </HeadingPairs>
  <TitlesOfParts>
    <vt:vector size="31" baseType="lpstr">
      <vt:lpstr>GİRİŞ</vt:lpstr>
      <vt:lpstr>Kaynak </vt:lpstr>
      <vt:lpstr>K. Bilgiler</vt:lpstr>
      <vt:lpstr>NOT Baremi</vt:lpstr>
      <vt:lpstr>Liste</vt:lpstr>
      <vt:lpstr>SENARYO GİR</vt:lpstr>
      <vt:lpstr>1. Sınav</vt:lpstr>
      <vt:lpstr>TEDBİR</vt:lpstr>
      <vt:lpstr>TEDBİR (2)</vt:lpstr>
      <vt:lpstr>SENARYO GİR (2)</vt:lpstr>
      <vt:lpstr>1. Sınav (2)</vt:lpstr>
      <vt:lpstr>TEDBİR (3)</vt:lpstr>
      <vt:lpstr>2. Sınav</vt:lpstr>
      <vt:lpstr>kazanımlar</vt:lpstr>
      <vt:lpstr>'1. Sınav (2)'!ABCD</vt:lpstr>
      <vt:lpstr>'2. Sınav'!ABCD</vt:lpstr>
      <vt:lpstr>ABCD</vt:lpstr>
      <vt:lpstr>dersler</vt:lpstr>
      <vt:lpstr>ŞUBE</vt:lpstr>
      <vt:lpstr>TarihGir</vt:lpstr>
      <vt:lpstr>'1. Sınav'!Yazdırma_Alanı</vt:lpstr>
      <vt:lpstr>'1. Sınav (2)'!Yazdırma_Alanı</vt:lpstr>
      <vt:lpstr>'2. Sınav'!Yazdırma_Alanı</vt:lpstr>
      <vt:lpstr>GİRİŞ!Yazdırma_Alanı</vt:lpstr>
      <vt:lpstr>'K. Bilgiler'!Yazdırma_Alanı</vt:lpstr>
      <vt:lpstr>'NOT Baremi'!Yazdırma_Alanı</vt:lpstr>
      <vt:lpstr>'SENARYO GİR'!Yazdırma_Alanı</vt:lpstr>
      <vt:lpstr>'SENARYO GİR (2)'!Yazdırma_Alanı</vt:lpstr>
      <vt:lpstr>TEDBİR!Yazdırma_Alanı</vt:lpstr>
      <vt:lpstr>'TEDBİR (2)'!Yazdırma_Alanı</vt:lpstr>
      <vt:lpstr>'TEDBİR (3)'!Yazdırma_Alanı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sınav analiz programı</dc:title>
  <dc:creator>Muammer ASLAN</dc:creator>
  <cp:lastModifiedBy>Admin</cp:lastModifiedBy>
  <cp:lastPrinted>2023-12-23T06:32:49Z</cp:lastPrinted>
  <dcterms:created xsi:type="dcterms:W3CDTF">2009-10-07T21:21:08Z</dcterms:created>
  <dcterms:modified xsi:type="dcterms:W3CDTF">2023-12-23T06:34:27Z</dcterms:modified>
  <cp:category>SBD</cp:category>
  <cp:version>1.2</cp:ver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ahibi">
    <vt:lpwstr>Ünal GÖKGÖZ</vt:lpwstr>
  </property>
</Properties>
</file>